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104" windowWidth="18372" windowHeight="5664"/>
  </bookViews>
  <sheets>
    <sheet name="cde" sheetId="1" r:id="rId1"/>
    <sheet name="list" sheetId="3" r:id="rId2"/>
  </sheets>
  <externalReferences>
    <externalReference r:id="rId3"/>
    <externalReference r:id="rId4"/>
  </externalReferences>
  <definedNames>
    <definedName name="_xlnm._FilterDatabase" localSheetId="1" hidden="1">list!$A$1:$E$259</definedName>
    <definedName name="cond">cde!$K$35</definedName>
    <definedName name="mois">[1]Feuil2!$A$2:$A$51</definedName>
    <definedName name="net">cde!$I$35</definedName>
    <definedName name="Q">cde!$M$35</definedName>
    <definedName name="special">cde!$J$35</definedName>
  </definedNames>
  <calcPr calcId="145621"/>
</workbook>
</file>

<file path=xl/calcChain.xml><?xml version="1.0" encoding="utf-8"?>
<calcChain xmlns="http://schemas.openxmlformats.org/spreadsheetml/2006/main">
  <c r="N36" i="1" l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K36" i="1"/>
  <c r="J3" i="1" l="1"/>
  <c r="H26" i="1"/>
  <c r="I26" i="1"/>
  <c r="H27" i="1"/>
  <c r="I27" i="1"/>
  <c r="H28" i="1"/>
  <c r="I28" i="1"/>
  <c r="B35" i="1"/>
  <c r="G35" i="1"/>
  <c r="I35" i="1" s="1"/>
  <c r="N35" i="1" s="1"/>
  <c r="K35" i="1"/>
  <c r="L35" i="1"/>
  <c r="B36" i="1"/>
  <c r="G36" i="1"/>
  <c r="I36" i="1" s="1"/>
  <c r="B37" i="1"/>
  <c r="G37" i="1"/>
  <c r="I37" i="1"/>
  <c r="K37" i="1"/>
  <c r="L37" i="1"/>
  <c r="B38" i="1"/>
  <c r="G38" i="1"/>
  <c r="I38" i="1"/>
  <c r="K38" i="1"/>
  <c r="L38" i="1"/>
  <c r="B39" i="1"/>
  <c r="G39" i="1"/>
  <c r="I39" i="1" s="1"/>
  <c r="K39" i="1"/>
  <c r="L39" i="1"/>
  <c r="B40" i="1"/>
  <c r="G40" i="1"/>
  <c r="I40" i="1" s="1"/>
  <c r="K40" i="1"/>
  <c r="L40" i="1"/>
  <c r="B41" i="1"/>
  <c r="G41" i="1"/>
  <c r="I41" i="1" s="1"/>
  <c r="K41" i="1"/>
  <c r="L41" i="1"/>
  <c r="B42" i="1"/>
  <c r="G42" i="1"/>
  <c r="I42" i="1" s="1"/>
  <c r="K42" i="1"/>
  <c r="L42" i="1"/>
  <c r="B43" i="1"/>
  <c r="G43" i="1"/>
  <c r="I43" i="1" s="1"/>
  <c r="K43" i="1"/>
  <c r="L43" i="1"/>
  <c r="B44" i="1"/>
  <c r="G44" i="1"/>
  <c r="I44" i="1"/>
  <c r="K44" i="1"/>
  <c r="L44" i="1"/>
  <c r="B45" i="1"/>
  <c r="G45" i="1"/>
  <c r="I45" i="1" s="1"/>
  <c r="K45" i="1"/>
  <c r="L45" i="1"/>
  <c r="B46" i="1"/>
  <c r="G46" i="1"/>
  <c r="I46" i="1"/>
  <c r="K46" i="1"/>
  <c r="L46" i="1"/>
  <c r="B47" i="1"/>
  <c r="G47" i="1"/>
  <c r="I47" i="1" s="1"/>
  <c r="K47" i="1"/>
  <c r="L47" i="1"/>
  <c r="B48" i="1"/>
  <c r="G48" i="1"/>
  <c r="I48" i="1" s="1"/>
  <c r="K48" i="1"/>
  <c r="L48" i="1"/>
  <c r="B49" i="1"/>
  <c r="G49" i="1"/>
  <c r="I49" i="1"/>
  <c r="K49" i="1"/>
  <c r="L49" i="1"/>
  <c r="B50" i="1"/>
  <c r="G50" i="1"/>
  <c r="K50" i="1"/>
  <c r="L50" i="1"/>
  <c r="B51" i="1"/>
  <c r="G51" i="1"/>
  <c r="I51" i="1" s="1"/>
  <c r="K51" i="1"/>
  <c r="L51" i="1"/>
  <c r="B52" i="1"/>
  <c r="G52" i="1"/>
  <c r="I52" i="1"/>
  <c r="K52" i="1"/>
  <c r="L52" i="1"/>
  <c r="B53" i="1"/>
  <c r="G53" i="1"/>
  <c r="I53" i="1"/>
  <c r="K53" i="1"/>
  <c r="L53" i="1"/>
  <c r="B54" i="1"/>
  <c r="G54" i="1"/>
  <c r="I54" i="1" s="1"/>
  <c r="K54" i="1"/>
  <c r="L54" i="1"/>
  <c r="B55" i="1"/>
  <c r="G55" i="1"/>
  <c r="I55" i="1" s="1"/>
  <c r="K55" i="1"/>
  <c r="L55" i="1"/>
  <c r="B56" i="1"/>
  <c r="G56" i="1"/>
  <c r="I56" i="1" s="1"/>
  <c r="K56" i="1"/>
  <c r="L56" i="1"/>
  <c r="B57" i="1"/>
  <c r="G57" i="1"/>
  <c r="I57" i="1"/>
  <c r="K57" i="1"/>
  <c r="L57" i="1"/>
  <c r="B58" i="1"/>
  <c r="G58" i="1"/>
  <c r="I58" i="1"/>
  <c r="K58" i="1"/>
  <c r="L58" i="1"/>
  <c r="B59" i="1"/>
  <c r="G59" i="1"/>
  <c r="I59" i="1" s="1"/>
  <c r="K59" i="1"/>
  <c r="L59" i="1"/>
  <c r="B60" i="1"/>
  <c r="G60" i="1"/>
  <c r="I60" i="1"/>
  <c r="K60" i="1"/>
  <c r="L60" i="1"/>
  <c r="B61" i="1"/>
  <c r="G61" i="1"/>
  <c r="I61" i="1" s="1"/>
  <c r="K61" i="1"/>
  <c r="L61" i="1"/>
  <c r="B62" i="1"/>
  <c r="G62" i="1"/>
  <c r="I62" i="1" s="1"/>
  <c r="K62" i="1"/>
  <c r="L62" i="1"/>
  <c r="B64" i="1"/>
  <c r="G64" i="1"/>
  <c r="I64" i="1" s="1"/>
  <c r="K64" i="1"/>
  <c r="L64" i="1"/>
  <c r="B65" i="1"/>
  <c r="G65" i="1"/>
  <c r="I65" i="1"/>
  <c r="K65" i="1"/>
  <c r="L65" i="1"/>
  <c r="B66" i="1"/>
  <c r="G66" i="1"/>
  <c r="I66" i="1"/>
  <c r="K66" i="1"/>
  <c r="L66" i="1"/>
  <c r="B67" i="1"/>
  <c r="G67" i="1"/>
  <c r="K67" i="1"/>
  <c r="L67" i="1"/>
  <c r="B68" i="1"/>
  <c r="G68" i="1"/>
  <c r="I68" i="1" s="1"/>
  <c r="K68" i="1"/>
  <c r="L68" i="1"/>
  <c r="B69" i="1"/>
  <c r="G69" i="1"/>
  <c r="I69" i="1"/>
  <c r="K69" i="1"/>
  <c r="L69" i="1"/>
  <c r="B70" i="1"/>
  <c r="G70" i="1"/>
  <c r="I70" i="1" s="1"/>
  <c r="K70" i="1"/>
  <c r="L70" i="1"/>
  <c r="B71" i="1"/>
  <c r="G71" i="1"/>
  <c r="I71" i="1"/>
  <c r="K71" i="1"/>
  <c r="L71" i="1"/>
  <c r="B72" i="1"/>
  <c r="G72" i="1"/>
  <c r="I72" i="1" s="1"/>
  <c r="K72" i="1"/>
  <c r="L72" i="1"/>
  <c r="B73" i="1"/>
  <c r="G73" i="1"/>
  <c r="I73" i="1" s="1"/>
  <c r="K73" i="1"/>
  <c r="L73" i="1"/>
  <c r="B74" i="1"/>
  <c r="G74" i="1"/>
  <c r="I74" i="1"/>
  <c r="K74" i="1"/>
  <c r="L74" i="1"/>
  <c r="B75" i="1"/>
  <c r="G75" i="1"/>
  <c r="I75" i="1"/>
  <c r="K75" i="1"/>
  <c r="L75" i="1"/>
  <c r="B76" i="1"/>
  <c r="G76" i="1"/>
  <c r="I76" i="1" s="1"/>
  <c r="K76" i="1"/>
  <c r="L76" i="1"/>
  <c r="B77" i="1"/>
  <c r="G77" i="1"/>
  <c r="I77" i="1" s="1"/>
  <c r="K77" i="1"/>
  <c r="L77" i="1"/>
  <c r="B78" i="1"/>
  <c r="G78" i="1"/>
  <c r="I78" i="1" s="1"/>
  <c r="K78" i="1"/>
  <c r="L78" i="1"/>
  <c r="B79" i="1"/>
  <c r="G79" i="1"/>
  <c r="I79" i="1"/>
  <c r="K79" i="1"/>
  <c r="L79" i="1"/>
  <c r="B80" i="1"/>
  <c r="G80" i="1"/>
  <c r="I80" i="1" s="1"/>
  <c r="K80" i="1"/>
  <c r="L80" i="1"/>
  <c r="B81" i="1"/>
  <c r="G81" i="1"/>
  <c r="I81" i="1"/>
  <c r="K81" i="1"/>
  <c r="L81" i="1"/>
  <c r="B82" i="1"/>
  <c r="G82" i="1"/>
  <c r="I82" i="1"/>
  <c r="K82" i="1"/>
  <c r="L82" i="1"/>
  <c r="B83" i="1"/>
  <c r="G83" i="1"/>
  <c r="K83" i="1"/>
  <c r="L83" i="1"/>
  <c r="B84" i="1"/>
  <c r="G84" i="1"/>
  <c r="I84" i="1" s="1"/>
  <c r="K84" i="1"/>
  <c r="L84" i="1"/>
  <c r="B85" i="1"/>
  <c r="G85" i="1"/>
  <c r="I85" i="1" s="1"/>
  <c r="K85" i="1"/>
  <c r="L85" i="1"/>
  <c r="B86" i="1"/>
  <c r="G86" i="1"/>
  <c r="I86" i="1"/>
  <c r="K86" i="1"/>
  <c r="L86" i="1"/>
  <c r="B87" i="1"/>
  <c r="G87" i="1"/>
  <c r="I87" i="1"/>
  <c r="K87" i="1"/>
  <c r="L87" i="1"/>
  <c r="B88" i="1"/>
  <c r="G88" i="1"/>
  <c r="I88" i="1" s="1"/>
  <c r="K88" i="1"/>
  <c r="L88" i="1"/>
  <c r="B89" i="1"/>
  <c r="G89" i="1"/>
  <c r="I89" i="1" s="1"/>
  <c r="K89" i="1"/>
  <c r="L89" i="1"/>
  <c r="B90" i="1"/>
  <c r="G90" i="1"/>
  <c r="I90" i="1"/>
  <c r="K90" i="1"/>
  <c r="L90" i="1"/>
  <c r="B91" i="1"/>
  <c r="G91" i="1"/>
  <c r="I91" i="1" s="1"/>
  <c r="K91" i="1"/>
  <c r="L91" i="1"/>
  <c r="B92" i="1"/>
  <c r="G92" i="1"/>
  <c r="I92" i="1" s="1"/>
  <c r="K92" i="1"/>
  <c r="L92" i="1"/>
  <c r="K19" i="1" l="1"/>
  <c r="C19" i="1" s="1"/>
  <c r="I83" i="1"/>
  <c r="I67" i="1"/>
  <c r="I50" i="1"/>
  <c r="C332" i="3"/>
</calcChain>
</file>

<file path=xl/sharedStrings.xml><?xml version="1.0" encoding="utf-8"?>
<sst xmlns="http://schemas.openxmlformats.org/spreadsheetml/2006/main" count="907" uniqueCount="476">
  <si>
    <t>BON DE COMMANDE/ORDER SHEET</t>
  </si>
  <si>
    <t>Firm/Sté</t>
  </si>
  <si>
    <t>Name/Nom</t>
  </si>
  <si>
    <t>Street/Rue</t>
  </si>
  <si>
    <t>Zip code/CP</t>
  </si>
  <si>
    <t>City/Ville</t>
  </si>
  <si>
    <t>Billing adress/Adresse de facturation</t>
  </si>
  <si>
    <t>Delivering adress/Adresse de livraison</t>
  </si>
  <si>
    <t>N°  TVA</t>
  </si>
  <si>
    <t>Saler/Commercial</t>
  </si>
  <si>
    <t>Date</t>
  </si>
  <si>
    <t>delivering rate</t>
  </si>
  <si>
    <t>transport</t>
  </si>
  <si>
    <t>Phone/tél</t>
  </si>
  <si>
    <t>SPECIAL ADVICE / RECOMMENDATION</t>
  </si>
  <si>
    <t>DEFFERRED PAYEMENT/REGLT ECHELONNE</t>
  </si>
  <si>
    <t>price
prix tarif</t>
  </si>
  <si>
    <t>description / désignation</t>
  </si>
  <si>
    <t>N° sap</t>
  </si>
  <si>
    <t>%</t>
  </si>
  <si>
    <t>nett price
prix net</t>
  </si>
  <si>
    <t>U.C</t>
  </si>
  <si>
    <t>cond</t>
  </si>
  <si>
    <t>Q</t>
  </si>
  <si>
    <t>total H.T</t>
  </si>
  <si>
    <t>750 X 200 ZIRCONIUM GR 24 (10 unités)</t>
  </si>
  <si>
    <t>Box</t>
  </si>
  <si>
    <t>750 X 200 ZIRCONIUM GR 36 (10 unités)</t>
  </si>
  <si>
    <t>750 X 200 ZIRCONIUM GR 40 (10 unités)</t>
  </si>
  <si>
    <t>750 X 200 ZIRCONIUM GR 60 (10 unités)</t>
  </si>
  <si>
    <t>750 X 200 ZIRCONIUM GR 80 (10 unités)</t>
  </si>
  <si>
    <t>750 X 200 ZIRCONIUM GR 100 (10 unités)</t>
  </si>
  <si>
    <t>550 X 200 CORINDON GR 24 (10 unités)</t>
  </si>
  <si>
    <t>550 X 200 CORINDON GR 36 (10 unités)</t>
  </si>
  <si>
    <t>550 X 200 CORINDON GR 40 (10 unités)</t>
  </si>
  <si>
    <t>550 X 200 CORINDON GR 60 (10 unités)</t>
  </si>
  <si>
    <t>550 X 200 CORINDON GR 80 (10 unités)</t>
  </si>
  <si>
    <t>550 X 200 CORINDON GR 100 (10 unités)</t>
  </si>
  <si>
    <t>JOINT A PARQUET HETRE NATUREL (12 unités)</t>
  </si>
  <si>
    <t>JOINT A PARQUET CHÊNE CLAIR (12 unités)</t>
  </si>
  <si>
    <t>JOINT A PARQUET CERISIER (12 unités)</t>
  </si>
  <si>
    <t>JOINT A PARQUET WENGE (12 unités)</t>
  </si>
  <si>
    <t>JOINT A PARQUET FRÊNE, BOULEAU, EPICEA (12 unités)</t>
  </si>
  <si>
    <t>parcel</t>
  </si>
  <si>
    <t>FINISH CARE 5L</t>
  </si>
  <si>
    <t>litre</t>
  </si>
  <si>
    <t>FINISH CARE STOP 10L</t>
  </si>
  <si>
    <t>FINISH CARE STOP 0,75L</t>
  </si>
  <si>
    <t>bottle</t>
  </si>
  <si>
    <t>ROULEAU MOHAIR PHASE SOLVANT 250mm</t>
  </si>
  <si>
    <t>MONTURE POUR MANCHON 250mm</t>
  </si>
  <si>
    <t>ROULEAU MOHAIR PHASE AQUEUSE 250mm</t>
  </si>
  <si>
    <t>ROULEAU JETABLE POILS COURTS</t>
  </si>
  <si>
    <t>pièce</t>
  </si>
  <si>
    <t>BALAI APPLICATEUR + PEAU DE MOUTON</t>
  </si>
  <si>
    <t>PEAU DE MOUTON</t>
  </si>
  <si>
    <t>750 X 200 CORINDON GR 16 (10 unités)</t>
  </si>
  <si>
    <t>box</t>
  </si>
  <si>
    <t>Ø 406 GRILLE GR 60 (10 unités)</t>
  </si>
  <si>
    <t>Ø 406 GRILLE GR 80 (10 unités)</t>
  </si>
  <si>
    <t>Ø 406 GRILLE GR 100 (10 unités)</t>
  </si>
  <si>
    <t>Ø 406 GRILLE GR 120 (10 unités)</t>
  </si>
  <si>
    <t>Ø 406 PAD 10mm BEIGE (10 unités)</t>
  </si>
  <si>
    <t>Ø 406 PAD 10mm VERT (10 unités)</t>
  </si>
  <si>
    <t>Ø 406 PAD 10mm NOIR (10 unités)</t>
  </si>
  <si>
    <t>Ø 406 PAD 10mm BLANC (10 unités)</t>
  </si>
  <si>
    <t>Ø 406 PAD 20mm BEIGE (5 unités)</t>
  </si>
  <si>
    <t>SOJA-BASE cond 3L</t>
  </si>
  <si>
    <t>Ø 406 PAD 20mm VERT (5 unités)</t>
  </si>
  <si>
    <t>Ø 406 PAD 20mm NOIR (5 unités)</t>
  </si>
  <si>
    <t>Ø 406 PAD 20mm BLANC (5 unités)</t>
  </si>
  <si>
    <t>PALL X KITT</t>
  </si>
  <si>
    <t>SOJA-BASE cond.1 L</t>
  </si>
  <si>
    <t>PALL X 325</t>
  </si>
  <si>
    <t>PALL X 94 SATINE</t>
  </si>
  <si>
    <t>PALL X 96 SATINE</t>
  </si>
  <si>
    <t>PALL X RETARDER</t>
  </si>
  <si>
    <t>CHARIOT DE TRANSPORT COBRA/VIPER</t>
  </si>
  <si>
    <t>TAMBOUR DE PONCAGE COBRA</t>
  </si>
  <si>
    <t>SAC POUSSIERE POUR URS 15/30/GECKO</t>
  </si>
  <si>
    <t>IS 60 QUICK SATINE SOLVANT</t>
  </si>
  <si>
    <t>PALL X 96 MAT</t>
  </si>
  <si>
    <t>CLEAN STRONG 0,75 L</t>
  </si>
  <si>
    <t>CLEAN 10L</t>
  </si>
  <si>
    <t>PALL X 98 GOLD A/B MAT</t>
  </si>
  <si>
    <t>PALL X 98 GOLD A/B SATINE</t>
  </si>
  <si>
    <t>ETUI POUR MANCHON</t>
  </si>
  <si>
    <t>SAC A POUSSIERE PYTHON &amp; COBRA</t>
  </si>
  <si>
    <t>TAMBOUR DE PONCAGE VIPER</t>
  </si>
  <si>
    <t>PRIMAIRE SOLVANTEE</t>
  </si>
  <si>
    <t>PALL X 320</t>
  </si>
  <si>
    <t>Ø 200 VELCRO GR 60 (50 unités)</t>
  </si>
  <si>
    <t>Ø 200 VELCRO GR 80 (50 unités)</t>
  </si>
  <si>
    <t>Ø 200 VELCRO GR 100 (50 unités)</t>
  </si>
  <si>
    <t>DISQUE VELCRO Ø 150</t>
  </si>
  <si>
    <t>Plateau métallique  Ø 150</t>
  </si>
  <si>
    <t>Ø 150 ROTEX VELCRO GR 80 (50 unités)</t>
  </si>
  <si>
    <t>Ø 150 ROTEX VELCRO GR 100 (50 unités)</t>
  </si>
  <si>
    <t>PATTE DE LAPIN 50mm</t>
  </si>
  <si>
    <t>Ø 200 VELCRO GR 40 (50 unités)</t>
  </si>
  <si>
    <t>MAGIC OIL 2K NATURELLE</t>
  </si>
  <si>
    <t>V19 DILUANT VERNIS SH 1L (prix net stock limité)</t>
  </si>
  <si>
    <t>ALLBASE</t>
  </si>
  <si>
    <t>MAGIC OIL CARE 5L</t>
  </si>
  <si>
    <t>SEAU NOIR 19L</t>
  </si>
  <si>
    <t>PONCEUSE A BANDE VIPER</t>
  </si>
  <si>
    <t>ALLKITT</t>
  </si>
  <si>
    <t>ALL BASE GEL 5L (prix net stock limité)</t>
  </si>
  <si>
    <t>SACHETS PVC (50 unités)</t>
  </si>
  <si>
    <t>SERPILLERES (10 unités)</t>
  </si>
  <si>
    <t>Ø 410 PAD MULTI-TROUS GR 100 (10 unités)</t>
  </si>
  <si>
    <t>Ø 410 PAD MULTI-TROUS GR 120 (10 unités)</t>
  </si>
  <si>
    <t>PALL X 94 MAT</t>
  </si>
  <si>
    <t>Ø 150 VELCRO GR 16 (25 unités)</t>
  </si>
  <si>
    <t>Ø 150 VELCRO GR 24 (25 unités)</t>
  </si>
  <si>
    <t>Ø 150 VELCRO GR 36 (25 unités)</t>
  </si>
  <si>
    <t>Ø 178 VELCRO GR 16 (25 unités)</t>
  </si>
  <si>
    <t>Ø 178 VELCRO GR 24 (25 unités)</t>
  </si>
  <si>
    <t>Ø 178 VELCRO GR 36 (25 unités)</t>
  </si>
  <si>
    <t>Ø 150 ZIRCONIUM GR 80 (50 unités)</t>
  </si>
  <si>
    <t>Ø 150 ROTEX VELCRO GR 60 (50 unités)</t>
  </si>
  <si>
    <t>JOINT A PARQUET CHÊNE FONCE (12 unités)</t>
  </si>
  <si>
    <t>Ø 150 ROTEX VELCRO GR 36 (25 unités)</t>
  </si>
  <si>
    <t>Ø 150 ZIRCONIUM GR 60 (50 unités)</t>
  </si>
  <si>
    <t>PAD POUR VITRIFICATEUR BRILLANT GR 320 (15 unités)</t>
  </si>
  <si>
    <t>DISQUE VELCRO Ø 178</t>
  </si>
  <si>
    <t>Plateau support Gecko star/pure Ø 178mm</t>
  </si>
  <si>
    <t>SOUS SAC A POUSSIERE COBRA (10 unités)</t>
  </si>
  <si>
    <t>AMPOULE COBRA</t>
  </si>
  <si>
    <t>CLEAN 0,75 L</t>
  </si>
  <si>
    <t>FINISH CARE 0,75 L</t>
  </si>
  <si>
    <t>FINISH CARE MAT 0,75 L</t>
  </si>
  <si>
    <t>Litre</t>
  </si>
  <si>
    <t>MAGIC OIL 2K ERGO MONOCOUCHE RACLETTE 2,75L</t>
  </si>
  <si>
    <t>MAGIC OIL 2K SPA</t>
  </si>
  <si>
    <t>MAGIC OIL CARE 0,75 L</t>
  </si>
  <si>
    <t>ADAPTATEUR  PLATEAU TRANSP ANCIEN MODELE COBRA</t>
  </si>
  <si>
    <t>MONOBROSSE UNO</t>
  </si>
  <si>
    <t>P104 PRIMAIRE FIXATEUR-EC1</t>
  </si>
  <si>
    <t>P3 COLLE A DISPERSION</t>
  </si>
  <si>
    <t>P5 SEAUX COLLE PREPOLYMERE MODIFIEE AU SILANE-EC1</t>
  </si>
  <si>
    <t>COUTEAU A COLLE DENTURE B11 18 CM P.</t>
  </si>
  <si>
    <t>PALL X 350 A/B</t>
  </si>
  <si>
    <t>BORDEUSE GECKO FLEX</t>
  </si>
  <si>
    <t>ASPIRATEUR DUST M</t>
  </si>
  <si>
    <t>ECROU POIGNEE BAKELITE UNO</t>
  </si>
  <si>
    <t>TAQUET PIVOTANT UNO</t>
  </si>
  <si>
    <t>GRIFFE DROITE RESERVOIR CABLE ASPIRATION UNO</t>
  </si>
  <si>
    <t>GRIFFE GAUCHE RESERVOIR CABLE ASPIRATION UNO</t>
  </si>
  <si>
    <t>SAC PAPIER DUST M (5 unités)</t>
  </si>
  <si>
    <t>Tube d’aspiration métal longueur 50cm DN 35</t>
  </si>
  <si>
    <t>Suceur universel 30cm, brosses, raclettes en caoutchouc</t>
  </si>
  <si>
    <t>FILTRE PLISSE PLAT DUST M</t>
  </si>
  <si>
    <t>BROSSE GECKO FLEX</t>
  </si>
  <si>
    <t>Piece</t>
  </si>
  <si>
    <t>Kilos</t>
  </si>
  <si>
    <t>CAPOT DE PROTECTION GECKO FLEX</t>
  </si>
  <si>
    <t>PLATEAU VELCRO GECKO FLEX</t>
  </si>
  <si>
    <t>PLATEAU VIS DE SERRAGE GECKO FLEX</t>
  </si>
  <si>
    <t>COUTEAU A COLLE DENTURE B3 18 CM P.</t>
  </si>
  <si>
    <t>Ø 178 VELCRO GECKO FLEX ZIRCONIUM GR 40 (50 unités)</t>
  </si>
  <si>
    <t>Ø 178 VELCRO GECKO FLEX ZIRCONIUM GR 60 (50 unités)</t>
  </si>
  <si>
    <t>Ø 178 VELCRO GECKO FLEX ZIRCONIUM GR 80 (50 unités)</t>
  </si>
  <si>
    <t>Ø 178 VELCRO GECKO FLEX ZIRCONIUM GR 100 (50 unités)</t>
  </si>
  <si>
    <t>PLATEAU PICOTS POUR UNO</t>
  </si>
  <si>
    <t>Brosse d'aspiration UNO</t>
  </si>
  <si>
    <t>PLATEAU 4 TETES UNO</t>
  </si>
  <si>
    <t>POIDS SUPPLEMENTAIRE 11 kg UNO</t>
  </si>
  <si>
    <t>FLEXIBLE D'ASPIRATION + RACCORD  T  UNO</t>
  </si>
  <si>
    <t>RESERVOIR A DETERGEANT UNO</t>
  </si>
  <si>
    <t>CALE DE SERRAGE/CALE DE FRAPPE</t>
  </si>
  <si>
    <t>FILTRE A MEMBRANE EN TISSU</t>
  </si>
  <si>
    <t>CHARBON GECKO FLEX</t>
  </si>
  <si>
    <t>Ø 150 ZIRCONIUM GR 40 (50 unités)</t>
  </si>
  <si>
    <t>PLATEAU DE TRANSPORT COBRA</t>
  </si>
  <si>
    <t>aspiration micropac</t>
  </si>
  <si>
    <t>BORDEUSE GECKO STAR NEZ LONG Ø 178</t>
  </si>
  <si>
    <t>BORDEUSE GECKO STAR BRAS COURT Ø 178</t>
  </si>
  <si>
    <t>BORDEUSE GECKO PURE NEZ LONG Ø 150</t>
  </si>
  <si>
    <t>BORDEUSE GECKO STAR NEZ COURT Ø 178</t>
  </si>
  <si>
    <t>NEZ LONG GECKO STAR Ø 178</t>
  </si>
  <si>
    <t>BRAS COURT GECKO STAR Ø 178</t>
  </si>
  <si>
    <t>NEZ LONG GECKO STAR Ø 150</t>
  </si>
  <si>
    <t>NEZ COURT GECKO STAR Ø 150</t>
  </si>
  <si>
    <t>Aspiration complète pour UNO</t>
  </si>
  <si>
    <t>BORDEUSE GECKO STAR NEZ LONG Ø 150</t>
  </si>
  <si>
    <t>BORDEUSE GECKO STAR BRAS COURT Ø 150</t>
  </si>
  <si>
    <t>SAC A POUSSIERE GECKO STAR</t>
  </si>
  <si>
    <t>COURROIE COBRA TRAPEZOIDALE 10 X 1000 REM 0</t>
  </si>
  <si>
    <t xml:space="preserve">SPATULE DENTELEE LAME LARGE 18 CM </t>
  </si>
  <si>
    <t>ROULEAU D'APPLICATION VITRIF BRILLANT</t>
  </si>
  <si>
    <t>P6 COLLE PREPOLYMERE MODIFIEE AU SILANE-EC1</t>
  </si>
  <si>
    <t>750 X 200 CERAMIQUE GR 36 (10 unités)</t>
  </si>
  <si>
    <t>MAGIC OIL 2K ERGO MONOCOUCHE RACLETTE 1L</t>
  </si>
  <si>
    <t>PALL X 333 NEUTRE</t>
  </si>
  <si>
    <t>BUSES POUR ATD100 (4 unités)</t>
  </si>
  <si>
    <t>750 X 200 CERAMIQUE GR 60 (10 unités)</t>
  </si>
  <si>
    <t>PALL X EXTREME SATINE K.A.</t>
  </si>
  <si>
    <t>PALL X EXTREME K.B.</t>
  </si>
  <si>
    <t>PALL X EXTREME MAT K.A.</t>
  </si>
  <si>
    <t>P9 COLLE BICOMPOSANTE PU-EC1</t>
  </si>
  <si>
    <t>GENOUILLERES PANTALON</t>
  </si>
  <si>
    <t>PALL X FUTUR SATINE</t>
  </si>
  <si>
    <t>P5 POCHES-COLLE PREPOLYMERE MODIFIEE AU SILANE-EC1</t>
  </si>
  <si>
    <t xml:space="preserve">Bande velcro male pour bras de ponçage Ø 150 </t>
  </si>
  <si>
    <t xml:space="preserve">Bande velcro male pour bras de ponçage Ø 178 </t>
  </si>
  <si>
    <t xml:space="preserve">Bande velcro femelle pour bras de ponçage Ø 150 et 178 </t>
  </si>
  <si>
    <t>Bande velcro pour bras de ponçage Ø 150</t>
  </si>
  <si>
    <t xml:space="preserve">Bande velcro pour bras de ponçage Ø 178 </t>
  </si>
  <si>
    <t>SAC STANDARD COBRA</t>
  </si>
  <si>
    <t>paire</t>
  </si>
  <si>
    <t>PALL X 96 SATINE 11 L</t>
  </si>
  <si>
    <t>PALL X 96 SATINE 5,5 L</t>
  </si>
  <si>
    <t>PALL X 96 MAT 5,5 L</t>
  </si>
  <si>
    <t>PALL X 96 ULTRA MAT 5,5 L</t>
  </si>
  <si>
    <t>PRE-SEPARATEUR CYCLONIQUE</t>
  </si>
  <si>
    <t>PALL X ZERO BASE</t>
  </si>
  <si>
    <t>PALL X ZERO FILLER</t>
  </si>
  <si>
    <t>PALL X 333 COLOR A/B BRUN FONCE</t>
  </si>
  <si>
    <t>PALL X 333 COLOR A/B GRIS</t>
  </si>
  <si>
    <t>PALL X 333 COLOR A/B NOIR</t>
  </si>
  <si>
    <t>PALL X 333 COLOR A/B BLANC</t>
  </si>
  <si>
    <t>Tampon intermédiaire auto-agrippant Ø178</t>
  </si>
  <si>
    <t xml:space="preserve">Disque auto-agrippant intermédiaire Ø 150 </t>
  </si>
  <si>
    <t xml:space="preserve">Disque auto-agrippant intermédiaire Ø 178 </t>
  </si>
  <si>
    <t>PALL X 98 GOLD A/B BRILLANT (rouleau applicateur inclus)</t>
  </si>
  <si>
    <t>P4 COLLE PREPOLYMERE MODIFIEE AU SILANE-EC1</t>
  </si>
  <si>
    <t>PALL X ZERO PACK AVEC MELANGEUR</t>
  </si>
  <si>
    <t>PALL-X 333 COLOR Nuancier DE/GB</t>
  </si>
  <si>
    <t>Nettoyant parquet Woodfloor Cleaner, 750 ml (cond. Par 15 unités)</t>
  </si>
  <si>
    <t>BROCHURES CLEAN &amp; GO ENTRETIEN DES PARQUETS</t>
  </si>
  <si>
    <t>Lavettes microfibre de nettoyage orange (cond. Par 8 unités)</t>
  </si>
  <si>
    <t>Tissus microfibre antipoussière blancs (cond. Par 8 unités)</t>
  </si>
  <si>
    <t>KIT CLEAN &amp; GO (vendu par 8)</t>
  </si>
  <si>
    <t>Présentoir CLEAN &amp; GO</t>
  </si>
  <si>
    <t>BROCHURES CLEAN &amp; GO  ENTRETIEN DES PARQUETS</t>
  </si>
  <si>
    <t>PALL-X 333 COLOR 75 ml BRUN</t>
  </si>
  <si>
    <t>PALL-X 333 COLOR 75 ml GRIS</t>
  </si>
  <si>
    <t>PALL-X 333 COLOR 75 ml CHATAÎGNE</t>
  </si>
  <si>
    <t>PALL-X 333 COLOR 75 ml NOIR</t>
  </si>
  <si>
    <t>PALL-X 333 COLOR 75 ml BLANC</t>
  </si>
  <si>
    <t>PALL-X 333 COLOR 75 ml INCOLORE</t>
  </si>
  <si>
    <t>PONCEUSE A BANDE COBRA CLASSIC</t>
  </si>
  <si>
    <t>PALL-X PURE A/B  6 L</t>
  </si>
  <si>
    <t>P4 COLLE PREPOLYMERE MODIFIEE AU SILANE-EC1 EN POCHE</t>
  </si>
  <si>
    <t>PALL-X SPORT 2K SATINE</t>
  </si>
  <si>
    <t>FINISH CARE MAT 5L</t>
  </si>
  <si>
    <t>PALL X 333 COLOR A/B CHENE FUME</t>
  </si>
  <si>
    <t>DATE</t>
  </si>
  <si>
    <t>ECHEANCE</t>
  </si>
  <si>
    <t>Country/Pays</t>
  </si>
  <si>
    <t>Lampe LED D35 - 12V  Gecko Star</t>
  </si>
  <si>
    <t>750 X 200 CORINDON GR 24 (10 unités)</t>
  </si>
  <si>
    <t>750 X 200 CORINDON GR 30 (10 unités)</t>
  </si>
  <si>
    <t>750 X 200 CORINDON GR 36 (10 unités)</t>
  </si>
  <si>
    <t>750 X 200 CORINDON GR 40 (10 unités)</t>
  </si>
  <si>
    <t>750 X 200 CORINDON GR 50 (10 unités)</t>
  </si>
  <si>
    <t>750 X 200 CORINDON GR 60 (10 unités)</t>
  </si>
  <si>
    <t>750 X 200 CORINDON GR 80 (10 unités)</t>
  </si>
  <si>
    <t>750 X 200 CORINDON GR 100 (10 unités)</t>
  </si>
  <si>
    <t>750 X 200 CORINDON GR 120 (10 unités)</t>
  </si>
  <si>
    <t>PALLMANN P9 EXTRA PU BI-COMPOSANTE</t>
  </si>
  <si>
    <t>SPIDER PONCEUSE A PARQUET</t>
  </si>
  <si>
    <t>spider poids supplémentaire auto bloquant 15 kg</t>
  </si>
  <si>
    <t>PERCHE TELESCOPIQUE</t>
  </si>
  <si>
    <t>RACLETTE APPLICATEUR MAGIC OIL+LANGUETTE</t>
  </si>
  <si>
    <t>SPATULE DOUBLE LAME 270mm</t>
  </si>
  <si>
    <t>MANCHON PATTE DE LAPIN 50mm</t>
  </si>
  <si>
    <t>DD 2000 SATINE SOLVANT KA</t>
  </si>
  <si>
    <t>DD 2000 DURCISSEUR KB</t>
  </si>
  <si>
    <t>Pad d'éjection  ø 180 mm</t>
  </si>
  <si>
    <t>Plateau porte-pads picots ferrure Clarke  ø 400 mm</t>
  </si>
  <si>
    <t>Plateau 3 têtes satellites  PALLMANN  ø 180 mm</t>
  </si>
  <si>
    <t xml:space="preserve">Câble d'alimentation 12,50ml </t>
  </si>
  <si>
    <t xml:space="preserve">Bague antipoussière </t>
  </si>
  <si>
    <t xml:space="preserve">Trousse à outils PALLMANN SPIDER </t>
  </si>
  <si>
    <t>Ø 178 VELCRO GR 50 (50 unités)</t>
  </si>
  <si>
    <t>Ø 178 VELCRO GR 60 (50 unités)</t>
  </si>
  <si>
    <t>Ø 178 VELCRO GR 80 (50 unités)</t>
  </si>
  <si>
    <t>Ø 178 VELCRO GR 100 (50 unités)</t>
  </si>
  <si>
    <t>Ø 150 VELCRO GR 120 (50 unités)</t>
  </si>
  <si>
    <t>Ø 150 VELCRO GR 60 (50 unités)</t>
  </si>
  <si>
    <t>Ø 150 VELCRO GR 80 (50 unités)</t>
  </si>
  <si>
    <t>Ø 150 VELCRO GR 100 (50 unités)</t>
  </si>
  <si>
    <t>Ø 178 VELCRO GR 40 (50 unités)</t>
  </si>
  <si>
    <t>Ø 150 VELCRO GR 40 (50 unités)</t>
  </si>
  <si>
    <t>UZIN Multimoll Vlies EN 75 m²</t>
  </si>
  <si>
    <t>Parkett-Polish  1 l</t>
  </si>
  <si>
    <t>détergent acide SUK en 0,75 l</t>
  </si>
  <si>
    <t>SH 81 B. durcisseur 0,5 l</t>
  </si>
  <si>
    <t>Uni-Base  5 l</t>
  </si>
  <si>
    <t>Pall-X 95 satiné en 10 l</t>
  </si>
  <si>
    <t>adhésif de traçage 25mm x 50 m</t>
  </si>
  <si>
    <t>rouleau phase aqueuse 60 cm</t>
  </si>
  <si>
    <t>monture pour rouleau 60 cm</t>
  </si>
  <si>
    <t>UZIN PE 380 /   10 kg</t>
  </si>
  <si>
    <t>UZIN Clean-Box</t>
  </si>
  <si>
    <t>UZIN Multimoll Softsonic en 3 mm  6 m²</t>
  </si>
  <si>
    <t>UZIN PE 280 /   12 kg</t>
  </si>
  <si>
    <t>Pall-X 335  5 l</t>
  </si>
  <si>
    <t>Magic Oil 2K Color A/B brun foncé 3 l</t>
  </si>
  <si>
    <t>Magic Oil 2K Color A/B châtaigne 3 l - Abverkauf - fällt raus</t>
  </si>
  <si>
    <t>Magic Oil 2K Color A/B noir 3 l</t>
  </si>
  <si>
    <t>Magic Oil 2K Color A/B blanc 3 l</t>
  </si>
  <si>
    <t>Pflegeöl NEU 1l</t>
  </si>
  <si>
    <t>Pall-X 333 Color A/B châtaigne 1 l</t>
  </si>
  <si>
    <t>Ninja Clarke cpl. avec PCD split silver</t>
  </si>
  <si>
    <t>Ninja Clarke cpl. avec DS ES K20 noir</t>
  </si>
  <si>
    <t>Ninja Clarke cpl. avec DS BT K20 gold</t>
  </si>
  <si>
    <t>Pallmann P104 /   6 kg</t>
  </si>
  <si>
    <t>Sport-Color 2K 1018 Jaune zinc A/B 1,1 l</t>
  </si>
  <si>
    <t>Sport-Color 2K 2004 Orangé pur A/B 1,1 l</t>
  </si>
  <si>
    <t>Sport-Color 2K 3000 Rouge feu A/B 1,1 L</t>
  </si>
  <si>
    <t>Sport-Color 2K 5010 BleugentianeA/B 1,1l</t>
  </si>
  <si>
    <t>Sport-Color 2K 5012 Bleu clair A/B 1,1 l</t>
  </si>
  <si>
    <t>Sport-Color 2K 6025 Vertfougère A/B 1,1l</t>
  </si>
  <si>
    <t>Sport-Color 2K 9016 Blanc traficA/B 1,1l</t>
  </si>
  <si>
    <t>Sport-color 2K 9017 Noir trafic A/B 1,1l</t>
  </si>
  <si>
    <t>Pall-X Trend A/B satiné 5,5 l</t>
  </si>
  <si>
    <t>Pallmann Hardwax Oil 3 l</t>
  </si>
  <si>
    <t>Outdoor Oil 1K Color natur  3 l</t>
  </si>
  <si>
    <t>Outdoor Oil 1K Color bankirai  3 l</t>
  </si>
  <si>
    <t>Outdoor Oil 1K Color teak  3 l</t>
  </si>
  <si>
    <t>rouleau pour application huile</t>
  </si>
  <si>
    <t>SH 81 A. satiné</t>
  </si>
  <si>
    <t>kg</t>
  </si>
  <si>
    <t>D.velcro zirconium 150 mm gr 100 (50 unités)</t>
  </si>
  <si>
    <t>X-Light Aqua-Base/ 5 l (PRIX NET)</t>
  </si>
  <si>
    <t>X-LIGHT BASE 2K Komp. A / 5 l (PRIX NET)</t>
  </si>
  <si>
    <t>X-LIGHT BASE 2K, Komp. B / 0,5 l (PRIX NET)</t>
  </si>
  <si>
    <t>X-LIGHT COAT spécial-mat 4 l (PRIX NET)</t>
  </si>
  <si>
    <t>X-LIGHT COAT  brillant 4 l (PRIX NET)</t>
  </si>
  <si>
    <t>X-Light Coat satiné 5 l (PRIX NET)</t>
  </si>
  <si>
    <t>Pall x Filler</t>
  </si>
  <si>
    <t>degriseur</t>
  </si>
  <si>
    <t>pad support  ø 180 mm</t>
  </si>
  <si>
    <t>pad intermédiaire souple autoagrippant avec perforation  ø 180 mm</t>
  </si>
  <si>
    <t>disque d'écartement  ø 180 mm</t>
  </si>
  <si>
    <t xml:space="preserve">Sac de poussière Pallmann Cobra </t>
  </si>
  <si>
    <t>Bordeuse Gecko Star 2.0 nez court ø 150mm</t>
  </si>
  <si>
    <t>Bordeuse Gecko Star 2.0 bras long ø 150mm</t>
  </si>
  <si>
    <t>Bordeuse Gecko Star 2.0 nez court ø 178mm</t>
  </si>
  <si>
    <t>Bordeuse Gecko Star 2.0 bras long ø 178mm</t>
  </si>
  <si>
    <t>Ø 410 PAD 10mm anti poussieres VERT (10 unités)</t>
  </si>
  <si>
    <t>SAC A POUSSIERE ZIP COBRA</t>
  </si>
  <si>
    <t>LANGUETTE pour magic oil</t>
  </si>
  <si>
    <t>PONCEUSE A BANDE COBRA PALLMANN</t>
  </si>
  <si>
    <t>jupe d'aspiration + brosse pour uno</t>
  </si>
  <si>
    <t>VALISE DE RANGEMENT GECKO FLEX</t>
  </si>
  <si>
    <t xml:space="preserve">PLATEAU DE FIXATION COBRA PALLMANN </t>
  </si>
  <si>
    <t>PISTOLET A COLLE PALLMANN ATD100</t>
  </si>
  <si>
    <t xml:space="preserve">Plateau 3 têtes SPIDER PALLMANN </t>
  </si>
  <si>
    <r>
      <t xml:space="preserve">TO GET OUT OF MY STOCK - </t>
    </r>
    <r>
      <rPr>
        <b/>
        <sz val="18"/>
        <color rgb="FFFF0000"/>
        <rFont val="Arial"/>
        <family val="2"/>
      </rPr>
      <t xml:space="preserve">JOINDRE L'ATTESTATION DE LIVRAISON. </t>
    </r>
  </si>
  <si>
    <t>UZIN MK  92 S colle PU 2K   8,54 kg</t>
  </si>
  <si>
    <r>
      <t xml:space="preserve">P1 COLLE BASE ALCOOL </t>
    </r>
    <r>
      <rPr>
        <b/>
        <sz val="12"/>
        <color rgb="FFFF0000"/>
        <rFont val="Arial"/>
        <family val="2"/>
      </rPr>
      <t>CDE PAR PALETTE 22 X 25 kg</t>
    </r>
  </si>
  <si>
    <t>750 X 200 ZIRCONIUM GR 120 (10 unités)</t>
  </si>
  <si>
    <t>550 X 200 CORINDON GR 120 (10 unités)</t>
  </si>
  <si>
    <t>750 X 200 CORINDON GR 150 (10 unités)</t>
  </si>
  <si>
    <t>ø 400 Gr 24</t>
  </si>
  <si>
    <t>ø 400 Gr 40</t>
  </si>
  <si>
    <t>ø 380  Gr 24</t>
  </si>
  <si>
    <t xml:space="preserve">ø 380  Gr 40 </t>
  </si>
  <si>
    <t xml:space="preserve">ø 380  Gr 60 </t>
  </si>
  <si>
    <t xml:space="preserve">ø 380  Gr 80 </t>
  </si>
  <si>
    <t xml:space="preserve">ø 380  Gr 100 </t>
  </si>
  <si>
    <t xml:space="preserve">ø 380  Gr 120 </t>
  </si>
  <si>
    <t>ø 400 Gr 60</t>
  </si>
  <si>
    <t>ø 400 Gr 80</t>
  </si>
  <si>
    <t xml:space="preserve">ø 400 Gr 100 </t>
  </si>
  <si>
    <t xml:space="preserve">ø 400 Gr 120 </t>
  </si>
  <si>
    <t>ø 150 Gr 50</t>
  </si>
  <si>
    <t xml:space="preserve">ø 400 Gr 36 </t>
  </si>
  <si>
    <t>Ø 150 ROTEX VELCRO GR 50 (50 unités)</t>
  </si>
  <si>
    <t xml:space="preserve">ø 380 Gr 36 </t>
  </si>
  <si>
    <t>ø 380 double face  Gr 150</t>
  </si>
  <si>
    <t>Ø 200 VELCRO GR 120 (50 unités)</t>
  </si>
  <si>
    <t>Ø 200 VELCRO GR 16 (25 unités)</t>
  </si>
  <si>
    <t>Ø 200 VELCRO GR 24 (25 unités)</t>
  </si>
  <si>
    <t>Ø 200 VELCRO GR 36 (25 unités)</t>
  </si>
  <si>
    <t>Ø 406 PAD 20mm ROUGE (5 unités)</t>
  </si>
  <si>
    <t>Ø 150 ROTEX VELCRO GR 120 (50 unités)</t>
  </si>
  <si>
    <t>Pad pour vitrificateur brillant Ø 410 grain 240 (10 unités)</t>
  </si>
  <si>
    <t>Pad pour vitrificateur brillant Ø 410 grain 600 (10 unités)</t>
  </si>
  <si>
    <t>Pad pour vitrificateur brillant Ø 410 grain 1200 (10 unités)</t>
  </si>
  <si>
    <t>Pad pour vitrificateur brillant Ø 410 grain 1500 (10 unités)</t>
  </si>
  <si>
    <t>Pad pour vitrificateur brillant Ø 410 grain 1800 (10 unités)</t>
  </si>
  <si>
    <t>Ø 410 PAD MULTI-TROUS GR 40 (10 unités)</t>
  </si>
  <si>
    <t>Ø 410 PAD MULTI-TROUS GR 60 (10 unités)</t>
  </si>
  <si>
    <t>Ø 410 PAD MULTI-TROUS GR 80 (10 unités)</t>
  </si>
  <si>
    <t>Ø 410 PAD MULTI-TROUS GR 150 (10 unités)</t>
  </si>
  <si>
    <t>Ø 410 PAD MULTI-TROUS GR 220 (10 unités)</t>
  </si>
  <si>
    <t>Ø 410 PAD MULTI-TROUS GR 320 (10 unités)</t>
  </si>
  <si>
    <t>Ø 410 PAD MULTI-TROUS GR 400 (10 unités)</t>
  </si>
  <si>
    <t>Ø 175 PAD MULTI-TROUS GR 60 (1 unité)</t>
  </si>
  <si>
    <t>Ø 175 PAD MULTI-TROUS GR 80 (1 unité)</t>
  </si>
  <si>
    <t>Ø 150 PAD MULTI-TROUS GR 60 (1 unité)</t>
  </si>
  <si>
    <t>Ø 150 PAD MULTI-TROUS GR 80 (1 unité)</t>
  </si>
  <si>
    <t>Ø 150 VELCRO GR 50 (50 unités)</t>
  </si>
  <si>
    <t>Ø 178 VELCRO GR 120 (50 unités)</t>
  </si>
  <si>
    <t>Feuille abrasive velcro triangulaire 83 mm Gr 40</t>
  </si>
  <si>
    <t>Feuille abrasive velcro triangulaire 83 mm Gr 60</t>
  </si>
  <si>
    <t>Feuille abrasive velcro triangulaire 83 mm Gr 80</t>
  </si>
  <si>
    <t>750 X 250 CORINDON GR 36</t>
  </si>
  <si>
    <t>750 X 250 CORINDON GR 60</t>
  </si>
  <si>
    <t>750 X 250 CORINDON GR 100</t>
  </si>
  <si>
    <t>750 X 250 CORINDON GR 80</t>
  </si>
  <si>
    <t>750 X 250 CORINDON GR 120</t>
  </si>
  <si>
    <t>750 X 250 CORINDON GR 40</t>
  </si>
  <si>
    <t>Ø 150 ROTEX VELCRO GR 24 (25 unités)</t>
  </si>
  <si>
    <t>Feuille abrasive velcro triangulaire 83 mm Gr 100</t>
  </si>
  <si>
    <t>750 X 250 ZIRCONIUM GR 24</t>
  </si>
  <si>
    <t>750 X 250 ZIRCONIUM GR 36</t>
  </si>
  <si>
    <t>750 X 250 ZIRCONIUM GR 40</t>
  </si>
  <si>
    <t>750 X 250 ZIRCONIUM GR 60</t>
  </si>
  <si>
    <t>750 X 250 ZIRCONIUM GR 80</t>
  </si>
  <si>
    <t>750 X 250 ZIRCONIUM GR 100</t>
  </si>
  <si>
    <t>750 X 250 ZIRCONIUM GR 120</t>
  </si>
  <si>
    <t>Ø 150 ZIRCONIUM GR 24 (25 unités)</t>
  </si>
  <si>
    <t>Ø 178 ZIRCONIUM GR 40 (50 unités)</t>
  </si>
  <si>
    <t>Ø 178 ZIRCONIUM GR 60 (50 unités)</t>
  </si>
  <si>
    <t>Ø 178 ZIRCONIUM GR 80 (50 unités)</t>
  </si>
  <si>
    <t>Ø 150 ROTEX ZIRCONIUM VELCRO GR 40 (50 unités)</t>
  </si>
  <si>
    <t>Ø 150 ROTEX ZIRCONIUM VELCRO GR 60 (50 unités)</t>
  </si>
  <si>
    <t>Ø 150 ROTEX ZIRCONIUM VELCRO GR 36 (25 unités)</t>
  </si>
  <si>
    <t>Ø 150 ROTEX ZIRCONIUM VELCRO GR 80 (50 unités)</t>
  </si>
  <si>
    <t>Ø 150 ROTEX ZIRCONIUM VELCRO GR 100 (50 unités)</t>
  </si>
  <si>
    <t>Ø 150 ROTEX ZIRCONIUM VELCRO GR 120 (50 unités)</t>
  </si>
  <si>
    <t>Ø 150 ZIRCONIUM VELCRO GR 120 (50 unités)</t>
  </si>
  <si>
    <t>Ø 178 ZIRCONIUM GR 24 (25 unités)</t>
  </si>
  <si>
    <t>Ø 178 ZIRCONIUM GR 36 (25 unités)</t>
  </si>
  <si>
    <t>Ø 178 ZIRCONIUM GR 100 (50 unités)</t>
  </si>
  <si>
    <t>Ø 178 ZIRCONIUM GR 120 (50 unités)</t>
  </si>
  <si>
    <t>Ø 150 ROTEX ZIRCONIUM VELCRO GR 24 (25 unités)</t>
  </si>
  <si>
    <t>750 X 250 ZIRCONIUM GR 50</t>
  </si>
  <si>
    <t>750 X 200 ZIRCONIUM GR 36</t>
  </si>
  <si>
    <t>750 X 200 ZIRCONIUM GR 50</t>
  </si>
  <si>
    <t>750 X 200 ZIRCONIUM GR 80</t>
  </si>
  <si>
    <t>750 X 200 ZIRCONIUM GR 100</t>
  </si>
  <si>
    <t>750 X 200 ZIRCONIUM GR 120</t>
  </si>
  <si>
    <t>750 X 200 ZIRCONIUM GR 24</t>
  </si>
  <si>
    <t>750 X 200 ZIRCONIUM GR 40</t>
  </si>
  <si>
    <t>750 X 200 ZIRCONIUM GR 60</t>
  </si>
  <si>
    <t>Ø 150 ZIRCONIUM VELCRO GR 36 (25 unités)</t>
  </si>
  <si>
    <t>Ø 150 ZIRCONIUM VELCRO GR 60 (50 unités)</t>
  </si>
  <si>
    <t>Ø 150 ZIRCONIUM VELCRO GR 80 (50 unités)</t>
  </si>
  <si>
    <t>Ø 178   VELCRO GECKOFLEX CERAMIQUE GR 36 (25 unités)</t>
  </si>
  <si>
    <t>Ø 178   VELCRO GECKOFLEX ZIRCONIUM GR 36 (25 unités)</t>
  </si>
  <si>
    <t xml:space="preserve">40 x 303 corindon Gr 40 </t>
  </si>
  <si>
    <t xml:space="preserve">40 x 303 corindon Gr 60 </t>
  </si>
  <si>
    <t xml:space="preserve">40 x 303 corindon Gr 80 </t>
  </si>
  <si>
    <t xml:space="preserve">Disque multi-trous Gr 100 ø 175 mm </t>
  </si>
  <si>
    <t>Ø 150 mm étoilé Gr 16 (25 unités)</t>
  </si>
  <si>
    <t>Ø 150 mm étoilé Gr 24 (25 unités)</t>
  </si>
  <si>
    <t>Ø 150 mm étoilé Gr 40 (50 unités)</t>
  </si>
  <si>
    <t>Ø 150 mm étoilé Gr 60 (50 unités)</t>
  </si>
  <si>
    <t>Ø 150 mm étoilé Gr 80 (50 unités)</t>
  </si>
  <si>
    <t>Ø 150 mm étoilé Gr 100 (50 unités)</t>
  </si>
  <si>
    <t>Ø 178 mm étoilé Gr 16 (25 unités)</t>
  </si>
  <si>
    <t>Ø 178 mm étoilé Gr 24 (25 unités)</t>
  </si>
  <si>
    <t>Ø 178 mm étoilé Gr 40 (50 unités)</t>
  </si>
  <si>
    <t>Ø 178 mm étoilé Gr 60 (50 unités)</t>
  </si>
  <si>
    <t>Ø 178 mm étoilé Gr 80 (50 unités)</t>
  </si>
  <si>
    <t>Ø 178 mm étoilé Gr 100 (50 unités)</t>
  </si>
  <si>
    <t>Ø 406 GRILLE GR 150 (10 unités)</t>
  </si>
  <si>
    <t>Ø 406 GRILLE GR 180 (10 unités)</t>
  </si>
  <si>
    <t>750 X 200 CORINDON GR 12 (10 unités)</t>
  </si>
  <si>
    <t>Ø 150 mm étoilé Gr 120 (50 unités)</t>
  </si>
  <si>
    <t>Ø 150 mm étoilé Gr 36 (25 unités)</t>
  </si>
  <si>
    <t>Ø 178 mm étoilé Gr 36 (25 unités)</t>
  </si>
  <si>
    <t>Ø 178 mm étoilé Gr 120 (50 unités)</t>
  </si>
  <si>
    <t>550 X 200 CORINDON GR 16 (10 unités)</t>
  </si>
  <si>
    <t>Ø 150 ZIRCONIUM GR 36 (25 unités)</t>
  </si>
  <si>
    <t>Ø 380  Gr 16 (pièce)</t>
  </si>
  <si>
    <t>Ø 400 Gr 16 (pièce)</t>
  </si>
  <si>
    <t>DAENEN</t>
  </si>
  <si>
    <t>PRIX
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</si>
</sst>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sz val="14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4" borderId="31" applyNumberFormat="0" applyProtection="0">
      <alignment horizontal="left" vertical="center" indent="1"/>
    </xf>
  </cellStyleXfs>
  <cellXfs count="141">
    <xf numFmtId="0" fontId="0" fillId="0" borderId="0" xfId="0"/>
    <xf numFmtId="0" fontId="3" fillId="0" borderId="3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8" fillId="2" borderId="10" xfId="0" applyFont="1" applyFill="1" applyBorder="1" applyAlignment="1">
      <alignment horizontal="left" vertical="center"/>
    </xf>
    <xf numFmtId="164" fontId="8" fillId="0" borderId="10" xfId="0" applyNumberFormat="1" applyFont="1" applyFill="1" applyBorder="1" applyAlignment="1">
      <alignment vertical="center"/>
    </xf>
    <xf numFmtId="9" fontId="8" fillId="2" borderId="20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left" vertical="center"/>
    </xf>
    <xf numFmtId="9" fontId="8" fillId="2" borderId="21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164" fontId="8" fillId="0" borderId="14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horizontal="left" vertical="center"/>
    </xf>
    <xf numFmtId="164" fontId="8" fillId="0" borderId="13" xfId="0" applyNumberFormat="1" applyFont="1" applyFill="1" applyBorder="1" applyAlignment="1">
      <alignment vertical="center"/>
    </xf>
    <xf numFmtId="9" fontId="8" fillId="2" borderId="25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26" xfId="0" applyFont="1" applyFill="1" applyBorder="1" applyAlignment="1">
      <alignment horizontal="left" vertical="center"/>
    </xf>
    <xf numFmtId="9" fontId="8" fillId="2" borderId="29" xfId="0" applyNumberFormat="1" applyFont="1" applyFill="1" applyBorder="1" applyAlignment="1">
      <alignment vertical="center"/>
    </xf>
    <xf numFmtId="164" fontId="8" fillId="0" borderId="27" xfId="0" applyNumberFormat="1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left" vertical="center"/>
    </xf>
    <xf numFmtId="164" fontId="8" fillId="0" borderId="15" xfId="0" applyNumberFormat="1" applyFont="1" applyFill="1" applyBorder="1" applyAlignment="1">
      <alignment vertical="center"/>
    </xf>
    <xf numFmtId="9" fontId="8" fillId="2" borderId="30" xfId="0" applyNumberFormat="1" applyFont="1" applyFill="1" applyBorder="1" applyAlignment="1">
      <alignment vertical="center"/>
    </xf>
    <xf numFmtId="164" fontId="8" fillId="0" borderId="16" xfId="0" applyNumberFormat="1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right" vertical="top"/>
    </xf>
    <xf numFmtId="164" fontId="12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/>
    <xf numFmtId="0" fontId="11" fillId="0" borderId="0" xfId="0" applyFont="1"/>
    <xf numFmtId="0" fontId="12" fillId="0" borderId="0" xfId="1" quotePrefix="1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right" vertical="top"/>
    </xf>
    <xf numFmtId="0" fontId="1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4" fontId="1" fillId="0" borderId="6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8" fontId="7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2" fillId="0" borderId="0" xfId="1" quotePrefix="1" applyNumberFormat="1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>
      <alignment horizontal="left" vertical="top"/>
    </xf>
    <xf numFmtId="0" fontId="12" fillId="5" borderId="0" xfId="1" quotePrefix="1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left" vertical="top"/>
    </xf>
    <xf numFmtId="1" fontId="14" fillId="0" borderId="0" xfId="0" applyNumberFormat="1" applyFont="1" applyFill="1" applyBorder="1"/>
    <xf numFmtId="0" fontId="12" fillId="0" borderId="0" xfId="1" quotePrefix="1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/>
    </xf>
    <xf numFmtId="0" fontId="14" fillId="5" borderId="0" xfId="0" applyFont="1" applyFill="1" applyBorder="1" applyAlignment="1">
      <alignment horizontal="right" vertical="top"/>
    </xf>
    <xf numFmtId="0" fontId="12" fillId="0" borderId="0" xfId="1" quotePrefix="1" applyFont="1" applyFill="1" applyBorder="1" applyAlignment="1" applyProtection="1">
      <alignment horizontal="left" vertical="top"/>
      <protection locked="0"/>
    </xf>
    <xf numFmtId="0" fontId="12" fillId="0" borderId="0" xfId="1" quotePrefix="1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left" vertical="top" wrapText="1"/>
    </xf>
    <xf numFmtId="2" fontId="12" fillId="0" borderId="0" xfId="0" applyNumberFormat="1" applyFont="1" applyFill="1" applyBorder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right" vertical="top"/>
    </xf>
    <xf numFmtId="0" fontId="8" fillId="0" borderId="25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164" fontId="8" fillId="0" borderId="22" xfId="0" applyNumberFormat="1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left" vertical="top"/>
    </xf>
    <xf numFmtId="164" fontId="14" fillId="5" borderId="0" xfId="0" applyNumberFormat="1" applyFont="1" applyFill="1" applyBorder="1" applyAlignment="1">
      <alignment horizontal="right" vertical="top"/>
    </xf>
    <xf numFmtId="0" fontId="12" fillId="5" borderId="0" xfId="1" quotePrefix="1" applyNumberFormat="1" applyFont="1" applyFill="1" applyBorder="1" applyAlignment="1">
      <alignment horizontal="left" vertical="top"/>
    </xf>
    <xf numFmtId="1" fontId="14" fillId="5" borderId="0" xfId="0" applyNumberFormat="1" applyFont="1" applyFill="1" applyBorder="1"/>
    <xf numFmtId="0" fontId="11" fillId="5" borderId="0" xfId="0" applyFont="1" applyFill="1" applyBorder="1"/>
    <xf numFmtId="0" fontId="15" fillId="5" borderId="35" xfId="0" applyFont="1" applyFill="1" applyBorder="1" applyAlignment="1">
      <alignment vertical="top"/>
    </xf>
    <xf numFmtId="0" fontId="11" fillId="5" borderId="0" xfId="0" applyFont="1" applyFill="1" applyBorder="1" applyAlignment="1">
      <alignment horizontal="right" vertical="top"/>
    </xf>
    <xf numFmtId="0" fontId="14" fillId="5" borderId="0" xfId="0" applyFont="1" applyFill="1" applyBorder="1" applyAlignment="1">
      <alignment horizontal="left" vertical="top"/>
    </xf>
    <xf numFmtId="0" fontId="12" fillId="6" borderId="0" xfId="1" quotePrefix="1" applyNumberFormat="1" applyFont="1" applyFill="1" applyBorder="1" applyAlignment="1">
      <alignment horizontal="right" vertical="top"/>
    </xf>
    <xf numFmtId="0" fontId="11" fillId="6" borderId="0" xfId="0" applyFont="1" applyFill="1" applyBorder="1" applyAlignment="1">
      <alignment horizontal="left" vertical="top"/>
    </xf>
    <xf numFmtId="164" fontId="14" fillId="6" borderId="0" xfId="0" applyNumberFormat="1" applyFont="1" applyFill="1" applyBorder="1" applyAlignment="1">
      <alignment horizontal="right" vertical="top"/>
    </xf>
    <xf numFmtId="1" fontId="14" fillId="6" borderId="0" xfId="0" applyNumberFormat="1" applyFont="1" applyFill="1" applyBorder="1"/>
    <xf numFmtId="0" fontId="11" fillId="6" borderId="0" xfId="0" applyFont="1" applyFill="1" applyBorder="1"/>
    <xf numFmtId="0" fontId="12" fillId="6" borderId="0" xfId="1" quotePrefix="1" applyNumberFormat="1" applyFont="1" applyFill="1" applyBorder="1" applyAlignment="1">
      <alignment horizontal="left" vertical="top"/>
    </xf>
    <xf numFmtId="164" fontId="8" fillId="0" borderId="20" xfId="0" applyNumberFormat="1" applyFont="1" applyFill="1" applyBorder="1" applyAlignment="1">
      <alignment vertical="center"/>
    </xf>
    <xf numFmtId="164" fontId="8" fillId="0" borderId="21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8" fontId="7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</cellXfs>
  <cellStyles count="2">
    <cellStyle name="Normal" xfId="0" builtinId="0"/>
    <cellStyle name="SAPBEXstdItem" xfId="1"/>
  </cellStyles>
  <dxfs count="0"/>
  <tableStyles count="0" defaultTableStyle="TableStyleMedium2" defaultPivotStyle="PivotStyleLight16"/>
  <colors>
    <mruColors>
      <color rgb="FFEBA519"/>
      <color rgb="FFF2B212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708660</xdr:colOff>
      <xdr:row>7</xdr:row>
      <xdr:rowOff>0</xdr:rowOff>
    </xdr:to>
    <xdr:pic>
      <xdr:nvPicPr>
        <xdr:cNvPr id="18" name="Image 1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65" r="77110" b="757"/>
        <a:stretch/>
      </xdr:blipFill>
      <xdr:spPr bwMode="auto">
        <a:xfrm>
          <a:off x="0" y="15240"/>
          <a:ext cx="1623060" cy="1653540"/>
        </a:xfrm>
        <a:prstGeom prst="flowChartConnector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4</xdr:row>
      <xdr:rowOff>114300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0" y="0"/>
          <a:ext cx="136398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472440</xdr:colOff>
      <xdr:row>44</xdr:row>
      <xdr:rowOff>7620</xdr:rowOff>
    </xdr:from>
    <xdr:to>
      <xdr:col>7</xdr:col>
      <xdr:colOff>570652</xdr:colOff>
      <xdr:row>50</xdr:row>
      <xdr:rowOff>76200</xdr:rowOff>
    </xdr:to>
    <xdr:sp macro="" textlink="">
      <xdr:nvSpPr>
        <xdr:cNvPr id="1029" name="AutoShape 5"/>
        <xdr:cNvSpPr>
          <a:spLocks noChangeAspect="1" noChangeArrowheads="1"/>
        </xdr:cNvSpPr>
      </xdr:nvSpPr>
      <xdr:spPr bwMode="auto">
        <a:xfrm>
          <a:off x="4785360" y="9387840"/>
          <a:ext cx="136398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198120</xdr:colOff>
      <xdr:row>0</xdr:row>
      <xdr:rowOff>53340</xdr:rowOff>
    </xdr:from>
    <xdr:to>
      <xdr:col>7</xdr:col>
      <xdr:colOff>88900</xdr:colOff>
      <xdr:row>4</xdr:row>
      <xdr:rowOff>167640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98120" y="53340"/>
          <a:ext cx="532638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175260</xdr:colOff>
      <xdr:row>0</xdr:row>
      <xdr:rowOff>76200</xdr:rowOff>
    </xdr:from>
    <xdr:to>
      <xdr:col>7</xdr:col>
      <xdr:colOff>66040</xdr:colOff>
      <xdr:row>5</xdr:row>
      <xdr:rowOff>15240</xdr:rowOff>
    </xdr:to>
    <xdr:sp macro="" textlink="">
      <xdr:nvSpPr>
        <xdr:cNvPr id="3" name="AutoShape 5"/>
        <xdr:cNvSpPr>
          <a:spLocks noChangeAspect="1" noChangeArrowheads="1"/>
        </xdr:cNvSpPr>
      </xdr:nvSpPr>
      <xdr:spPr bwMode="auto">
        <a:xfrm>
          <a:off x="175260" y="76200"/>
          <a:ext cx="532638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830580</xdr:colOff>
      <xdr:row>6</xdr:row>
      <xdr:rowOff>68580</xdr:rowOff>
    </xdr:from>
    <xdr:to>
      <xdr:col>10</xdr:col>
      <xdr:colOff>121920</xdr:colOff>
      <xdr:row>16</xdr:row>
      <xdr:rowOff>152400</xdr:rowOff>
    </xdr:to>
    <xdr:sp macro="" textlink="">
      <xdr:nvSpPr>
        <xdr:cNvPr id="4" name="Organigramme : Alternative 3"/>
        <xdr:cNvSpPr/>
      </xdr:nvSpPr>
      <xdr:spPr>
        <a:xfrm>
          <a:off x="830580" y="1577340"/>
          <a:ext cx="7589520" cy="2651760"/>
        </a:xfrm>
        <a:prstGeom prst="flowChartAlternateProcess">
          <a:avLst/>
        </a:prstGeom>
        <a:noFill/>
        <a:ln w="508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 w="5715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6</xdr:col>
      <xdr:colOff>579120</xdr:colOff>
      <xdr:row>1</xdr:row>
      <xdr:rowOff>114300</xdr:rowOff>
    </xdr:from>
    <xdr:to>
      <xdr:col>11</xdr:col>
      <xdr:colOff>152400</xdr:colOff>
      <xdr:row>4</xdr:row>
      <xdr:rowOff>60960</xdr:rowOff>
    </xdr:to>
    <xdr:sp macro="" textlink="">
      <xdr:nvSpPr>
        <xdr:cNvPr id="8" name="Organigramme : Alternative 7"/>
        <xdr:cNvSpPr/>
      </xdr:nvSpPr>
      <xdr:spPr>
        <a:xfrm>
          <a:off x="5684520" y="472440"/>
          <a:ext cx="3649980" cy="731520"/>
        </a:xfrm>
        <a:prstGeom prst="flowChartAlternateProcess">
          <a:avLst/>
        </a:prstGeom>
        <a:noFill/>
        <a:ln w="508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 w="5715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0</xdr:col>
      <xdr:colOff>838200</xdr:colOff>
      <xdr:row>17</xdr:row>
      <xdr:rowOff>114300</xdr:rowOff>
    </xdr:from>
    <xdr:to>
      <xdr:col>3</xdr:col>
      <xdr:colOff>594360</xdr:colOff>
      <xdr:row>20</xdr:row>
      <xdr:rowOff>68580</xdr:rowOff>
    </xdr:to>
    <xdr:sp macro="" textlink="">
      <xdr:nvSpPr>
        <xdr:cNvPr id="9" name="Organigramme : Alternative 8"/>
        <xdr:cNvSpPr/>
      </xdr:nvSpPr>
      <xdr:spPr>
        <a:xfrm>
          <a:off x="838200" y="4351020"/>
          <a:ext cx="2484120" cy="579120"/>
        </a:xfrm>
        <a:prstGeom prst="flowChartAlternateProcess">
          <a:avLst/>
        </a:prstGeom>
        <a:noFill/>
        <a:ln w="508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 w="5715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335280</xdr:colOff>
      <xdr:row>17</xdr:row>
      <xdr:rowOff>160020</xdr:rowOff>
    </xdr:from>
    <xdr:to>
      <xdr:col>12</xdr:col>
      <xdr:colOff>198120</xdr:colOff>
      <xdr:row>20</xdr:row>
      <xdr:rowOff>121920</xdr:rowOff>
    </xdr:to>
    <xdr:sp macro="" textlink="">
      <xdr:nvSpPr>
        <xdr:cNvPr id="10" name="Organigramme : Alternative 9"/>
        <xdr:cNvSpPr/>
      </xdr:nvSpPr>
      <xdr:spPr>
        <a:xfrm>
          <a:off x="8633460" y="4396740"/>
          <a:ext cx="1539240" cy="579120"/>
        </a:xfrm>
        <a:prstGeom prst="flowChartAlternateProcess">
          <a:avLst/>
        </a:prstGeom>
        <a:noFill/>
        <a:ln w="508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 w="5715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0</xdr:col>
      <xdr:colOff>0</xdr:colOff>
      <xdr:row>22</xdr:row>
      <xdr:rowOff>76200</xdr:rowOff>
    </xdr:from>
    <xdr:to>
      <xdr:col>12</xdr:col>
      <xdr:colOff>213360</xdr:colOff>
      <xdr:row>31</xdr:row>
      <xdr:rowOff>129540</xdr:rowOff>
    </xdr:to>
    <xdr:sp macro="" textlink="">
      <xdr:nvSpPr>
        <xdr:cNvPr id="11" name="Organigramme : Alternative 10"/>
        <xdr:cNvSpPr/>
      </xdr:nvSpPr>
      <xdr:spPr>
        <a:xfrm>
          <a:off x="0" y="5372100"/>
          <a:ext cx="10187940" cy="1882140"/>
        </a:xfrm>
        <a:prstGeom prst="flowChartAlternateProcess">
          <a:avLst/>
        </a:prstGeom>
        <a:noFill/>
        <a:ln w="508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 w="57150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430</xdr:row>
      <xdr:rowOff>0</xdr:rowOff>
    </xdr:from>
    <xdr:ext cx="129802" cy="123825"/>
    <xdr:pic macro="[2]!DesignIconClicked">
      <xdr:nvPicPr>
        <xdr:cNvPr id="2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85191600"/>
          <a:ext cx="129802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24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91440</xdr:colOff>
      <xdr:row>430</xdr:row>
      <xdr:rowOff>0</xdr:rowOff>
    </xdr:from>
    <xdr:ext cx="123825" cy="123825"/>
    <xdr:pic macro="[2]!DesignIconClicked">
      <xdr:nvPicPr>
        <xdr:cNvPr id="25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440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27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28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91440</xdr:colOff>
      <xdr:row>430</xdr:row>
      <xdr:rowOff>0</xdr:rowOff>
    </xdr:from>
    <xdr:ext cx="123825" cy="123825"/>
    <xdr:pic macro="[2]!DesignIconClicked">
      <xdr:nvPicPr>
        <xdr:cNvPr id="30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440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91440</xdr:colOff>
      <xdr:row>430</xdr:row>
      <xdr:rowOff>0</xdr:rowOff>
    </xdr:from>
    <xdr:ext cx="123825" cy="123825"/>
    <xdr:pic macro="[2]!DesignIconClicked">
      <xdr:nvPicPr>
        <xdr:cNvPr id="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440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34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35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36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3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38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40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41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42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430</xdr:row>
      <xdr:rowOff>0</xdr:rowOff>
    </xdr:from>
    <xdr:ext cx="123825" cy="123825"/>
    <xdr:pic macro="[2]!DesignIconClicked">
      <xdr:nvPicPr>
        <xdr:cNvPr id="4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8519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aener/Downloads/Mefc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showGridLines="0" tabSelected="1" topLeftCell="A24" zoomScale="90" zoomScaleNormal="90" zoomScalePageLayoutView="90" workbookViewId="0">
      <selection activeCell="M35" sqref="M35"/>
    </sheetView>
  </sheetViews>
  <sheetFormatPr baseColWidth="10" defaultRowHeight="13.8" x14ac:dyDescent="0.3"/>
  <cols>
    <col min="1" max="1" width="13.33203125" style="53" bestFit="1" customWidth="1"/>
    <col min="2" max="2" width="14.88671875" style="53" bestFit="1" customWidth="1"/>
    <col min="3" max="3" width="11.5546875" style="53"/>
    <col min="4" max="4" width="27.88671875" style="53" customWidth="1"/>
    <col min="5" max="5" width="0.109375" style="53" hidden="1" customWidth="1"/>
    <col min="6" max="6" width="11.5546875" style="53" hidden="1" customWidth="1"/>
    <col min="7" max="7" width="11.5546875" style="53"/>
    <col min="8" max="8" width="12.88671875" style="53" customWidth="1"/>
    <col min="9" max="9" width="14" style="53" customWidth="1"/>
    <col min="10" max="10" width="9.77734375" style="53" bestFit="1" customWidth="1"/>
    <col min="11" max="11" width="12.88671875" style="53" customWidth="1"/>
    <col min="12" max="12" width="11.5546875" style="53"/>
    <col min="13" max="15" width="12.21875" style="53" bestFit="1" customWidth="1"/>
    <col min="16" max="16384" width="11.5546875" style="53"/>
  </cols>
  <sheetData>
    <row r="1" spans="1:13" ht="28.2" customHeight="1" x14ac:dyDescent="0.3">
      <c r="H1" s="125" t="s">
        <v>0</v>
      </c>
      <c r="I1" s="125"/>
      <c r="J1" s="125"/>
      <c r="K1" s="125"/>
      <c r="L1" s="125"/>
      <c r="M1" s="14"/>
    </row>
    <row r="3" spans="1:13" ht="23.4" customHeight="1" thickBot="1" x14ac:dyDescent="0.35">
      <c r="H3" s="1" t="s">
        <v>10</v>
      </c>
      <c r="I3" s="2"/>
      <c r="J3" s="126">
        <f ca="1">TODAY()</f>
        <v>42811</v>
      </c>
      <c r="K3" s="127"/>
      <c r="L3" s="54"/>
      <c r="M3" s="54"/>
    </row>
    <row r="4" spans="1:13" ht="24.6" customHeight="1" thickTop="1" x14ac:dyDescent="0.3">
      <c r="H4" s="3" t="s">
        <v>9</v>
      </c>
      <c r="I4" s="4"/>
      <c r="J4" s="105" t="s">
        <v>474</v>
      </c>
      <c r="K4" s="106"/>
      <c r="L4" s="54"/>
      <c r="M4" s="54"/>
    </row>
    <row r="8" spans="1:13" ht="22.2" customHeight="1" thickBot="1" x14ac:dyDescent="0.35">
      <c r="A8" s="54"/>
      <c r="B8" s="55"/>
      <c r="C8" s="137" t="s">
        <v>6</v>
      </c>
      <c r="D8" s="138"/>
      <c r="E8" s="138"/>
      <c r="F8" s="139"/>
      <c r="G8" s="137" t="s">
        <v>7</v>
      </c>
      <c r="H8" s="138"/>
      <c r="I8" s="138"/>
      <c r="J8" s="138"/>
    </row>
    <row r="9" spans="1:13" ht="20.399999999999999" customHeight="1" thickTop="1" thickBot="1" x14ac:dyDescent="0.35">
      <c r="A9" s="54"/>
      <c r="B9" s="5" t="s">
        <v>1</v>
      </c>
      <c r="C9" s="108"/>
      <c r="D9" s="109"/>
      <c r="E9" s="109"/>
      <c r="F9" s="140"/>
      <c r="G9" s="108"/>
      <c r="H9" s="109"/>
      <c r="I9" s="109"/>
      <c r="J9" s="109"/>
    </row>
    <row r="10" spans="1:13" ht="20.399999999999999" customHeight="1" thickTop="1" thickBot="1" x14ac:dyDescent="0.35">
      <c r="A10" s="54"/>
      <c r="B10" s="5" t="s">
        <v>2</v>
      </c>
      <c r="C10" s="108"/>
      <c r="D10" s="109"/>
      <c r="E10" s="109"/>
      <c r="F10" s="140"/>
      <c r="G10" s="108"/>
      <c r="H10" s="109"/>
      <c r="I10" s="109"/>
      <c r="J10" s="109"/>
    </row>
    <row r="11" spans="1:13" ht="20.399999999999999" customHeight="1" thickTop="1" thickBot="1" x14ac:dyDescent="0.35">
      <c r="A11" s="54"/>
      <c r="B11" s="5" t="s">
        <v>3</v>
      </c>
      <c r="C11" s="108"/>
      <c r="D11" s="109"/>
      <c r="E11" s="109"/>
      <c r="F11" s="140"/>
      <c r="G11" s="108"/>
      <c r="H11" s="109"/>
      <c r="I11" s="109"/>
      <c r="J11" s="109"/>
    </row>
    <row r="12" spans="1:13" ht="20.399999999999999" customHeight="1" thickTop="1" thickBot="1" x14ac:dyDescent="0.35">
      <c r="A12" s="54"/>
      <c r="B12" s="5" t="s">
        <v>4</v>
      </c>
      <c r="C12" s="108"/>
      <c r="D12" s="109"/>
      <c r="E12" s="109"/>
      <c r="F12" s="140"/>
      <c r="G12" s="108"/>
      <c r="H12" s="109"/>
      <c r="I12" s="109"/>
      <c r="J12" s="109"/>
    </row>
    <row r="13" spans="1:13" ht="20.399999999999999" customHeight="1" thickTop="1" thickBot="1" x14ac:dyDescent="0.35">
      <c r="A13" s="54"/>
      <c r="B13" s="5" t="s">
        <v>5</v>
      </c>
      <c r="C13" s="108"/>
      <c r="D13" s="109"/>
      <c r="E13" s="109"/>
      <c r="F13" s="140"/>
      <c r="G13" s="108"/>
      <c r="H13" s="109"/>
      <c r="I13" s="109"/>
      <c r="J13" s="109"/>
    </row>
    <row r="14" spans="1:13" ht="20.399999999999999" customHeight="1" thickTop="1" thickBot="1" x14ac:dyDescent="0.35">
      <c r="A14" s="54"/>
      <c r="B14" s="5" t="s">
        <v>250</v>
      </c>
      <c r="C14" s="108"/>
      <c r="D14" s="109"/>
      <c r="E14" s="109"/>
      <c r="F14" s="140"/>
      <c r="G14" s="108"/>
      <c r="H14" s="109"/>
      <c r="I14" s="109"/>
      <c r="J14" s="109"/>
    </row>
    <row r="15" spans="1:13" ht="20.399999999999999" customHeight="1" thickTop="1" thickBot="1" x14ac:dyDescent="0.35">
      <c r="A15" s="54"/>
      <c r="B15" s="5" t="s">
        <v>13</v>
      </c>
      <c r="C15" s="108"/>
      <c r="D15" s="109"/>
      <c r="E15" s="109"/>
      <c r="F15" s="140"/>
      <c r="G15" s="108"/>
      <c r="H15" s="109"/>
      <c r="I15" s="109"/>
      <c r="J15" s="109"/>
    </row>
    <row r="16" spans="1:13" ht="23.4" customHeight="1" thickTop="1" x14ac:dyDescent="0.3">
      <c r="B16" s="6" t="s">
        <v>8</v>
      </c>
      <c r="C16" s="105"/>
      <c r="D16" s="106"/>
      <c r="E16" s="106"/>
      <c r="F16" s="107"/>
      <c r="G16" s="105"/>
      <c r="H16" s="106"/>
      <c r="I16" s="106"/>
      <c r="J16" s="106"/>
    </row>
    <row r="19" spans="1:12" ht="17.399999999999999" customHeight="1" thickBot="1" x14ac:dyDescent="0.35">
      <c r="B19" s="7" t="s">
        <v>11</v>
      </c>
      <c r="C19" s="114" t="e">
        <f>IF(K19&gt;=650,"FRANCO","PORT DÛ")</f>
        <v>#VALUE!</v>
      </c>
      <c r="D19" s="115"/>
      <c r="K19" s="113" t="e">
        <f>SUM(N35:N92)</f>
        <v>#VALUE!</v>
      </c>
      <c r="L19" s="113"/>
    </row>
    <row r="20" spans="1:12" ht="17.399999999999999" customHeight="1" thickTop="1" x14ac:dyDescent="0.3">
      <c r="B20" s="4" t="s">
        <v>12</v>
      </c>
      <c r="C20" s="114"/>
      <c r="D20" s="115"/>
      <c r="K20" s="113"/>
      <c r="L20" s="113"/>
    </row>
    <row r="21" spans="1:12" ht="17.399999999999999" customHeight="1" x14ac:dyDescent="0.3">
      <c r="B21" s="8"/>
      <c r="C21" s="63"/>
      <c r="D21" s="63"/>
      <c r="K21" s="62"/>
      <c r="L21" s="62"/>
    </row>
    <row r="22" spans="1:12" ht="17.399999999999999" customHeight="1" x14ac:dyDescent="0.3">
      <c r="B22" s="8"/>
      <c r="C22" s="63"/>
      <c r="D22" s="63"/>
      <c r="K22" s="62"/>
      <c r="L22" s="62"/>
    </row>
    <row r="24" spans="1:12" ht="28.2" customHeight="1" thickBot="1" x14ac:dyDescent="0.35">
      <c r="A24" s="134" t="s">
        <v>14</v>
      </c>
      <c r="B24" s="134"/>
      <c r="C24" s="134"/>
      <c r="D24" s="134"/>
      <c r="E24" s="134"/>
      <c r="F24" s="135"/>
      <c r="G24" s="136" t="s">
        <v>15</v>
      </c>
      <c r="H24" s="134"/>
      <c r="I24" s="134"/>
      <c r="J24" s="134"/>
      <c r="K24" s="134"/>
      <c r="L24" s="134"/>
    </row>
    <row r="25" spans="1:12" ht="15" thickTop="1" thickBot="1" x14ac:dyDescent="0.35">
      <c r="A25" s="56"/>
      <c r="B25" s="56"/>
      <c r="C25" s="56"/>
      <c r="D25" s="56"/>
      <c r="E25" s="56"/>
      <c r="F25" s="57"/>
      <c r="G25" s="11"/>
      <c r="H25" s="15" t="s">
        <v>248</v>
      </c>
      <c r="I25" s="15" t="s">
        <v>249</v>
      </c>
      <c r="J25" s="56"/>
      <c r="K25" s="56"/>
      <c r="L25" s="56"/>
    </row>
    <row r="26" spans="1:12" ht="15" thickTop="1" thickBot="1" x14ac:dyDescent="0.35">
      <c r="A26" s="54"/>
      <c r="B26" s="54"/>
      <c r="C26" s="54"/>
      <c r="D26" s="54"/>
      <c r="E26" s="54"/>
      <c r="F26" s="58"/>
      <c r="G26" s="59"/>
      <c r="H26" s="60" t="str">
        <f>IF(G25=1,J3,"")</f>
        <v/>
      </c>
      <c r="I26" s="61" t="str">
        <f>IF(G25=1,K19*0.34,"")</f>
        <v/>
      </c>
      <c r="J26" s="54"/>
      <c r="K26" s="54"/>
      <c r="L26" s="54"/>
    </row>
    <row r="27" spans="1:12" ht="15" thickTop="1" thickBot="1" x14ac:dyDescent="0.35">
      <c r="A27" s="54"/>
      <c r="B27" s="54"/>
      <c r="C27" s="54"/>
      <c r="D27" s="54"/>
      <c r="E27" s="54"/>
      <c r="F27" s="58"/>
      <c r="G27" s="59"/>
      <c r="H27" s="60" t="str">
        <f>IF(G25=1,J3+45,"")</f>
        <v/>
      </c>
      <c r="I27" s="61" t="str">
        <f>IF(G25=1,K19*0.33,"")</f>
        <v/>
      </c>
      <c r="J27" s="54"/>
      <c r="K27" s="54"/>
      <c r="L27" s="54"/>
    </row>
    <row r="28" spans="1:12" ht="15" thickTop="1" thickBot="1" x14ac:dyDescent="0.35">
      <c r="A28" s="54"/>
      <c r="B28" s="54"/>
      <c r="C28" s="54"/>
      <c r="D28" s="54"/>
      <c r="E28" s="54"/>
      <c r="F28" s="58"/>
      <c r="G28" s="59"/>
      <c r="H28" s="60" t="str">
        <f>IF(G25=1,J3+75,"")</f>
        <v/>
      </c>
      <c r="I28" s="61" t="str">
        <f>IF(G25=1,K19*0.33,"")</f>
        <v/>
      </c>
      <c r="J28" s="54"/>
      <c r="K28" s="54"/>
      <c r="L28" s="54"/>
    </row>
    <row r="29" spans="1:12" ht="14.4" thickTop="1" x14ac:dyDescent="0.3">
      <c r="A29" s="54"/>
      <c r="B29" s="54"/>
      <c r="C29" s="54"/>
      <c r="D29" s="54"/>
      <c r="E29" s="54"/>
      <c r="F29" s="58"/>
      <c r="G29" s="59"/>
      <c r="H29" s="56"/>
      <c r="I29" s="56"/>
      <c r="J29" s="54"/>
      <c r="K29" s="54"/>
      <c r="L29" s="54"/>
    </row>
    <row r="30" spans="1:12" x14ac:dyDescent="0.3">
      <c r="A30" s="54"/>
      <c r="B30" s="54"/>
      <c r="C30" s="54"/>
      <c r="D30" s="54"/>
      <c r="E30" s="54"/>
      <c r="F30" s="58"/>
      <c r="G30" s="59"/>
      <c r="H30" s="54"/>
      <c r="I30" s="54"/>
      <c r="J30" s="54"/>
      <c r="K30" s="54"/>
      <c r="L30" s="54"/>
    </row>
    <row r="31" spans="1:12" x14ac:dyDescent="0.3">
      <c r="A31" s="54"/>
      <c r="B31" s="54"/>
      <c r="C31" s="54"/>
      <c r="D31" s="54"/>
      <c r="E31" s="54"/>
      <c r="F31" s="58"/>
      <c r="G31" s="59"/>
      <c r="H31" s="54"/>
      <c r="I31" s="54"/>
      <c r="J31" s="54"/>
      <c r="K31" s="54"/>
      <c r="L31" s="54"/>
    </row>
    <row r="33" spans="1:14" ht="14.4" thickBot="1" x14ac:dyDescent="0.35"/>
    <row r="34" spans="1:14" s="13" customFormat="1" ht="28.8" thickTop="1" thickBot="1" x14ac:dyDescent="0.35">
      <c r="A34" s="9" t="s">
        <v>18</v>
      </c>
      <c r="B34" s="131" t="s">
        <v>17</v>
      </c>
      <c r="C34" s="132"/>
      <c r="D34" s="132"/>
      <c r="E34" s="132"/>
      <c r="F34" s="133"/>
      <c r="G34" s="10" t="s">
        <v>16</v>
      </c>
      <c r="H34" s="11" t="s">
        <v>19</v>
      </c>
      <c r="I34" s="10" t="s">
        <v>20</v>
      </c>
      <c r="J34" s="10" t="s">
        <v>475</v>
      </c>
      <c r="K34" s="12" t="s">
        <v>21</v>
      </c>
      <c r="L34" s="12" t="s">
        <v>22</v>
      </c>
      <c r="M34" s="11" t="s">
        <v>23</v>
      </c>
      <c r="N34" s="12" t="s">
        <v>24</v>
      </c>
    </row>
    <row r="35" spans="1:14" ht="15" customHeight="1" thickTop="1" x14ac:dyDescent="0.3">
      <c r="A35" s="16"/>
      <c r="B35" s="128" t="str">
        <f>IFERROR((VLOOKUP(A35,list!A$1:E$999,2)),"")</f>
        <v/>
      </c>
      <c r="C35" s="129"/>
      <c r="D35" s="129"/>
      <c r="E35" s="129"/>
      <c r="F35" s="130"/>
      <c r="G35" s="17" t="str">
        <f>IFERROR((VLOOKUP(A35,list!A$1:E$999,3)),"")</f>
        <v/>
      </c>
      <c r="H35" s="18"/>
      <c r="I35" s="19" t="str">
        <f>IFERROR((G35*(1-H35)),"")</f>
        <v/>
      </c>
      <c r="J35" s="100"/>
      <c r="K35" s="20" t="str">
        <f>IFERROR((VLOOKUP(A35,list!A$1:E$999,4)),"")</f>
        <v/>
      </c>
      <c r="L35" s="21" t="str">
        <f>IFERROR((VLOOKUP(A35,list!A$1:E$999,5)),"")</f>
        <v/>
      </c>
      <c r="M35" s="22"/>
      <c r="N35" s="28" t="e">
        <f>IF(AND(J35&lt;I35,J35&gt;0),(J35*M35)*K35,(I35*M35)*K35)</f>
        <v>#VALUE!</v>
      </c>
    </row>
    <row r="36" spans="1:14" ht="15" customHeight="1" x14ac:dyDescent="0.3">
      <c r="A36" s="23"/>
      <c r="B36" s="116" t="str">
        <f>IFERROR((VLOOKUP(A36,list!A$1:E$999,2)),"")</f>
        <v/>
      </c>
      <c r="C36" s="117"/>
      <c r="D36" s="117"/>
      <c r="E36" s="117"/>
      <c r="F36" s="118"/>
      <c r="G36" s="30" t="str">
        <f>IFERROR((VLOOKUP(A36,list!A$1:E$999,3)),"")</f>
        <v/>
      </c>
      <c r="H36" s="24"/>
      <c r="I36" s="25" t="str">
        <f t="shared" ref="I36:I62" si="0">IFERROR((G36*(1-H36)),"")</f>
        <v/>
      </c>
      <c r="J36" s="101"/>
      <c r="K36" s="26" t="str">
        <f>IFERROR((VLOOKUP(A36,list!A$1:E$999,4)),"")</f>
        <v/>
      </c>
      <c r="L36" s="33"/>
      <c r="M36" s="27"/>
      <c r="N36" s="28" t="e">
        <f t="shared" ref="N36:N92" si="1">IF(AND(J36&lt;I36,J36&gt;0),(J36*M36)*K36,(I36*M36)*K36)</f>
        <v>#VALUE!</v>
      </c>
    </row>
    <row r="37" spans="1:14" ht="15" customHeight="1" x14ac:dyDescent="0.3">
      <c r="A37" s="23"/>
      <c r="B37" s="116" t="str">
        <f>IFERROR((VLOOKUP(A37,list!A$1:E$999,2)),"")</f>
        <v/>
      </c>
      <c r="C37" s="117"/>
      <c r="D37" s="117"/>
      <c r="E37" s="117"/>
      <c r="F37" s="118"/>
      <c r="G37" s="30" t="str">
        <f>IFERROR((VLOOKUP(A37,list!A$1:E$999,3)),"")</f>
        <v/>
      </c>
      <c r="H37" s="24"/>
      <c r="I37" s="25" t="str">
        <f t="shared" si="0"/>
        <v/>
      </c>
      <c r="J37" s="101"/>
      <c r="K37" s="26" t="str">
        <f>IFERROR((VLOOKUP(A37,list!A$1:E$999,4)),"")</f>
        <v/>
      </c>
      <c r="L37" s="33" t="str">
        <f>IFERROR((VLOOKUP(A37,list!A$1:E$999,5)),"")</f>
        <v/>
      </c>
      <c r="M37" s="27"/>
      <c r="N37" s="28" t="e">
        <f t="shared" si="1"/>
        <v>#VALUE!</v>
      </c>
    </row>
    <row r="38" spans="1:14" ht="15" customHeight="1" x14ac:dyDescent="0.3">
      <c r="A38" s="23"/>
      <c r="B38" s="116" t="str">
        <f>IFERROR((VLOOKUP(A38,list!A$1:E$999,2)),"")</f>
        <v/>
      </c>
      <c r="C38" s="117"/>
      <c r="D38" s="117"/>
      <c r="E38" s="117"/>
      <c r="F38" s="118"/>
      <c r="G38" s="30" t="str">
        <f>IFERROR((VLOOKUP(A38,list!A$1:E$999,3)),"")</f>
        <v/>
      </c>
      <c r="H38" s="24"/>
      <c r="I38" s="25" t="str">
        <f t="shared" si="0"/>
        <v/>
      </c>
      <c r="J38" s="101"/>
      <c r="K38" s="26" t="str">
        <f>IFERROR((VLOOKUP(A38,list!A$1:E$999,4)),"")</f>
        <v/>
      </c>
      <c r="L38" s="33" t="str">
        <f>IFERROR((VLOOKUP(A38,list!A$1:E$999,5)),"")</f>
        <v/>
      </c>
      <c r="M38" s="27"/>
      <c r="N38" s="28" t="e">
        <f t="shared" si="1"/>
        <v>#VALUE!</v>
      </c>
    </row>
    <row r="39" spans="1:14" ht="15" customHeight="1" x14ac:dyDescent="0.3">
      <c r="A39" s="23"/>
      <c r="B39" s="116" t="str">
        <f>IFERROR((VLOOKUP(A39,list!A$1:E$999,2)),"")</f>
        <v/>
      </c>
      <c r="C39" s="117"/>
      <c r="D39" s="117"/>
      <c r="E39" s="117"/>
      <c r="F39" s="118"/>
      <c r="G39" s="30" t="str">
        <f>IFERROR((VLOOKUP(A39,list!A$1:E$999,3)),"")</f>
        <v/>
      </c>
      <c r="H39" s="24"/>
      <c r="I39" s="25" t="str">
        <f t="shared" si="0"/>
        <v/>
      </c>
      <c r="J39" s="101"/>
      <c r="K39" s="26" t="str">
        <f>IFERROR((VLOOKUP(A39,list!A$1:E$999,4)),"")</f>
        <v/>
      </c>
      <c r="L39" s="33" t="str">
        <f>IFERROR((VLOOKUP(A39,list!A$1:E$999,5)),"")</f>
        <v/>
      </c>
      <c r="M39" s="27"/>
      <c r="N39" s="28" t="e">
        <f t="shared" si="1"/>
        <v>#VALUE!</v>
      </c>
    </row>
    <row r="40" spans="1:14" ht="15" customHeight="1" x14ac:dyDescent="0.3">
      <c r="A40" s="23"/>
      <c r="B40" s="116" t="str">
        <f>IFERROR((VLOOKUP(A40,list!A$1:E$999,2)),"")</f>
        <v/>
      </c>
      <c r="C40" s="117"/>
      <c r="D40" s="117"/>
      <c r="E40" s="117"/>
      <c r="F40" s="118"/>
      <c r="G40" s="30" t="str">
        <f>IFERROR((VLOOKUP(A40,list!A$1:E$999,3)),"")</f>
        <v/>
      </c>
      <c r="H40" s="24"/>
      <c r="I40" s="25" t="str">
        <f t="shared" si="0"/>
        <v/>
      </c>
      <c r="J40" s="101"/>
      <c r="K40" s="26" t="str">
        <f>IFERROR((VLOOKUP(A40,list!A$1:E$999,4)),"")</f>
        <v/>
      </c>
      <c r="L40" s="33" t="str">
        <f>IFERROR((VLOOKUP(A40,list!A$1:E$999,5)),"")</f>
        <v/>
      </c>
      <c r="M40" s="27"/>
      <c r="N40" s="28" t="e">
        <f t="shared" si="1"/>
        <v>#VALUE!</v>
      </c>
    </row>
    <row r="41" spans="1:14" ht="15.6" x14ac:dyDescent="0.3">
      <c r="A41" s="23"/>
      <c r="B41" s="116" t="str">
        <f>IFERROR((VLOOKUP(A41,list!A$1:E$999,2)),"")</f>
        <v/>
      </c>
      <c r="C41" s="117"/>
      <c r="D41" s="117"/>
      <c r="E41" s="117"/>
      <c r="F41" s="118"/>
      <c r="G41" s="30" t="str">
        <f>IFERROR((VLOOKUP(A41,list!A$1:E$999,3)),"")</f>
        <v/>
      </c>
      <c r="H41" s="24"/>
      <c r="I41" s="25" t="str">
        <f t="shared" si="0"/>
        <v/>
      </c>
      <c r="J41" s="101"/>
      <c r="K41" s="26" t="str">
        <f>IFERROR((VLOOKUP(A41,list!A$1:E$999,4)),"")</f>
        <v/>
      </c>
      <c r="L41" s="33" t="str">
        <f>IFERROR((VLOOKUP(A41,list!A$1:E$999,5)),"")</f>
        <v/>
      </c>
      <c r="M41" s="27"/>
      <c r="N41" s="28" t="e">
        <f t="shared" si="1"/>
        <v>#VALUE!</v>
      </c>
    </row>
    <row r="42" spans="1:14" ht="15.6" x14ac:dyDescent="0.3">
      <c r="A42" s="23"/>
      <c r="B42" s="116" t="str">
        <f>IFERROR((VLOOKUP(A42,list!A$1:E$999,2)),"")</f>
        <v/>
      </c>
      <c r="C42" s="117"/>
      <c r="D42" s="117"/>
      <c r="E42" s="117"/>
      <c r="F42" s="118"/>
      <c r="G42" s="30" t="str">
        <f>IFERROR((VLOOKUP(A42,list!A$1:E$999,3)),"")</f>
        <v/>
      </c>
      <c r="H42" s="24"/>
      <c r="I42" s="25" t="str">
        <f t="shared" si="0"/>
        <v/>
      </c>
      <c r="J42" s="101"/>
      <c r="K42" s="26" t="str">
        <f>IFERROR((VLOOKUP(A42,list!A$1:E$999,4)),"")</f>
        <v/>
      </c>
      <c r="L42" s="33" t="str">
        <f>IFERROR((VLOOKUP(A42,list!A$1:E$999,5)),"")</f>
        <v/>
      </c>
      <c r="M42" s="27"/>
      <c r="N42" s="28" t="e">
        <f t="shared" si="1"/>
        <v>#VALUE!</v>
      </c>
    </row>
    <row r="43" spans="1:14" ht="15.6" x14ac:dyDescent="0.3">
      <c r="A43" s="23"/>
      <c r="B43" s="116" t="str">
        <f>IFERROR((VLOOKUP(A43,list!A$1:E$999,2)),"")</f>
        <v/>
      </c>
      <c r="C43" s="117"/>
      <c r="D43" s="117"/>
      <c r="E43" s="117"/>
      <c r="F43" s="118"/>
      <c r="G43" s="30" t="str">
        <f>IFERROR((VLOOKUP(A43,list!A$1:E$999,3)),"")</f>
        <v/>
      </c>
      <c r="H43" s="24"/>
      <c r="I43" s="25" t="str">
        <f t="shared" si="0"/>
        <v/>
      </c>
      <c r="J43" s="101"/>
      <c r="K43" s="26" t="str">
        <f>IFERROR((VLOOKUP(A43,list!A$1:E$999,4)),"")</f>
        <v/>
      </c>
      <c r="L43" s="33" t="str">
        <f>IFERROR((VLOOKUP(A43,list!A$1:E$999,5)),"")</f>
        <v/>
      </c>
      <c r="M43" s="27"/>
      <c r="N43" s="28" t="e">
        <f t="shared" si="1"/>
        <v>#VALUE!</v>
      </c>
    </row>
    <row r="44" spans="1:14" ht="15.6" x14ac:dyDescent="0.3">
      <c r="A44" s="23"/>
      <c r="B44" s="116" t="str">
        <f>IFERROR((VLOOKUP(A44,list!A$1:E$999,2)),"")</f>
        <v/>
      </c>
      <c r="C44" s="117"/>
      <c r="D44" s="117"/>
      <c r="E44" s="117"/>
      <c r="F44" s="118"/>
      <c r="G44" s="30" t="str">
        <f>IFERROR((VLOOKUP(A44,list!A$1:E$999,3)),"")</f>
        <v/>
      </c>
      <c r="H44" s="24"/>
      <c r="I44" s="25" t="str">
        <f t="shared" si="0"/>
        <v/>
      </c>
      <c r="J44" s="101"/>
      <c r="K44" s="26" t="str">
        <f>IFERROR((VLOOKUP(A44,list!A$1:E$999,4)),"")</f>
        <v/>
      </c>
      <c r="L44" s="33" t="str">
        <f>IFERROR((VLOOKUP(A44,list!A$1:E$999,5)),"")</f>
        <v/>
      </c>
      <c r="M44" s="27"/>
      <c r="N44" s="28" t="e">
        <f t="shared" si="1"/>
        <v>#VALUE!</v>
      </c>
    </row>
    <row r="45" spans="1:14" ht="15.6" x14ac:dyDescent="0.3">
      <c r="A45" s="23"/>
      <c r="B45" s="116" t="str">
        <f>IFERROR((VLOOKUP(A45,list!A$1:E$999,2)),"")</f>
        <v/>
      </c>
      <c r="C45" s="117"/>
      <c r="D45" s="117"/>
      <c r="E45" s="117"/>
      <c r="F45" s="118"/>
      <c r="G45" s="30" t="str">
        <f>IFERROR((VLOOKUP(A45,list!A$1:E$999,3)),"")</f>
        <v/>
      </c>
      <c r="H45" s="24"/>
      <c r="I45" s="25" t="str">
        <f t="shared" si="0"/>
        <v/>
      </c>
      <c r="J45" s="101"/>
      <c r="K45" s="26" t="str">
        <f>IFERROR((VLOOKUP(A45,list!A$1:E$999,4)),"")</f>
        <v/>
      </c>
      <c r="L45" s="33" t="str">
        <f>IFERROR((VLOOKUP(A45,list!A$1:E$999,5)),"")</f>
        <v/>
      </c>
      <c r="M45" s="27"/>
      <c r="N45" s="28" t="e">
        <f t="shared" si="1"/>
        <v>#VALUE!</v>
      </c>
    </row>
    <row r="46" spans="1:14" ht="15.6" x14ac:dyDescent="0.3">
      <c r="A46" s="23"/>
      <c r="B46" s="116" t="str">
        <f>IFERROR((VLOOKUP(A46,list!A$1:E$999,2)),"")</f>
        <v/>
      </c>
      <c r="C46" s="117"/>
      <c r="D46" s="117"/>
      <c r="E46" s="117"/>
      <c r="F46" s="118"/>
      <c r="G46" s="30" t="str">
        <f>IFERROR((VLOOKUP(A46,list!A$1:E$999,3)),"")</f>
        <v/>
      </c>
      <c r="H46" s="24"/>
      <c r="I46" s="25" t="str">
        <f t="shared" si="0"/>
        <v/>
      </c>
      <c r="J46" s="101"/>
      <c r="K46" s="26" t="str">
        <f>IFERROR((VLOOKUP(A46,list!A$1:E$999,4)),"")</f>
        <v/>
      </c>
      <c r="L46" s="33" t="str">
        <f>IFERROR((VLOOKUP(A46,list!A$1:E$999,5)),"")</f>
        <v/>
      </c>
      <c r="M46" s="27"/>
      <c r="N46" s="28" t="e">
        <f t="shared" si="1"/>
        <v>#VALUE!</v>
      </c>
    </row>
    <row r="47" spans="1:14" ht="15.6" x14ac:dyDescent="0.3">
      <c r="A47" s="23"/>
      <c r="B47" s="116" t="str">
        <f>IFERROR((VLOOKUP(A47,list!A$1:E$999,2)),"")</f>
        <v/>
      </c>
      <c r="C47" s="117"/>
      <c r="D47" s="117"/>
      <c r="E47" s="117"/>
      <c r="F47" s="118"/>
      <c r="G47" s="30" t="str">
        <f>IFERROR((VLOOKUP(A47,list!A$1:E$999,3)),"")</f>
        <v/>
      </c>
      <c r="H47" s="24"/>
      <c r="I47" s="25" t="str">
        <f t="shared" si="0"/>
        <v/>
      </c>
      <c r="J47" s="101"/>
      <c r="K47" s="26" t="str">
        <f>IFERROR((VLOOKUP(A47,list!A$1:E$999,4)),"")</f>
        <v/>
      </c>
      <c r="L47" s="33" t="str">
        <f>IFERROR((VLOOKUP(A47,list!A$1:E$999,5)),"")</f>
        <v/>
      </c>
      <c r="M47" s="27"/>
      <c r="N47" s="28" t="e">
        <f t="shared" si="1"/>
        <v>#VALUE!</v>
      </c>
    </row>
    <row r="48" spans="1:14" ht="15.6" x14ac:dyDescent="0.3">
      <c r="A48" s="23"/>
      <c r="B48" s="116" t="str">
        <f>IFERROR((VLOOKUP(A48,list!A$1:E$999,2)),"")</f>
        <v/>
      </c>
      <c r="C48" s="117"/>
      <c r="D48" s="117"/>
      <c r="E48" s="117"/>
      <c r="F48" s="118"/>
      <c r="G48" s="30" t="str">
        <f>IFERROR((VLOOKUP(A48,list!A$1:E$999,3)),"")</f>
        <v/>
      </c>
      <c r="H48" s="24"/>
      <c r="I48" s="25" t="str">
        <f t="shared" si="0"/>
        <v/>
      </c>
      <c r="J48" s="101"/>
      <c r="K48" s="26" t="str">
        <f>IFERROR((VLOOKUP(A48,list!A$1:E$999,4)),"")</f>
        <v/>
      </c>
      <c r="L48" s="33" t="str">
        <f>IFERROR((VLOOKUP(A48,list!A$1:E$999,5)),"")</f>
        <v/>
      </c>
      <c r="M48" s="27"/>
      <c r="N48" s="28" t="e">
        <f t="shared" si="1"/>
        <v>#VALUE!</v>
      </c>
    </row>
    <row r="49" spans="1:14" ht="15.6" x14ac:dyDescent="0.3">
      <c r="A49" s="23"/>
      <c r="B49" s="116" t="str">
        <f>IFERROR((VLOOKUP(A49,list!A$1:E$999,2)),"")</f>
        <v/>
      </c>
      <c r="C49" s="117"/>
      <c r="D49" s="117"/>
      <c r="E49" s="117"/>
      <c r="F49" s="118"/>
      <c r="G49" s="30" t="str">
        <f>IFERROR((VLOOKUP(A49,list!A$1:E$999,3)),"")</f>
        <v/>
      </c>
      <c r="H49" s="24"/>
      <c r="I49" s="25" t="str">
        <f t="shared" si="0"/>
        <v/>
      </c>
      <c r="J49" s="101"/>
      <c r="K49" s="26" t="str">
        <f>IFERROR((VLOOKUP(A49,list!A$1:E$999,4)),"")</f>
        <v/>
      </c>
      <c r="L49" s="33" t="str">
        <f>IFERROR((VLOOKUP(A49,list!A$1:E$999,5)),"")</f>
        <v/>
      </c>
      <c r="M49" s="27"/>
      <c r="N49" s="28" t="e">
        <f t="shared" si="1"/>
        <v>#VALUE!</v>
      </c>
    </row>
    <row r="50" spans="1:14" ht="15.6" x14ac:dyDescent="0.3">
      <c r="A50" s="23"/>
      <c r="B50" s="116" t="str">
        <f>IFERROR((VLOOKUP(A50,list!A$1:E$999,2)),"")</f>
        <v/>
      </c>
      <c r="C50" s="117"/>
      <c r="D50" s="117"/>
      <c r="E50" s="117"/>
      <c r="F50" s="118"/>
      <c r="G50" s="30" t="str">
        <f>IFERROR((VLOOKUP(A50,list!A$1:E$999,3)),"")</f>
        <v/>
      </c>
      <c r="H50" s="24"/>
      <c r="I50" s="25" t="str">
        <f t="shared" si="0"/>
        <v/>
      </c>
      <c r="J50" s="101"/>
      <c r="K50" s="26" t="str">
        <f>IFERROR((VLOOKUP(A50,list!A$1:E$999,4)),"")</f>
        <v/>
      </c>
      <c r="L50" s="33" t="str">
        <f>IFERROR((VLOOKUP(A50,list!A$1:E$999,5)),"")</f>
        <v/>
      </c>
      <c r="M50" s="27"/>
      <c r="N50" s="28" t="e">
        <f t="shared" si="1"/>
        <v>#VALUE!</v>
      </c>
    </row>
    <row r="51" spans="1:14" ht="15.6" x14ac:dyDescent="0.3">
      <c r="A51" s="23"/>
      <c r="B51" s="116" t="str">
        <f>IFERROR((VLOOKUP(A51,list!A$1:E$999,2)),"")</f>
        <v/>
      </c>
      <c r="C51" s="117"/>
      <c r="D51" s="117"/>
      <c r="E51" s="117"/>
      <c r="F51" s="118"/>
      <c r="G51" s="30" t="str">
        <f>IFERROR((VLOOKUP(A51,list!A$1:E$999,3)),"")</f>
        <v/>
      </c>
      <c r="H51" s="24"/>
      <c r="I51" s="25" t="str">
        <f t="shared" si="0"/>
        <v/>
      </c>
      <c r="J51" s="101"/>
      <c r="K51" s="26" t="str">
        <f>IFERROR((VLOOKUP(A51,list!A$1:E$999,4)),"")</f>
        <v/>
      </c>
      <c r="L51" s="33" t="str">
        <f>IFERROR((VLOOKUP(A51,list!A$1:E$999,5)),"")</f>
        <v/>
      </c>
      <c r="M51" s="27"/>
      <c r="N51" s="28" t="e">
        <f t="shared" si="1"/>
        <v>#VALUE!</v>
      </c>
    </row>
    <row r="52" spans="1:14" ht="15.6" x14ac:dyDescent="0.3">
      <c r="A52" s="23"/>
      <c r="B52" s="116" t="str">
        <f>IFERROR((VLOOKUP(A52,list!A$1:E$999,2)),"")</f>
        <v/>
      </c>
      <c r="C52" s="117"/>
      <c r="D52" s="117"/>
      <c r="E52" s="117"/>
      <c r="F52" s="118"/>
      <c r="G52" s="30" t="str">
        <f>IFERROR((VLOOKUP(A52,list!A$1:E$999,3)),"")</f>
        <v/>
      </c>
      <c r="H52" s="24"/>
      <c r="I52" s="25" t="str">
        <f t="shared" si="0"/>
        <v/>
      </c>
      <c r="J52" s="101"/>
      <c r="K52" s="26" t="str">
        <f>IFERROR((VLOOKUP(A52,list!A$1:E$999,4)),"")</f>
        <v/>
      </c>
      <c r="L52" s="33" t="str">
        <f>IFERROR((VLOOKUP(A52,list!A$1:E$999,5)),"")</f>
        <v/>
      </c>
      <c r="M52" s="27"/>
      <c r="N52" s="28" t="e">
        <f t="shared" si="1"/>
        <v>#VALUE!</v>
      </c>
    </row>
    <row r="53" spans="1:14" ht="15.6" x14ac:dyDescent="0.3">
      <c r="A53" s="23"/>
      <c r="B53" s="116" t="str">
        <f>IFERROR((VLOOKUP(A53,list!A$1:E$999,2)),"")</f>
        <v/>
      </c>
      <c r="C53" s="117"/>
      <c r="D53" s="117"/>
      <c r="E53" s="117"/>
      <c r="F53" s="118"/>
      <c r="G53" s="30" t="str">
        <f>IFERROR((VLOOKUP(A53,list!A$1:E$999,3)),"")</f>
        <v/>
      </c>
      <c r="H53" s="24"/>
      <c r="I53" s="25" t="str">
        <f t="shared" si="0"/>
        <v/>
      </c>
      <c r="J53" s="101"/>
      <c r="K53" s="26" t="str">
        <f>IFERROR((VLOOKUP(A53,list!A$1:E$999,4)),"")</f>
        <v/>
      </c>
      <c r="L53" s="33" t="str">
        <f>IFERROR((VLOOKUP(A53,list!A$1:E$999,5)),"")</f>
        <v/>
      </c>
      <c r="M53" s="27"/>
      <c r="N53" s="28" t="e">
        <f t="shared" si="1"/>
        <v>#VALUE!</v>
      </c>
    </row>
    <row r="54" spans="1:14" ht="15.6" x14ac:dyDescent="0.3">
      <c r="A54" s="23"/>
      <c r="B54" s="116" t="str">
        <f>IFERROR((VLOOKUP(A54,list!A$1:E$999,2)),"")</f>
        <v/>
      </c>
      <c r="C54" s="117"/>
      <c r="D54" s="117"/>
      <c r="E54" s="117"/>
      <c r="F54" s="118"/>
      <c r="G54" s="30" t="str">
        <f>IFERROR((VLOOKUP(A54,list!A$1:E$999,3)),"")</f>
        <v/>
      </c>
      <c r="H54" s="24"/>
      <c r="I54" s="25" t="str">
        <f t="shared" si="0"/>
        <v/>
      </c>
      <c r="J54" s="101"/>
      <c r="K54" s="26" t="str">
        <f>IFERROR((VLOOKUP(A54,list!A$1:E$999,4)),"")</f>
        <v/>
      </c>
      <c r="L54" s="33" t="str">
        <f>IFERROR((VLOOKUP(A54,list!A$1:E$999,5)),"")</f>
        <v/>
      </c>
      <c r="M54" s="27"/>
      <c r="N54" s="28" t="e">
        <f t="shared" si="1"/>
        <v>#VALUE!</v>
      </c>
    </row>
    <row r="55" spans="1:14" ht="15.6" x14ac:dyDescent="0.3">
      <c r="A55" s="23"/>
      <c r="B55" s="116" t="str">
        <f>IFERROR((VLOOKUP(A55,list!A$1:E$999,2)),"")</f>
        <v/>
      </c>
      <c r="C55" s="117"/>
      <c r="D55" s="117"/>
      <c r="E55" s="117"/>
      <c r="F55" s="118"/>
      <c r="G55" s="30" t="str">
        <f>IFERROR((VLOOKUP(A55,list!A$1:E$999,3)),"")</f>
        <v/>
      </c>
      <c r="H55" s="24"/>
      <c r="I55" s="25" t="str">
        <f t="shared" si="0"/>
        <v/>
      </c>
      <c r="J55" s="101"/>
      <c r="K55" s="26" t="str">
        <f>IFERROR((VLOOKUP(A55,list!A$1:E$999,4)),"")</f>
        <v/>
      </c>
      <c r="L55" s="33" t="str">
        <f>IFERROR((VLOOKUP(A55,list!A$1:E$999,5)),"")</f>
        <v/>
      </c>
      <c r="M55" s="27"/>
      <c r="N55" s="28" t="e">
        <f t="shared" si="1"/>
        <v>#VALUE!</v>
      </c>
    </row>
    <row r="56" spans="1:14" ht="15.6" x14ac:dyDescent="0.3">
      <c r="A56" s="23"/>
      <c r="B56" s="116" t="str">
        <f>IFERROR((VLOOKUP(A56,list!A$1:E$999,2)),"")</f>
        <v/>
      </c>
      <c r="C56" s="117"/>
      <c r="D56" s="117"/>
      <c r="E56" s="117"/>
      <c r="F56" s="118"/>
      <c r="G56" s="30" t="str">
        <f>IFERROR((VLOOKUP(A56,list!A$1:E$999,3)),"")</f>
        <v/>
      </c>
      <c r="H56" s="24"/>
      <c r="I56" s="25" t="str">
        <f t="shared" si="0"/>
        <v/>
      </c>
      <c r="J56" s="101"/>
      <c r="K56" s="26" t="str">
        <f>IFERROR((VLOOKUP(A56,list!A$1:E$999,4)),"")</f>
        <v/>
      </c>
      <c r="L56" s="33" t="str">
        <f>IFERROR((VLOOKUP(A56,list!A$1:E$999,5)),"")</f>
        <v/>
      </c>
      <c r="M56" s="27"/>
      <c r="N56" s="28" t="e">
        <f t="shared" si="1"/>
        <v>#VALUE!</v>
      </c>
    </row>
    <row r="57" spans="1:14" ht="15.6" x14ac:dyDescent="0.3">
      <c r="A57" s="23"/>
      <c r="B57" s="116" t="str">
        <f>IFERROR((VLOOKUP(A57,list!A$1:E$999,2)),"")</f>
        <v/>
      </c>
      <c r="C57" s="117"/>
      <c r="D57" s="117"/>
      <c r="E57" s="117"/>
      <c r="F57" s="118"/>
      <c r="G57" s="30" t="str">
        <f>IFERROR((VLOOKUP(A57,list!A$1:E$999,3)),"")</f>
        <v/>
      </c>
      <c r="H57" s="24"/>
      <c r="I57" s="25" t="str">
        <f t="shared" si="0"/>
        <v/>
      </c>
      <c r="J57" s="101"/>
      <c r="K57" s="26" t="str">
        <f>IFERROR((VLOOKUP(A57,list!A$1:E$999,4)),"")</f>
        <v/>
      </c>
      <c r="L57" s="33" t="str">
        <f>IFERROR((VLOOKUP(A57,list!A$1:E$999,5)),"")</f>
        <v/>
      </c>
      <c r="M57" s="27"/>
      <c r="N57" s="28" t="e">
        <f t="shared" si="1"/>
        <v>#VALUE!</v>
      </c>
    </row>
    <row r="58" spans="1:14" ht="15.6" x14ac:dyDescent="0.3">
      <c r="A58" s="23"/>
      <c r="B58" s="116" t="str">
        <f>IFERROR((VLOOKUP(A58,list!A$1:E$999,2)),"")</f>
        <v/>
      </c>
      <c r="C58" s="117"/>
      <c r="D58" s="117"/>
      <c r="E58" s="117"/>
      <c r="F58" s="118"/>
      <c r="G58" s="30" t="str">
        <f>IFERROR((VLOOKUP(A58,list!A$1:E$999,3)),"")</f>
        <v/>
      </c>
      <c r="H58" s="24"/>
      <c r="I58" s="25" t="str">
        <f t="shared" si="0"/>
        <v/>
      </c>
      <c r="J58" s="101"/>
      <c r="K58" s="26" t="str">
        <f>IFERROR((VLOOKUP(A58,list!A$1:E$999,4)),"")</f>
        <v/>
      </c>
      <c r="L58" s="33" t="str">
        <f>IFERROR((VLOOKUP(A58,list!A$1:E$999,5)),"")</f>
        <v/>
      </c>
      <c r="M58" s="27"/>
      <c r="N58" s="28" t="e">
        <f t="shared" si="1"/>
        <v>#VALUE!</v>
      </c>
    </row>
    <row r="59" spans="1:14" ht="15.6" x14ac:dyDescent="0.3">
      <c r="A59" s="23"/>
      <c r="B59" s="116" t="str">
        <f>IFERROR((VLOOKUP(A59,list!A$1:E$999,2)),"")</f>
        <v/>
      </c>
      <c r="C59" s="117"/>
      <c r="D59" s="117"/>
      <c r="E59" s="117"/>
      <c r="F59" s="118"/>
      <c r="G59" s="30" t="str">
        <f>IFERROR((VLOOKUP(A59,list!A$1:E$999,3)),"")</f>
        <v/>
      </c>
      <c r="H59" s="24"/>
      <c r="I59" s="25" t="str">
        <f t="shared" si="0"/>
        <v/>
      </c>
      <c r="J59" s="101"/>
      <c r="K59" s="26" t="str">
        <f>IFERROR((VLOOKUP(A59,list!A$1:E$999,4)),"")</f>
        <v/>
      </c>
      <c r="L59" s="33" t="str">
        <f>IFERROR((VLOOKUP(A59,list!A$1:E$999,5)),"")</f>
        <v/>
      </c>
      <c r="M59" s="27"/>
      <c r="N59" s="28" t="e">
        <f t="shared" si="1"/>
        <v>#VALUE!</v>
      </c>
    </row>
    <row r="60" spans="1:14" ht="15.6" x14ac:dyDescent="0.3">
      <c r="A60" s="23"/>
      <c r="B60" s="116" t="str">
        <f>IFERROR((VLOOKUP(A60,list!A$1:E$999,2)),"")</f>
        <v/>
      </c>
      <c r="C60" s="117"/>
      <c r="D60" s="117"/>
      <c r="E60" s="117"/>
      <c r="F60" s="118"/>
      <c r="G60" s="30" t="str">
        <f>IFERROR((VLOOKUP(A60,list!A$1:E$999,3)),"")</f>
        <v/>
      </c>
      <c r="H60" s="24"/>
      <c r="I60" s="25" t="str">
        <f t="shared" si="0"/>
        <v/>
      </c>
      <c r="J60" s="101"/>
      <c r="K60" s="26" t="str">
        <f>IFERROR((VLOOKUP(A60,list!A$1:E$999,4)),"")</f>
        <v/>
      </c>
      <c r="L60" s="33" t="str">
        <f>IFERROR((VLOOKUP(A60,list!A$1:E$999,5)),"")</f>
        <v/>
      </c>
      <c r="M60" s="27"/>
      <c r="N60" s="28" t="e">
        <f t="shared" si="1"/>
        <v>#VALUE!</v>
      </c>
    </row>
    <row r="61" spans="1:14" ht="15.6" x14ac:dyDescent="0.3">
      <c r="A61" s="23"/>
      <c r="B61" s="116" t="str">
        <f>IFERROR((VLOOKUP(A61,list!A$1:E$999,2)),"")</f>
        <v/>
      </c>
      <c r="C61" s="117"/>
      <c r="D61" s="117"/>
      <c r="E61" s="117"/>
      <c r="F61" s="118"/>
      <c r="G61" s="30" t="str">
        <f>IFERROR((VLOOKUP(A61,list!A$1:E$999,3)),"")</f>
        <v/>
      </c>
      <c r="H61" s="24"/>
      <c r="I61" s="25" t="str">
        <f t="shared" si="0"/>
        <v/>
      </c>
      <c r="J61" s="101"/>
      <c r="K61" s="26" t="str">
        <f>IFERROR((VLOOKUP(A61,list!A$1:E$999,4)),"")</f>
        <v/>
      </c>
      <c r="L61" s="33" t="str">
        <f>IFERROR((VLOOKUP(A61,list!A$1:E$999,5)),"")</f>
        <v/>
      </c>
      <c r="M61" s="27"/>
      <c r="N61" s="28" t="e">
        <f t="shared" si="1"/>
        <v>#VALUE!</v>
      </c>
    </row>
    <row r="62" spans="1:14" ht="15.6" x14ac:dyDescent="0.3">
      <c r="A62" s="29"/>
      <c r="B62" s="119" t="str">
        <f>IFERROR((VLOOKUP(A62,list!A$1:E$999,2)),"")</f>
        <v/>
      </c>
      <c r="C62" s="120"/>
      <c r="D62" s="120"/>
      <c r="E62" s="120"/>
      <c r="F62" s="121"/>
      <c r="G62" s="82" t="str">
        <f>IFERROR((VLOOKUP(A62,list!A$1:E$999,3)),"")</f>
        <v/>
      </c>
      <c r="H62" s="31"/>
      <c r="I62" s="32" t="str">
        <f t="shared" si="0"/>
        <v/>
      </c>
      <c r="J62" s="102"/>
      <c r="K62" s="80" t="str">
        <f>IFERROR((VLOOKUP(A62,list!A$1:E$999,4)),"")</f>
        <v/>
      </c>
      <c r="L62" s="83" t="str">
        <f>IFERROR((VLOOKUP(A62,list!A$1:E$999,5)),"")</f>
        <v/>
      </c>
      <c r="M62" s="34"/>
      <c r="N62" s="28" t="e">
        <f t="shared" si="1"/>
        <v>#VALUE!</v>
      </c>
    </row>
    <row r="63" spans="1:14" ht="30.6" customHeight="1" x14ac:dyDescent="0.3">
      <c r="A63" s="103" t="s">
        <v>352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28"/>
    </row>
    <row r="64" spans="1:14" ht="15.6" x14ac:dyDescent="0.3">
      <c r="A64" s="35"/>
      <c r="B64" s="122" t="str">
        <f>IFERROR((VLOOKUP(A64,list!A$1:E$999,2)),"")</f>
        <v/>
      </c>
      <c r="C64" s="123"/>
      <c r="D64" s="123"/>
      <c r="E64" s="123"/>
      <c r="F64" s="124"/>
      <c r="G64" s="84" t="str">
        <f>IFERROR((VLOOKUP(A64,list!A$1:E$999,3)),"")</f>
        <v/>
      </c>
      <c r="H64" s="36"/>
      <c r="I64" s="37" t="str">
        <f t="shared" ref="I64:I92" si="2">IFERROR((G64*(1-H64)),"")</f>
        <v/>
      </c>
      <c r="J64" s="81"/>
      <c r="K64" s="81" t="str">
        <f>IFERROR((VLOOKUP(A64,list!A$1:E$999,4)),"")</f>
        <v/>
      </c>
      <c r="L64" s="85" t="str">
        <f>IFERROR((VLOOKUP(A64,list!A$1:E$999,5)),"")</f>
        <v/>
      </c>
      <c r="M64" s="38"/>
      <c r="N64" s="28" t="e">
        <f t="shared" si="1"/>
        <v>#VALUE!</v>
      </c>
    </row>
    <row r="65" spans="1:14" ht="15.6" x14ac:dyDescent="0.3">
      <c r="A65" s="23"/>
      <c r="B65" s="116" t="str">
        <f>IFERROR((VLOOKUP(A65,list!A$1:E$999,2)),"")</f>
        <v/>
      </c>
      <c r="C65" s="117"/>
      <c r="D65" s="117"/>
      <c r="E65" s="117"/>
      <c r="F65" s="118"/>
      <c r="G65" s="30" t="str">
        <f>IFERROR((VLOOKUP(A65,list!A$1:E$999,3)),"")</f>
        <v/>
      </c>
      <c r="H65" s="24"/>
      <c r="I65" s="25" t="str">
        <f t="shared" si="2"/>
        <v/>
      </c>
      <c r="J65" s="26"/>
      <c r="K65" s="26" t="str">
        <f>IFERROR((VLOOKUP(A65,list!A$1:E$999,4)),"")</f>
        <v/>
      </c>
      <c r="L65" s="33" t="str">
        <f>IFERROR((VLOOKUP(A65,list!A$1:E$999,5)),"")</f>
        <v/>
      </c>
      <c r="M65" s="27"/>
      <c r="N65" s="28" t="e">
        <f t="shared" si="1"/>
        <v>#VALUE!</v>
      </c>
    </row>
    <row r="66" spans="1:14" ht="15.6" x14ac:dyDescent="0.3">
      <c r="A66" s="23"/>
      <c r="B66" s="116" t="str">
        <f>IFERROR((VLOOKUP(A66,list!A$1:E$999,2)),"")</f>
        <v/>
      </c>
      <c r="C66" s="117"/>
      <c r="D66" s="117"/>
      <c r="E66" s="117"/>
      <c r="F66" s="118"/>
      <c r="G66" s="30" t="str">
        <f>IFERROR((VLOOKUP(A66,list!A$1:E$999,3)),"")</f>
        <v/>
      </c>
      <c r="H66" s="24"/>
      <c r="I66" s="25" t="str">
        <f t="shared" si="2"/>
        <v/>
      </c>
      <c r="J66" s="26"/>
      <c r="K66" s="26" t="str">
        <f>IFERROR((VLOOKUP(A66,list!A$1:E$999,4)),"")</f>
        <v/>
      </c>
      <c r="L66" s="33" t="str">
        <f>IFERROR((VLOOKUP(A66,list!A$1:E$999,5)),"")</f>
        <v/>
      </c>
      <c r="M66" s="27"/>
      <c r="N66" s="28" t="e">
        <f t="shared" si="1"/>
        <v>#VALUE!</v>
      </c>
    </row>
    <row r="67" spans="1:14" ht="15.6" x14ac:dyDescent="0.3">
      <c r="A67" s="23"/>
      <c r="B67" s="116" t="str">
        <f>IFERROR((VLOOKUP(A67,list!A$1:E$999,2)),"")</f>
        <v/>
      </c>
      <c r="C67" s="117"/>
      <c r="D67" s="117"/>
      <c r="E67" s="117"/>
      <c r="F67" s="118"/>
      <c r="G67" s="30" t="str">
        <f>IFERROR((VLOOKUP(A67,list!A$1:E$999,3)),"")</f>
        <v/>
      </c>
      <c r="H67" s="24"/>
      <c r="I67" s="25" t="str">
        <f t="shared" si="2"/>
        <v/>
      </c>
      <c r="J67" s="26"/>
      <c r="K67" s="26" t="str">
        <f>IFERROR((VLOOKUP(A67,list!A$1:E$999,4)),"")</f>
        <v/>
      </c>
      <c r="L67" s="33" t="str">
        <f>IFERROR((VLOOKUP(A67,list!A$1:E$999,5)),"")</f>
        <v/>
      </c>
      <c r="M67" s="27"/>
      <c r="N67" s="28" t="e">
        <f t="shared" si="1"/>
        <v>#VALUE!</v>
      </c>
    </row>
    <row r="68" spans="1:14" ht="15.6" x14ac:dyDescent="0.3">
      <c r="A68" s="23"/>
      <c r="B68" s="116" t="str">
        <f>IFERROR((VLOOKUP(A68,list!A$1:E$999,2)),"")</f>
        <v/>
      </c>
      <c r="C68" s="117"/>
      <c r="D68" s="117"/>
      <c r="E68" s="117"/>
      <c r="F68" s="118"/>
      <c r="G68" s="30" t="str">
        <f>IFERROR((VLOOKUP(A68,list!A$1:E$999,3)),"")</f>
        <v/>
      </c>
      <c r="H68" s="24"/>
      <c r="I68" s="25" t="str">
        <f t="shared" si="2"/>
        <v/>
      </c>
      <c r="J68" s="26"/>
      <c r="K68" s="26" t="str">
        <f>IFERROR((VLOOKUP(A68,list!A$1:E$999,4)),"")</f>
        <v/>
      </c>
      <c r="L68" s="33" t="str">
        <f>IFERROR((VLOOKUP(A68,list!A$1:E$999,5)),"")</f>
        <v/>
      </c>
      <c r="M68" s="27"/>
      <c r="N68" s="28" t="e">
        <f t="shared" si="1"/>
        <v>#VALUE!</v>
      </c>
    </row>
    <row r="69" spans="1:14" ht="15.6" x14ac:dyDescent="0.3">
      <c r="A69" s="23"/>
      <c r="B69" s="116" t="str">
        <f>IFERROR((VLOOKUP(A69,list!A$1:E$999,2)),"")</f>
        <v/>
      </c>
      <c r="C69" s="117"/>
      <c r="D69" s="117"/>
      <c r="E69" s="117"/>
      <c r="F69" s="118"/>
      <c r="G69" s="30" t="str">
        <f>IFERROR((VLOOKUP(A69,list!A$1:E$999,3)),"")</f>
        <v/>
      </c>
      <c r="H69" s="24"/>
      <c r="I69" s="25" t="str">
        <f t="shared" si="2"/>
        <v/>
      </c>
      <c r="J69" s="26"/>
      <c r="K69" s="26" t="str">
        <f>IFERROR((VLOOKUP(A69,list!A$1:E$999,4)),"")</f>
        <v/>
      </c>
      <c r="L69" s="33" t="str">
        <f>IFERROR((VLOOKUP(A69,list!A$1:E$999,5)),"")</f>
        <v/>
      </c>
      <c r="M69" s="27"/>
      <c r="N69" s="28" t="e">
        <f t="shared" si="1"/>
        <v>#VALUE!</v>
      </c>
    </row>
    <row r="70" spans="1:14" ht="15.6" x14ac:dyDescent="0.3">
      <c r="A70" s="23"/>
      <c r="B70" s="116" t="str">
        <f>IFERROR((VLOOKUP(A70,list!A$1:E$999,2)),"")</f>
        <v/>
      </c>
      <c r="C70" s="117"/>
      <c r="D70" s="117"/>
      <c r="E70" s="117"/>
      <c r="F70" s="118"/>
      <c r="G70" s="30" t="str">
        <f>IFERROR((VLOOKUP(A70,list!A$1:E$999,3)),"")</f>
        <v/>
      </c>
      <c r="H70" s="24"/>
      <c r="I70" s="25" t="str">
        <f t="shared" si="2"/>
        <v/>
      </c>
      <c r="J70" s="26"/>
      <c r="K70" s="26" t="str">
        <f>IFERROR((VLOOKUP(A70,list!A$1:E$999,4)),"")</f>
        <v/>
      </c>
      <c r="L70" s="33" t="str">
        <f>IFERROR((VLOOKUP(A70,list!A$1:E$999,5)),"")</f>
        <v/>
      </c>
      <c r="M70" s="27"/>
      <c r="N70" s="28" t="e">
        <f t="shared" si="1"/>
        <v>#VALUE!</v>
      </c>
    </row>
    <row r="71" spans="1:14" ht="15.6" x14ac:dyDescent="0.3">
      <c r="A71" s="23"/>
      <c r="B71" s="116" t="str">
        <f>IFERROR((VLOOKUP(A71,list!A$1:E$999,2)),"")</f>
        <v/>
      </c>
      <c r="C71" s="117"/>
      <c r="D71" s="117"/>
      <c r="E71" s="117"/>
      <c r="F71" s="118"/>
      <c r="G71" s="30" t="str">
        <f>IFERROR((VLOOKUP(A71,list!A$1:E$999,3)),"")</f>
        <v/>
      </c>
      <c r="H71" s="24"/>
      <c r="I71" s="25" t="str">
        <f t="shared" si="2"/>
        <v/>
      </c>
      <c r="J71" s="26"/>
      <c r="K71" s="26" t="str">
        <f>IFERROR((VLOOKUP(A71,list!A$1:E$999,4)),"")</f>
        <v/>
      </c>
      <c r="L71" s="33" t="str">
        <f>IFERROR((VLOOKUP(A71,list!A$1:E$999,5)),"")</f>
        <v/>
      </c>
      <c r="M71" s="27"/>
      <c r="N71" s="28" t="e">
        <f t="shared" si="1"/>
        <v>#VALUE!</v>
      </c>
    </row>
    <row r="72" spans="1:14" ht="15.6" x14ac:dyDescent="0.3">
      <c r="A72" s="23"/>
      <c r="B72" s="116" t="str">
        <f>IFERROR((VLOOKUP(A72,list!A$1:E$999,2)),"")</f>
        <v/>
      </c>
      <c r="C72" s="117"/>
      <c r="D72" s="117"/>
      <c r="E72" s="117"/>
      <c r="F72" s="118"/>
      <c r="G72" s="30" t="str">
        <f>IFERROR((VLOOKUP(A72,list!A$1:E$999,3)),"")</f>
        <v/>
      </c>
      <c r="H72" s="24"/>
      <c r="I72" s="25" t="str">
        <f t="shared" si="2"/>
        <v/>
      </c>
      <c r="J72" s="26"/>
      <c r="K72" s="26" t="str">
        <f>IFERROR((VLOOKUP(A72,list!A$1:E$999,4)),"")</f>
        <v/>
      </c>
      <c r="L72" s="33" t="str">
        <f>IFERROR((VLOOKUP(A72,list!A$1:E$999,5)),"")</f>
        <v/>
      </c>
      <c r="M72" s="27"/>
      <c r="N72" s="28" t="e">
        <f t="shared" si="1"/>
        <v>#VALUE!</v>
      </c>
    </row>
    <row r="73" spans="1:14" ht="15.6" x14ac:dyDescent="0.3">
      <c r="A73" s="23"/>
      <c r="B73" s="116" t="str">
        <f>IFERROR((VLOOKUP(A73,list!A$1:E$999,2)),"")</f>
        <v/>
      </c>
      <c r="C73" s="117"/>
      <c r="D73" s="117"/>
      <c r="E73" s="117"/>
      <c r="F73" s="118"/>
      <c r="G73" s="30" t="str">
        <f>IFERROR((VLOOKUP(A73,list!A$1:E$999,3)),"")</f>
        <v/>
      </c>
      <c r="H73" s="24"/>
      <c r="I73" s="25" t="str">
        <f t="shared" si="2"/>
        <v/>
      </c>
      <c r="J73" s="26"/>
      <c r="K73" s="26" t="str">
        <f>IFERROR((VLOOKUP(A73,list!A$1:E$999,4)),"")</f>
        <v/>
      </c>
      <c r="L73" s="33" t="str">
        <f>IFERROR((VLOOKUP(A73,list!A$1:E$999,5)),"")</f>
        <v/>
      </c>
      <c r="M73" s="27"/>
      <c r="N73" s="28" t="e">
        <f t="shared" si="1"/>
        <v>#VALUE!</v>
      </c>
    </row>
    <row r="74" spans="1:14" ht="15.6" x14ac:dyDescent="0.3">
      <c r="A74" s="23"/>
      <c r="B74" s="116" t="str">
        <f>IFERROR((VLOOKUP(A74,list!A$1:E$999,2)),"")</f>
        <v/>
      </c>
      <c r="C74" s="117"/>
      <c r="D74" s="117"/>
      <c r="E74" s="117"/>
      <c r="F74" s="118"/>
      <c r="G74" s="30" t="str">
        <f>IFERROR((VLOOKUP(A74,list!A$1:E$999,3)),"")</f>
        <v/>
      </c>
      <c r="H74" s="24"/>
      <c r="I74" s="25" t="str">
        <f t="shared" si="2"/>
        <v/>
      </c>
      <c r="J74" s="26"/>
      <c r="K74" s="26" t="str">
        <f>IFERROR((VLOOKUP(A74,list!A$1:E$999,4)),"")</f>
        <v/>
      </c>
      <c r="L74" s="33" t="str">
        <f>IFERROR((VLOOKUP(A74,list!A$1:E$999,5)),"")</f>
        <v/>
      </c>
      <c r="M74" s="27"/>
      <c r="N74" s="28" t="e">
        <f t="shared" si="1"/>
        <v>#VALUE!</v>
      </c>
    </row>
    <row r="75" spans="1:14" ht="15.6" x14ac:dyDescent="0.3">
      <c r="A75" s="23"/>
      <c r="B75" s="116" t="str">
        <f>IFERROR((VLOOKUP(A75,list!A$1:E$999,2)),"")</f>
        <v/>
      </c>
      <c r="C75" s="117"/>
      <c r="D75" s="117"/>
      <c r="E75" s="117"/>
      <c r="F75" s="118"/>
      <c r="G75" s="30" t="str">
        <f>IFERROR((VLOOKUP(A75,list!A$1:E$999,3)),"")</f>
        <v/>
      </c>
      <c r="H75" s="24"/>
      <c r="I75" s="25" t="str">
        <f t="shared" si="2"/>
        <v/>
      </c>
      <c r="J75" s="26"/>
      <c r="K75" s="26" t="str">
        <f>IFERROR((VLOOKUP(A75,list!A$1:E$999,4)),"")</f>
        <v/>
      </c>
      <c r="L75" s="33" t="str">
        <f>IFERROR((VLOOKUP(A75,list!A$1:E$999,5)),"")</f>
        <v/>
      </c>
      <c r="M75" s="27"/>
      <c r="N75" s="28" t="e">
        <f t="shared" si="1"/>
        <v>#VALUE!</v>
      </c>
    </row>
    <row r="76" spans="1:14" ht="15.6" x14ac:dyDescent="0.3">
      <c r="A76" s="23"/>
      <c r="B76" s="116" t="str">
        <f>IFERROR((VLOOKUP(A76,list!A$1:E$999,2)),"")</f>
        <v/>
      </c>
      <c r="C76" s="117"/>
      <c r="D76" s="117"/>
      <c r="E76" s="117"/>
      <c r="F76" s="118"/>
      <c r="G76" s="30" t="str">
        <f>IFERROR((VLOOKUP(A76,list!A$1:E$999,3)),"")</f>
        <v/>
      </c>
      <c r="H76" s="24"/>
      <c r="I76" s="25" t="str">
        <f t="shared" si="2"/>
        <v/>
      </c>
      <c r="J76" s="26"/>
      <c r="K76" s="26" t="str">
        <f>IFERROR((VLOOKUP(A76,list!A$1:E$999,4)),"")</f>
        <v/>
      </c>
      <c r="L76" s="33" t="str">
        <f>IFERROR((VLOOKUP(A76,list!A$1:E$999,5)),"")</f>
        <v/>
      </c>
      <c r="M76" s="27"/>
      <c r="N76" s="28" t="e">
        <f t="shared" si="1"/>
        <v>#VALUE!</v>
      </c>
    </row>
    <row r="77" spans="1:14" ht="15.6" x14ac:dyDescent="0.3">
      <c r="A77" s="23"/>
      <c r="B77" s="116" t="str">
        <f>IFERROR((VLOOKUP(A77,list!A$1:E$999,2)),"")</f>
        <v/>
      </c>
      <c r="C77" s="117"/>
      <c r="D77" s="117"/>
      <c r="E77" s="117"/>
      <c r="F77" s="118"/>
      <c r="G77" s="30" t="str">
        <f>IFERROR((VLOOKUP(A77,list!A$1:E$999,3)),"")</f>
        <v/>
      </c>
      <c r="H77" s="24"/>
      <c r="I77" s="25" t="str">
        <f t="shared" si="2"/>
        <v/>
      </c>
      <c r="J77" s="26"/>
      <c r="K77" s="26" t="str">
        <f>IFERROR((VLOOKUP(A77,list!A$1:E$999,4)),"")</f>
        <v/>
      </c>
      <c r="L77" s="33" t="str">
        <f>IFERROR((VLOOKUP(A77,list!A$1:E$999,5)),"")</f>
        <v/>
      </c>
      <c r="M77" s="27"/>
      <c r="N77" s="28" t="e">
        <f t="shared" si="1"/>
        <v>#VALUE!</v>
      </c>
    </row>
    <row r="78" spans="1:14" ht="15.6" x14ac:dyDescent="0.3">
      <c r="A78" s="23"/>
      <c r="B78" s="116" t="str">
        <f>IFERROR((VLOOKUP(A78,list!A$1:E$999,2)),"")</f>
        <v/>
      </c>
      <c r="C78" s="117"/>
      <c r="D78" s="117"/>
      <c r="E78" s="117"/>
      <c r="F78" s="118"/>
      <c r="G78" s="30" t="str">
        <f>IFERROR((VLOOKUP(A78,list!A$1:E$999,3)),"")</f>
        <v/>
      </c>
      <c r="H78" s="24"/>
      <c r="I78" s="25" t="str">
        <f t="shared" si="2"/>
        <v/>
      </c>
      <c r="J78" s="26"/>
      <c r="K78" s="26" t="str">
        <f>IFERROR((VLOOKUP(A78,list!A$1:E$999,4)),"")</f>
        <v/>
      </c>
      <c r="L78" s="33" t="str">
        <f>IFERROR((VLOOKUP(A78,list!A$1:E$999,5)),"")</f>
        <v/>
      </c>
      <c r="M78" s="27"/>
      <c r="N78" s="28" t="e">
        <f t="shared" si="1"/>
        <v>#VALUE!</v>
      </c>
    </row>
    <row r="79" spans="1:14" ht="15.6" x14ac:dyDescent="0.3">
      <c r="A79" s="23"/>
      <c r="B79" s="116" t="str">
        <f>IFERROR((VLOOKUP(A79,list!A$1:E$999,2)),"")</f>
        <v/>
      </c>
      <c r="C79" s="117"/>
      <c r="D79" s="117"/>
      <c r="E79" s="117"/>
      <c r="F79" s="118"/>
      <c r="G79" s="30" t="str">
        <f>IFERROR((VLOOKUP(A79,list!A$1:E$999,3)),"")</f>
        <v/>
      </c>
      <c r="H79" s="24"/>
      <c r="I79" s="25" t="str">
        <f t="shared" si="2"/>
        <v/>
      </c>
      <c r="J79" s="26"/>
      <c r="K79" s="26" t="str">
        <f>IFERROR((VLOOKUP(A79,list!A$1:E$999,4)),"")</f>
        <v/>
      </c>
      <c r="L79" s="33" t="str">
        <f>IFERROR((VLOOKUP(A79,list!A$1:E$999,5)),"")</f>
        <v/>
      </c>
      <c r="M79" s="27"/>
      <c r="N79" s="28" t="e">
        <f t="shared" si="1"/>
        <v>#VALUE!</v>
      </c>
    </row>
    <row r="80" spans="1:14" ht="15.6" x14ac:dyDescent="0.3">
      <c r="A80" s="23"/>
      <c r="B80" s="116" t="str">
        <f>IFERROR((VLOOKUP(A80,list!A$1:E$999,2)),"")</f>
        <v/>
      </c>
      <c r="C80" s="117"/>
      <c r="D80" s="117"/>
      <c r="E80" s="117"/>
      <c r="F80" s="118"/>
      <c r="G80" s="30" t="str">
        <f>IFERROR((VLOOKUP(A80,list!A$1:E$999,3)),"")</f>
        <v/>
      </c>
      <c r="H80" s="24"/>
      <c r="I80" s="25" t="str">
        <f t="shared" si="2"/>
        <v/>
      </c>
      <c r="J80" s="26"/>
      <c r="K80" s="26" t="str">
        <f>IFERROR((VLOOKUP(A80,list!A$1:E$999,4)),"")</f>
        <v/>
      </c>
      <c r="L80" s="33" t="str">
        <f>IFERROR((VLOOKUP(A80,list!A$1:E$999,5)),"")</f>
        <v/>
      </c>
      <c r="M80" s="27"/>
      <c r="N80" s="28" t="e">
        <f t="shared" si="1"/>
        <v>#VALUE!</v>
      </c>
    </row>
    <row r="81" spans="1:14" ht="15.6" x14ac:dyDescent="0.3">
      <c r="A81" s="23"/>
      <c r="B81" s="116" t="str">
        <f>IFERROR((VLOOKUP(A81,list!A$1:E$999,2)),"")</f>
        <v/>
      </c>
      <c r="C81" s="117"/>
      <c r="D81" s="117"/>
      <c r="E81" s="117"/>
      <c r="F81" s="118"/>
      <c r="G81" s="30" t="str">
        <f>IFERROR((VLOOKUP(A81,list!A$1:E$999,3)),"")</f>
        <v/>
      </c>
      <c r="H81" s="24"/>
      <c r="I81" s="25" t="str">
        <f t="shared" si="2"/>
        <v/>
      </c>
      <c r="J81" s="26"/>
      <c r="K81" s="26" t="str">
        <f>IFERROR((VLOOKUP(A81,list!A$1:E$999,4)),"")</f>
        <v/>
      </c>
      <c r="L81" s="33" t="str">
        <f>IFERROR((VLOOKUP(A81,list!A$1:E$999,5)),"")</f>
        <v/>
      </c>
      <c r="M81" s="27"/>
      <c r="N81" s="28" t="e">
        <f t="shared" si="1"/>
        <v>#VALUE!</v>
      </c>
    </row>
    <row r="82" spans="1:14" ht="15.6" x14ac:dyDescent="0.3">
      <c r="A82" s="23"/>
      <c r="B82" s="116" t="str">
        <f>IFERROR((VLOOKUP(A82,list!A$1:E$999,2)),"")</f>
        <v/>
      </c>
      <c r="C82" s="117"/>
      <c r="D82" s="117"/>
      <c r="E82" s="117"/>
      <c r="F82" s="118"/>
      <c r="G82" s="30" t="str">
        <f>IFERROR((VLOOKUP(A82,list!A$1:E$999,3)),"")</f>
        <v/>
      </c>
      <c r="H82" s="24"/>
      <c r="I82" s="25" t="str">
        <f t="shared" si="2"/>
        <v/>
      </c>
      <c r="J82" s="26"/>
      <c r="K82" s="26" t="str">
        <f>IFERROR((VLOOKUP(A82,list!A$1:E$999,4)),"")</f>
        <v/>
      </c>
      <c r="L82" s="33" t="str">
        <f>IFERROR((VLOOKUP(A82,list!A$1:E$999,5)),"")</f>
        <v/>
      </c>
      <c r="M82" s="27"/>
      <c r="N82" s="28" t="e">
        <f t="shared" si="1"/>
        <v>#VALUE!</v>
      </c>
    </row>
    <row r="83" spans="1:14" ht="15.6" x14ac:dyDescent="0.3">
      <c r="A83" s="23"/>
      <c r="B83" s="116" t="str">
        <f>IFERROR((VLOOKUP(A83,list!A$1:E$999,2)),"")</f>
        <v/>
      </c>
      <c r="C83" s="117"/>
      <c r="D83" s="117"/>
      <c r="E83" s="117"/>
      <c r="F83" s="118"/>
      <c r="G83" s="30" t="str">
        <f>IFERROR((VLOOKUP(A83,list!A$1:E$999,3)),"")</f>
        <v/>
      </c>
      <c r="H83" s="24"/>
      <c r="I83" s="25" t="str">
        <f t="shared" si="2"/>
        <v/>
      </c>
      <c r="J83" s="26"/>
      <c r="K83" s="26" t="str">
        <f>IFERROR((VLOOKUP(A83,list!A$1:E$999,4)),"")</f>
        <v/>
      </c>
      <c r="L83" s="33" t="str">
        <f>IFERROR((VLOOKUP(A83,list!A$1:E$999,5)),"")</f>
        <v/>
      </c>
      <c r="M83" s="27"/>
      <c r="N83" s="28" t="e">
        <f t="shared" si="1"/>
        <v>#VALUE!</v>
      </c>
    </row>
    <row r="84" spans="1:14" ht="15.6" x14ac:dyDescent="0.3">
      <c r="A84" s="23"/>
      <c r="B84" s="116" t="str">
        <f>IFERROR((VLOOKUP(A84,list!A$1:E$999,2)),"")</f>
        <v/>
      </c>
      <c r="C84" s="117"/>
      <c r="D84" s="117"/>
      <c r="E84" s="117"/>
      <c r="F84" s="118"/>
      <c r="G84" s="30" t="str">
        <f>IFERROR((VLOOKUP(A84,list!A$1:E$999,3)),"")</f>
        <v/>
      </c>
      <c r="H84" s="24"/>
      <c r="I84" s="25" t="str">
        <f t="shared" si="2"/>
        <v/>
      </c>
      <c r="J84" s="26"/>
      <c r="K84" s="26" t="str">
        <f>IFERROR((VLOOKUP(A84,list!A$1:E$999,4)),"")</f>
        <v/>
      </c>
      <c r="L84" s="33" t="str">
        <f>IFERROR((VLOOKUP(A84,list!A$1:E$999,5)),"")</f>
        <v/>
      </c>
      <c r="M84" s="27"/>
      <c r="N84" s="28" t="e">
        <f t="shared" si="1"/>
        <v>#VALUE!</v>
      </c>
    </row>
    <row r="85" spans="1:14" ht="15.6" x14ac:dyDescent="0.3">
      <c r="A85" s="23"/>
      <c r="B85" s="116" t="str">
        <f>IFERROR((VLOOKUP(A85,list!A$1:E$999,2)),"")</f>
        <v/>
      </c>
      <c r="C85" s="117"/>
      <c r="D85" s="117"/>
      <c r="E85" s="117"/>
      <c r="F85" s="118"/>
      <c r="G85" s="30" t="str">
        <f>IFERROR((VLOOKUP(A85,list!A$1:E$999,3)),"")</f>
        <v/>
      </c>
      <c r="H85" s="24"/>
      <c r="I85" s="25" t="str">
        <f t="shared" si="2"/>
        <v/>
      </c>
      <c r="J85" s="26"/>
      <c r="K85" s="26" t="str">
        <f>IFERROR((VLOOKUP(A85,list!A$1:E$999,4)),"")</f>
        <v/>
      </c>
      <c r="L85" s="33" t="str">
        <f>IFERROR((VLOOKUP(A85,list!A$1:E$999,5)),"")</f>
        <v/>
      </c>
      <c r="M85" s="27"/>
      <c r="N85" s="28" t="e">
        <f t="shared" si="1"/>
        <v>#VALUE!</v>
      </c>
    </row>
    <row r="86" spans="1:14" ht="15.6" x14ac:dyDescent="0.3">
      <c r="A86" s="23"/>
      <c r="B86" s="116" t="str">
        <f>IFERROR((VLOOKUP(A86,list!A$1:E$999,2)),"")</f>
        <v/>
      </c>
      <c r="C86" s="117"/>
      <c r="D86" s="117"/>
      <c r="E86" s="117"/>
      <c r="F86" s="118"/>
      <c r="G86" s="30" t="str">
        <f>IFERROR((VLOOKUP(A86,list!A$1:E$999,3)),"")</f>
        <v/>
      </c>
      <c r="H86" s="24"/>
      <c r="I86" s="25" t="str">
        <f t="shared" si="2"/>
        <v/>
      </c>
      <c r="J86" s="26"/>
      <c r="K86" s="26" t="str">
        <f>IFERROR((VLOOKUP(A86,list!A$1:E$999,4)),"")</f>
        <v/>
      </c>
      <c r="L86" s="33" t="str">
        <f>IFERROR((VLOOKUP(A86,list!A$1:E$999,5)),"")</f>
        <v/>
      </c>
      <c r="M86" s="27"/>
      <c r="N86" s="28" t="e">
        <f t="shared" si="1"/>
        <v>#VALUE!</v>
      </c>
    </row>
    <row r="87" spans="1:14" ht="15.6" x14ac:dyDescent="0.3">
      <c r="A87" s="23"/>
      <c r="B87" s="116" t="str">
        <f>IFERROR((VLOOKUP(A87,list!A$1:E$999,2)),"")</f>
        <v/>
      </c>
      <c r="C87" s="117"/>
      <c r="D87" s="117"/>
      <c r="E87" s="117"/>
      <c r="F87" s="118"/>
      <c r="G87" s="30" t="str">
        <f>IFERROR((VLOOKUP(A87,list!A$1:E$999,3)),"")</f>
        <v/>
      </c>
      <c r="H87" s="24"/>
      <c r="I87" s="25" t="str">
        <f t="shared" si="2"/>
        <v/>
      </c>
      <c r="J87" s="26"/>
      <c r="K87" s="26" t="str">
        <f>IFERROR((VLOOKUP(A87,list!A$1:E$999,4)),"")</f>
        <v/>
      </c>
      <c r="L87" s="33" t="str">
        <f>IFERROR((VLOOKUP(A87,list!A$1:E$999,5)),"")</f>
        <v/>
      </c>
      <c r="M87" s="27"/>
      <c r="N87" s="28" t="e">
        <f t="shared" si="1"/>
        <v>#VALUE!</v>
      </c>
    </row>
    <row r="88" spans="1:14" ht="15.6" x14ac:dyDescent="0.3">
      <c r="A88" s="23"/>
      <c r="B88" s="116" t="str">
        <f>IFERROR((VLOOKUP(A88,list!A$1:E$999,2)),"")</f>
        <v/>
      </c>
      <c r="C88" s="117"/>
      <c r="D88" s="117"/>
      <c r="E88" s="117"/>
      <c r="F88" s="118"/>
      <c r="G88" s="30" t="str">
        <f>IFERROR((VLOOKUP(A88,list!A$1:E$999,3)),"")</f>
        <v/>
      </c>
      <c r="H88" s="24"/>
      <c r="I88" s="25" t="str">
        <f t="shared" si="2"/>
        <v/>
      </c>
      <c r="J88" s="26"/>
      <c r="K88" s="26" t="str">
        <f>IFERROR((VLOOKUP(A88,list!A$1:E$999,4)),"")</f>
        <v/>
      </c>
      <c r="L88" s="33" t="str">
        <f>IFERROR((VLOOKUP(A88,list!A$1:E$999,5)),"")</f>
        <v/>
      </c>
      <c r="M88" s="27"/>
      <c r="N88" s="28" t="e">
        <f t="shared" si="1"/>
        <v>#VALUE!</v>
      </c>
    </row>
    <row r="89" spans="1:14" ht="15.6" x14ac:dyDescent="0.3">
      <c r="A89" s="23"/>
      <c r="B89" s="116" t="str">
        <f>IFERROR((VLOOKUP(A89,list!A$1:E$999,2)),"")</f>
        <v/>
      </c>
      <c r="C89" s="117"/>
      <c r="D89" s="117"/>
      <c r="E89" s="117"/>
      <c r="F89" s="118"/>
      <c r="G89" s="30" t="str">
        <f>IFERROR((VLOOKUP(A89,list!A$1:E$999,3)),"")</f>
        <v/>
      </c>
      <c r="H89" s="24"/>
      <c r="I89" s="25" t="str">
        <f t="shared" si="2"/>
        <v/>
      </c>
      <c r="J89" s="26"/>
      <c r="K89" s="26" t="str">
        <f>IFERROR((VLOOKUP(A89,list!A$1:E$999,4)),"")</f>
        <v/>
      </c>
      <c r="L89" s="33" t="str">
        <f>IFERROR((VLOOKUP(A89,list!A$1:E$999,5)),"")</f>
        <v/>
      </c>
      <c r="M89" s="27"/>
      <c r="N89" s="28" t="e">
        <f t="shared" si="1"/>
        <v>#VALUE!</v>
      </c>
    </row>
    <row r="90" spans="1:14" ht="15.6" x14ac:dyDescent="0.3">
      <c r="A90" s="23"/>
      <c r="B90" s="116" t="str">
        <f>IFERROR((VLOOKUP(A90,list!A$1:E$999,2)),"")</f>
        <v/>
      </c>
      <c r="C90" s="117"/>
      <c r="D90" s="117"/>
      <c r="E90" s="117"/>
      <c r="F90" s="118"/>
      <c r="G90" s="30" t="str">
        <f>IFERROR((VLOOKUP(A90,list!A$1:E$999,3)),"")</f>
        <v/>
      </c>
      <c r="H90" s="24"/>
      <c r="I90" s="25" t="str">
        <f t="shared" si="2"/>
        <v/>
      </c>
      <c r="J90" s="26"/>
      <c r="K90" s="26" t="str">
        <f>IFERROR((VLOOKUP(A90,list!A$1:E$999,4)),"")</f>
        <v/>
      </c>
      <c r="L90" s="33" t="str">
        <f>IFERROR((VLOOKUP(A90,list!A$1:E$999,5)),"")</f>
        <v/>
      </c>
      <c r="M90" s="27"/>
      <c r="N90" s="28" t="e">
        <f t="shared" si="1"/>
        <v>#VALUE!</v>
      </c>
    </row>
    <row r="91" spans="1:14" ht="15.6" x14ac:dyDescent="0.3">
      <c r="A91" s="23"/>
      <c r="B91" s="116" t="str">
        <f>IFERROR((VLOOKUP(A91,list!A$1:E$999,2)),"")</f>
        <v/>
      </c>
      <c r="C91" s="117"/>
      <c r="D91" s="117"/>
      <c r="E91" s="117"/>
      <c r="F91" s="118"/>
      <c r="G91" s="30" t="str">
        <f>IFERROR((VLOOKUP(A91,list!A$1:E$999,3)),"")</f>
        <v/>
      </c>
      <c r="H91" s="24"/>
      <c r="I91" s="25" t="str">
        <f t="shared" si="2"/>
        <v/>
      </c>
      <c r="J91" s="26"/>
      <c r="K91" s="26" t="str">
        <f>IFERROR((VLOOKUP(A91,list!A$1:E$999,4)),"")</f>
        <v/>
      </c>
      <c r="L91" s="33" t="str">
        <f>IFERROR((VLOOKUP(A91,list!A$1:E$999,5)),"")</f>
        <v/>
      </c>
      <c r="M91" s="27"/>
      <c r="N91" s="28" t="e">
        <f t="shared" si="1"/>
        <v>#VALUE!</v>
      </c>
    </row>
    <row r="92" spans="1:14" ht="16.2" thickBot="1" x14ac:dyDescent="0.35">
      <c r="A92" s="39"/>
      <c r="B92" s="110" t="str">
        <f>IFERROR((VLOOKUP(A92,list!A$1:E$999,2)),"")</f>
        <v/>
      </c>
      <c r="C92" s="111"/>
      <c r="D92" s="111"/>
      <c r="E92" s="111"/>
      <c r="F92" s="112"/>
      <c r="G92" s="40" t="str">
        <f>IFERROR((VLOOKUP(A92,list!A$1:E$999,3)),"")</f>
        <v/>
      </c>
      <c r="H92" s="41"/>
      <c r="I92" s="42" t="str">
        <f t="shared" si="2"/>
        <v/>
      </c>
      <c r="J92" s="43"/>
      <c r="K92" s="43" t="str">
        <f>IFERROR((VLOOKUP(A92,list!A$1:E$999,4)),"")</f>
        <v/>
      </c>
      <c r="L92" s="44" t="str">
        <f>IFERROR((VLOOKUP(A92,list!A$1:E$999,5)),"")</f>
        <v/>
      </c>
      <c r="M92" s="45"/>
      <c r="N92" s="28" t="e">
        <f t="shared" si="1"/>
        <v>#VALUE!</v>
      </c>
    </row>
    <row r="93" spans="1:14" ht="14.4" thickTop="1" x14ac:dyDescent="0.3"/>
  </sheetData>
  <mergeCells count="83">
    <mergeCell ref="H1:L1"/>
    <mergeCell ref="J3:K3"/>
    <mergeCell ref="B35:F35"/>
    <mergeCell ref="B36:F36"/>
    <mergeCell ref="B34:F34"/>
    <mergeCell ref="A24:F24"/>
    <mergeCell ref="G24:L24"/>
    <mergeCell ref="C8:F8"/>
    <mergeCell ref="G8:J8"/>
    <mergeCell ref="C9:F9"/>
    <mergeCell ref="C10:F10"/>
    <mergeCell ref="C11:F11"/>
    <mergeCell ref="C12:F12"/>
    <mergeCell ref="C13:F13"/>
    <mergeCell ref="C14:F14"/>
    <mergeCell ref="C15:F15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62:F62"/>
    <mergeCell ref="B64:F64"/>
    <mergeCell ref="B65:F65"/>
    <mergeCell ref="B66:F66"/>
    <mergeCell ref="B57:F57"/>
    <mergeCell ref="B58:F58"/>
    <mergeCell ref="B59:F59"/>
    <mergeCell ref="B60:F60"/>
    <mergeCell ref="B61:F61"/>
    <mergeCell ref="B67:F67"/>
    <mergeCell ref="B68:F68"/>
    <mergeCell ref="B69:F69"/>
    <mergeCell ref="B70:F70"/>
    <mergeCell ref="B71:F71"/>
    <mergeCell ref="B79:F79"/>
    <mergeCell ref="B80:F80"/>
    <mergeCell ref="B81:F81"/>
    <mergeCell ref="B72:F72"/>
    <mergeCell ref="B73:F73"/>
    <mergeCell ref="B74:F74"/>
    <mergeCell ref="B75:F75"/>
    <mergeCell ref="B76:F76"/>
    <mergeCell ref="B92:F92"/>
    <mergeCell ref="K19:L20"/>
    <mergeCell ref="C19:D20"/>
    <mergeCell ref="J4:K4"/>
    <mergeCell ref="B87:F87"/>
    <mergeCell ref="B88:F88"/>
    <mergeCell ref="B89:F89"/>
    <mergeCell ref="B90:F90"/>
    <mergeCell ref="B91:F91"/>
    <mergeCell ref="B82:F82"/>
    <mergeCell ref="B83:F83"/>
    <mergeCell ref="B84:F84"/>
    <mergeCell ref="B85:F85"/>
    <mergeCell ref="B86:F86"/>
    <mergeCell ref="B77:F77"/>
    <mergeCell ref="B78:F78"/>
    <mergeCell ref="C16:F16"/>
    <mergeCell ref="G9:J9"/>
    <mergeCell ref="G10:J10"/>
    <mergeCell ref="G11:J11"/>
    <mergeCell ref="G12:J12"/>
    <mergeCell ref="G13:J13"/>
    <mergeCell ref="G14:J14"/>
    <mergeCell ref="G15:J15"/>
    <mergeCell ref="G16:J16"/>
  </mergeCells>
  <pageMargins left="0.25" right="0.25" top="0.75" bottom="0.75" header="0.3" footer="0.3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8"/>
  <sheetViews>
    <sheetView topLeftCell="A416" zoomScaleNormal="100" workbookViewId="0">
      <selection activeCell="B420" sqref="B420"/>
    </sheetView>
  </sheetViews>
  <sheetFormatPr baseColWidth="10" defaultRowHeight="15.6" customHeight="1" x14ac:dyDescent="0.25"/>
  <cols>
    <col min="1" max="1" width="11.5546875" style="77"/>
    <col min="2" max="2" width="63.6640625" style="78" bestFit="1" customWidth="1"/>
    <col min="3" max="3" width="11.5546875" style="79"/>
    <col min="4" max="5" width="11.5546875" style="49" customWidth="1"/>
    <col min="6" max="6" width="11.5546875" style="49"/>
    <col min="7" max="7" width="39.21875" style="49" customWidth="1"/>
    <col min="8" max="16384" width="11.5546875" style="49"/>
  </cols>
  <sheetData>
    <row r="1" spans="1:5" ht="15.6" customHeight="1" x14ac:dyDescent="0.25">
      <c r="A1" s="51">
        <v>10191</v>
      </c>
      <c r="B1" s="64" t="s">
        <v>286</v>
      </c>
      <c r="C1" s="46">
        <v>9.5</v>
      </c>
      <c r="D1" s="48">
        <v>1</v>
      </c>
      <c r="E1" s="48" t="s">
        <v>57</v>
      </c>
    </row>
    <row r="2" spans="1:5" ht="15.6" customHeight="1" x14ac:dyDescent="0.25">
      <c r="A2" s="51">
        <v>11478</v>
      </c>
      <c r="B2" s="65" t="s">
        <v>25</v>
      </c>
      <c r="C2" s="46">
        <v>83.15</v>
      </c>
      <c r="D2" s="48">
        <v>1</v>
      </c>
      <c r="E2" s="48" t="s">
        <v>26</v>
      </c>
    </row>
    <row r="3" spans="1:5" ht="15.6" customHeight="1" x14ac:dyDescent="0.25">
      <c r="A3" s="51">
        <v>11479</v>
      </c>
      <c r="B3" s="65" t="s">
        <v>27</v>
      </c>
      <c r="C3" s="46">
        <v>74.3</v>
      </c>
      <c r="D3" s="48">
        <v>1</v>
      </c>
      <c r="E3" s="48" t="s">
        <v>26</v>
      </c>
    </row>
    <row r="4" spans="1:5" ht="15.6" customHeight="1" x14ac:dyDescent="0.25">
      <c r="A4" s="51">
        <v>11480</v>
      </c>
      <c r="B4" s="65" t="s">
        <v>28</v>
      </c>
      <c r="C4" s="46">
        <v>66.5</v>
      </c>
      <c r="D4" s="48">
        <v>1</v>
      </c>
      <c r="E4" s="48" t="s">
        <v>26</v>
      </c>
    </row>
    <row r="5" spans="1:5" ht="15.6" customHeight="1" x14ac:dyDescent="0.25">
      <c r="A5" s="51">
        <v>11481</v>
      </c>
      <c r="B5" s="65" t="s">
        <v>29</v>
      </c>
      <c r="C5" s="46">
        <v>63.85</v>
      </c>
      <c r="D5" s="48">
        <v>1</v>
      </c>
      <c r="E5" s="48" t="s">
        <v>26</v>
      </c>
    </row>
    <row r="6" spans="1:5" ht="15.6" customHeight="1" x14ac:dyDescent="0.25">
      <c r="A6" s="51">
        <v>11482</v>
      </c>
      <c r="B6" s="65" t="s">
        <v>30</v>
      </c>
      <c r="C6" s="46">
        <v>60.8</v>
      </c>
      <c r="D6" s="48">
        <v>1</v>
      </c>
      <c r="E6" s="48" t="s">
        <v>26</v>
      </c>
    </row>
    <row r="7" spans="1:5" ht="15.6" customHeight="1" x14ac:dyDescent="0.25">
      <c r="A7" s="51">
        <v>11483</v>
      </c>
      <c r="B7" s="65" t="s">
        <v>31</v>
      </c>
      <c r="C7" s="46">
        <v>60.8</v>
      </c>
      <c r="D7" s="48">
        <v>1</v>
      </c>
      <c r="E7" s="48" t="s">
        <v>26</v>
      </c>
    </row>
    <row r="8" spans="1:5" ht="15.6" customHeight="1" x14ac:dyDescent="0.25">
      <c r="A8" s="66">
        <v>11484</v>
      </c>
      <c r="B8" s="86" t="s">
        <v>355</v>
      </c>
      <c r="C8" s="87">
        <v>61.1</v>
      </c>
      <c r="D8" s="48">
        <v>1</v>
      </c>
      <c r="E8" s="48" t="s">
        <v>26</v>
      </c>
    </row>
    <row r="9" spans="1:5" ht="15.6" customHeight="1" x14ac:dyDescent="0.25">
      <c r="A9" s="51">
        <v>11485</v>
      </c>
      <c r="B9" s="65" t="s">
        <v>32</v>
      </c>
      <c r="C9" s="46">
        <v>56.3</v>
      </c>
      <c r="D9" s="48">
        <v>1</v>
      </c>
      <c r="E9" s="48" t="s">
        <v>26</v>
      </c>
    </row>
    <row r="10" spans="1:5" ht="15.6" customHeight="1" x14ac:dyDescent="0.25">
      <c r="A10" s="51">
        <v>11486</v>
      </c>
      <c r="B10" s="65" t="s">
        <v>33</v>
      </c>
      <c r="C10" s="46">
        <v>49.6</v>
      </c>
      <c r="D10" s="48">
        <v>1</v>
      </c>
      <c r="E10" s="48" t="s">
        <v>26</v>
      </c>
    </row>
    <row r="11" spans="1:5" ht="15.6" customHeight="1" x14ac:dyDescent="0.25">
      <c r="A11" s="51">
        <v>11487</v>
      </c>
      <c r="B11" s="65" t="s">
        <v>34</v>
      </c>
      <c r="C11" s="46">
        <v>46.6</v>
      </c>
      <c r="D11" s="48">
        <v>1</v>
      </c>
      <c r="E11" s="48" t="s">
        <v>26</v>
      </c>
    </row>
    <row r="12" spans="1:5" ht="15.6" customHeight="1" x14ac:dyDescent="0.25">
      <c r="A12" s="51">
        <v>11488</v>
      </c>
      <c r="B12" s="65" t="s">
        <v>35</v>
      </c>
      <c r="C12" s="46">
        <v>42</v>
      </c>
      <c r="D12" s="48">
        <v>1</v>
      </c>
      <c r="E12" s="48" t="s">
        <v>26</v>
      </c>
    </row>
    <row r="13" spans="1:5" ht="15.6" customHeight="1" x14ac:dyDescent="0.25">
      <c r="A13" s="51">
        <v>11489</v>
      </c>
      <c r="B13" s="65" t="s">
        <v>36</v>
      </c>
      <c r="C13" s="46">
        <v>39.5</v>
      </c>
      <c r="D13" s="48">
        <v>1</v>
      </c>
      <c r="E13" s="48" t="s">
        <v>26</v>
      </c>
    </row>
    <row r="14" spans="1:5" ht="15.6" customHeight="1" x14ac:dyDescent="0.25">
      <c r="A14" s="51">
        <v>11490</v>
      </c>
      <c r="B14" s="65" t="s">
        <v>37</v>
      </c>
      <c r="C14" s="46">
        <v>39.5</v>
      </c>
      <c r="D14" s="48">
        <v>1</v>
      </c>
      <c r="E14" s="48" t="s">
        <v>26</v>
      </c>
    </row>
    <row r="15" spans="1:5" ht="15.6" customHeight="1" x14ac:dyDescent="0.25">
      <c r="A15" s="66">
        <v>11491</v>
      </c>
      <c r="B15" s="86" t="s">
        <v>356</v>
      </c>
      <c r="C15" s="87">
        <v>39.5</v>
      </c>
      <c r="D15" s="48">
        <v>1</v>
      </c>
      <c r="E15" s="48" t="s">
        <v>26</v>
      </c>
    </row>
    <row r="16" spans="1:5" ht="15.6" customHeight="1" x14ac:dyDescent="0.25">
      <c r="A16" s="51">
        <v>11665</v>
      </c>
      <c r="B16" s="65" t="s">
        <v>38</v>
      </c>
      <c r="C16" s="46">
        <v>84.65</v>
      </c>
      <c r="D16" s="48">
        <v>1</v>
      </c>
      <c r="E16" s="48" t="s">
        <v>43</v>
      </c>
    </row>
    <row r="17" spans="1:5" ht="15.6" customHeight="1" x14ac:dyDescent="0.25">
      <c r="A17" s="51">
        <v>11666</v>
      </c>
      <c r="B17" s="65" t="s">
        <v>39</v>
      </c>
      <c r="C17" s="46">
        <v>84.65</v>
      </c>
      <c r="D17" s="48">
        <v>1</v>
      </c>
      <c r="E17" s="48" t="s">
        <v>43</v>
      </c>
    </row>
    <row r="18" spans="1:5" ht="15.6" customHeight="1" x14ac:dyDescent="0.25">
      <c r="A18" s="51">
        <v>11667</v>
      </c>
      <c r="B18" s="65" t="s">
        <v>40</v>
      </c>
      <c r="C18" s="46">
        <v>84.65</v>
      </c>
      <c r="D18" s="48">
        <v>1</v>
      </c>
      <c r="E18" s="48" t="s">
        <v>43</v>
      </c>
    </row>
    <row r="19" spans="1:5" ht="15.6" customHeight="1" x14ac:dyDescent="0.25">
      <c r="A19" s="51">
        <v>11668</v>
      </c>
      <c r="B19" s="65" t="s">
        <v>41</v>
      </c>
      <c r="C19" s="46">
        <v>84.65</v>
      </c>
      <c r="D19" s="48">
        <v>1</v>
      </c>
      <c r="E19" s="48" t="s">
        <v>43</v>
      </c>
    </row>
    <row r="20" spans="1:5" ht="15.6" customHeight="1" x14ac:dyDescent="0.25">
      <c r="A20" s="51">
        <v>11669</v>
      </c>
      <c r="B20" s="65" t="s">
        <v>42</v>
      </c>
      <c r="C20" s="46">
        <v>84.65</v>
      </c>
      <c r="D20" s="48">
        <v>1</v>
      </c>
      <c r="E20" s="48" t="s">
        <v>43</v>
      </c>
    </row>
    <row r="21" spans="1:5" ht="15.6" customHeight="1" x14ac:dyDescent="0.25">
      <c r="A21" s="51">
        <v>12452</v>
      </c>
      <c r="B21" s="65" t="s">
        <v>44</v>
      </c>
      <c r="C21" s="46">
        <v>17.350000000000001</v>
      </c>
      <c r="D21" s="48">
        <v>5</v>
      </c>
      <c r="E21" s="48" t="s">
        <v>45</v>
      </c>
    </row>
    <row r="22" spans="1:5" ht="15.6" customHeight="1" x14ac:dyDescent="0.25">
      <c r="A22" s="51">
        <v>12460</v>
      </c>
      <c r="B22" s="65" t="s">
        <v>46</v>
      </c>
      <c r="C22" s="46">
        <v>16.7</v>
      </c>
      <c r="D22" s="48">
        <v>10</v>
      </c>
      <c r="E22" s="48" t="s">
        <v>45</v>
      </c>
    </row>
    <row r="23" spans="1:5" ht="15.6" customHeight="1" x14ac:dyDescent="0.25">
      <c r="A23" s="51">
        <v>12461</v>
      </c>
      <c r="B23" s="65" t="s">
        <v>47</v>
      </c>
      <c r="C23" s="46">
        <v>16.7</v>
      </c>
      <c r="D23" s="48">
        <v>1</v>
      </c>
      <c r="E23" s="48" t="s">
        <v>48</v>
      </c>
    </row>
    <row r="24" spans="1:5" ht="15.6" customHeight="1" x14ac:dyDescent="0.25">
      <c r="A24" s="50">
        <v>12462</v>
      </c>
      <c r="B24" s="65" t="s">
        <v>287</v>
      </c>
      <c r="C24" s="47">
        <v>17.5</v>
      </c>
      <c r="D24" s="48">
        <v>1</v>
      </c>
      <c r="E24" s="48" t="s">
        <v>48</v>
      </c>
    </row>
    <row r="25" spans="1:5" ht="15.6" customHeight="1" x14ac:dyDescent="0.25">
      <c r="A25" s="51">
        <v>12490</v>
      </c>
      <c r="B25" s="67" t="s">
        <v>288</v>
      </c>
      <c r="C25" s="47">
        <v>13.8</v>
      </c>
      <c r="D25" s="48">
        <v>1</v>
      </c>
      <c r="E25" s="48" t="s">
        <v>48</v>
      </c>
    </row>
    <row r="26" spans="1:5" ht="15.6" customHeight="1" x14ac:dyDescent="0.25">
      <c r="A26" s="51">
        <v>12493</v>
      </c>
      <c r="B26" s="65" t="s">
        <v>49</v>
      </c>
      <c r="C26" s="46">
        <v>19.899999999999999</v>
      </c>
      <c r="D26" s="48">
        <v>1</v>
      </c>
      <c r="E26" s="48" t="s">
        <v>53</v>
      </c>
    </row>
    <row r="27" spans="1:5" ht="15.6" customHeight="1" x14ac:dyDescent="0.25">
      <c r="A27" s="51">
        <v>12494</v>
      </c>
      <c r="B27" s="65" t="s">
        <v>50</v>
      </c>
      <c r="C27" s="46">
        <v>3.35</v>
      </c>
      <c r="D27" s="48">
        <v>1</v>
      </c>
      <c r="E27" s="48" t="s">
        <v>53</v>
      </c>
    </row>
    <row r="28" spans="1:5" ht="15.6" customHeight="1" x14ac:dyDescent="0.25">
      <c r="A28" s="51">
        <v>12495</v>
      </c>
      <c r="B28" s="65" t="s">
        <v>51</v>
      </c>
      <c r="C28" s="46">
        <v>15.75</v>
      </c>
      <c r="D28" s="48">
        <v>1</v>
      </c>
      <c r="E28" s="48" t="s">
        <v>53</v>
      </c>
    </row>
    <row r="29" spans="1:5" ht="15.6" customHeight="1" x14ac:dyDescent="0.25">
      <c r="A29" s="51">
        <v>12496</v>
      </c>
      <c r="B29" s="65" t="s">
        <v>52</v>
      </c>
      <c r="C29" s="46">
        <v>10.1</v>
      </c>
      <c r="D29" s="48">
        <v>1</v>
      </c>
      <c r="E29" s="48" t="s">
        <v>53</v>
      </c>
    </row>
    <row r="30" spans="1:5" ht="15.6" customHeight="1" x14ac:dyDescent="0.25">
      <c r="A30" s="51">
        <v>12503</v>
      </c>
      <c r="B30" s="65" t="s">
        <v>264</v>
      </c>
      <c r="C30" s="46">
        <v>30.4</v>
      </c>
      <c r="D30" s="48">
        <v>1</v>
      </c>
      <c r="E30" s="48" t="s">
        <v>53</v>
      </c>
    </row>
    <row r="31" spans="1:5" ht="15.6" customHeight="1" x14ac:dyDescent="0.25">
      <c r="A31" s="51">
        <v>12506</v>
      </c>
      <c r="B31" s="65" t="s">
        <v>266</v>
      </c>
      <c r="C31" s="46">
        <v>23.3</v>
      </c>
      <c r="D31" s="48">
        <v>1</v>
      </c>
      <c r="E31" s="48" t="s">
        <v>53</v>
      </c>
    </row>
    <row r="32" spans="1:5" ht="15.6" customHeight="1" x14ac:dyDescent="0.25">
      <c r="A32" s="51">
        <v>12510</v>
      </c>
      <c r="B32" s="65" t="s">
        <v>54</v>
      </c>
      <c r="C32" s="46">
        <v>37.950000000000003</v>
      </c>
      <c r="D32" s="48">
        <v>1</v>
      </c>
      <c r="E32" s="48" t="s">
        <v>53</v>
      </c>
    </row>
    <row r="33" spans="1:5" ht="15.6" customHeight="1" x14ac:dyDescent="0.25">
      <c r="A33" s="50">
        <v>12577</v>
      </c>
      <c r="B33" s="65" t="s">
        <v>324</v>
      </c>
      <c r="C33" s="47">
        <v>22.2</v>
      </c>
      <c r="D33" s="48">
        <v>5</v>
      </c>
      <c r="E33" s="48" t="s">
        <v>45</v>
      </c>
    </row>
    <row r="34" spans="1:5" ht="15.6" customHeight="1" x14ac:dyDescent="0.25">
      <c r="A34" s="50">
        <v>12583</v>
      </c>
      <c r="B34" s="65" t="s">
        <v>289</v>
      </c>
      <c r="C34" s="47">
        <v>22.2</v>
      </c>
      <c r="D34" s="48">
        <v>1</v>
      </c>
      <c r="E34" s="48" t="s">
        <v>48</v>
      </c>
    </row>
    <row r="35" spans="1:5" ht="15.6" customHeight="1" x14ac:dyDescent="0.25">
      <c r="A35" s="51">
        <v>12598</v>
      </c>
      <c r="B35" s="65" t="s">
        <v>55</v>
      </c>
      <c r="C35" s="46">
        <v>17.350000000000001</v>
      </c>
      <c r="D35" s="48">
        <v>1</v>
      </c>
      <c r="E35" s="48" t="s">
        <v>53</v>
      </c>
    </row>
    <row r="36" spans="1:5" ht="15.6" customHeight="1" x14ac:dyDescent="0.25">
      <c r="A36" s="51">
        <v>12621</v>
      </c>
      <c r="B36" s="65" t="s">
        <v>56</v>
      </c>
      <c r="C36" s="46">
        <v>67.900000000000006</v>
      </c>
      <c r="D36" s="48">
        <v>1</v>
      </c>
      <c r="E36" s="48" t="s">
        <v>57</v>
      </c>
    </row>
    <row r="37" spans="1:5" ht="15.6" customHeight="1" x14ac:dyDescent="0.25">
      <c r="A37" s="51">
        <v>12622</v>
      </c>
      <c r="B37" s="65" t="s">
        <v>252</v>
      </c>
      <c r="C37" s="46">
        <v>57.75</v>
      </c>
      <c r="D37" s="48">
        <v>1</v>
      </c>
      <c r="E37" s="48" t="s">
        <v>57</v>
      </c>
    </row>
    <row r="38" spans="1:5" ht="15.6" customHeight="1" x14ac:dyDescent="0.25">
      <c r="A38" s="51">
        <v>12623</v>
      </c>
      <c r="B38" s="65" t="s">
        <v>253</v>
      </c>
      <c r="C38" s="46">
        <v>56.75</v>
      </c>
      <c r="D38" s="48">
        <v>1</v>
      </c>
      <c r="E38" s="48" t="s">
        <v>57</v>
      </c>
    </row>
    <row r="39" spans="1:5" ht="15.6" customHeight="1" x14ac:dyDescent="0.25">
      <c r="A39" s="51">
        <v>12624</v>
      </c>
      <c r="B39" s="65" t="s">
        <v>254</v>
      </c>
      <c r="C39" s="46">
        <v>52.7</v>
      </c>
      <c r="D39" s="48">
        <v>1</v>
      </c>
      <c r="E39" s="48" t="s">
        <v>57</v>
      </c>
    </row>
    <row r="40" spans="1:5" ht="15.6" customHeight="1" x14ac:dyDescent="0.25">
      <c r="A40" s="51">
        <v>12625</v>
      </c>
      <c r="B40" s="65" t="s">
        <v>255</v>
      </c>
      <c r="C40" s="46">
        <v>50.65</v>
      </c>
      <c r="D40" s="48">
        <v>1</v>
      </c>
      <c r="E40" s="48" t="s">
        <v>57</v>
      </c>
    </row>
    <row r="41" spans="1:5" ht="15.6" customHeight="1" x14ac:dyDescent="0.25">
      <c r="A41" s="51">
        <v>12626</v>
      </c>
      <c r="B41" s="65" t="s">
        <v>256</v>
      </c>
      <c r="C41" s="46">
        <v>49.65</v>
      </c>
      <c r="D41" s="48">
        <v>1</v>
      </c>
      <c r="E41" s="48" t="s">
        <v>57</v>
      </c>
    </row>
    <row r="42" spans="1:5" ht="15.6" customHeight="1" x14ac:dyDescent="0.25">
      <c r="A42" s="51">
        <v>12627</v>
      </c>
      <c r="B42" s="65" t="s">
        <v>257</v>
      </c>
      <c r="C42" s="46">
        <v>48.6</v>
      </c>
      <c r="D42" s="48">
        <v>1</v>
      </c>
      <c r="E42" s="48" t="s">
        <v>57</v>
      </c>
    </row>
    <row r="43" spans="1:5" ht="15.6" customHeight="1" x14ac:dyDescent="0.25">
      <c r="A43" s="51">
        <v>12628</v>
      </c>
      <c r="B43" s="65" t="s">
        <v>258</v>
      </c>
      <c r="C43" s="46">
        <v>43.55</v>
      </c>
      <c r="D43" s="48">
        <v>1</v>
      </c>
      <c r="E43" s="48" t="s">
        <v>57</v>
      </c>
    </row>
    <row r="44" spans="1:5" ht="15.6" customHeight="1" x14ac:dyDescent="0.25">
      <c r="A44" s="51">
        <v>12629</v>
      </c>
      <c r="B44" s="65" t="s">
        <v>259</v>
      </c>
      <c r="C44" s="46">
        <v>42.55</v>
      </c>
      <c r="D44" s="48">
        <v>1</v>
      </c>
      <c r="E44" s="48" t="s">
        <v>57</v>
      </c>
    </row>
    <row r="45" spans="1:5" ht="15.6" customHeight="1" x14ac:dyDescent="0.25">
      <c r="A45" s="51">
        <v>12630</v>
      </c>
      <c r="B45" s="65" t="s">
        <v>260</v>
      </c>
      <c r="C45" s="46">
        <v>42.55</v>
      </c>
      <c r="D45" s="48">
        <v>1</v>
      </c>
      <c r="E45" s="48" t="s">
        <v>57</v>
      </c>
    </row>
    <row r="46" spans="1:5" ht="15.6" customHeight="1" x14ac:dyDescent="0.25">
      <c r="A46" s="66">
        <v>12631</v>
      </c>
      <c r="B46" s="86" t="s">
        <v>357</v>
      </c>
      <c r="C46" s="87">
        <v>42.55</v>
      </c>
      <c r="D46" s="68">
        <v>1</v>
      </c>
      <c r="E46" s="48" t="s">
        <v>57</v>
      </c>
    </row>
    <row r="47" spans="1:5" ht="15.6" customHeight="1" x14ac:dyDescent="0.25">
      <c r="A47" s="66">
        <v>12639</v>
      </c>
      <c r="B47" s="88" t="s">
        <v>451</v>
      </c>
      <c r="C47" s="87">
        <v>33.5</v>
      </c>
      <c r="D47" s="68">
        <v>1</v>
      </c>
      <c r="E47" s="48" t="s">
        <v>57</v>
      </c>
    </row>
    <row r="48" spans="1:5" ht="15.6" customHeight="1" x14ac:dyDescent="0.25">
      <c r="A48" s="66">
        <v>12640</v>
      </c>
      <c r="B48" s="88" t="s">
        <v>452</v>
      </c>
      <c r="C48" s="87">
        <v>15.1</v>
      </c>
      <c r="D48" s="68">
        <v>1</v>
      </c>
      <c r="E48" s="48" t="s">
        <v>57</v>
      </c>
    </row>
    <row r="49" spans="1:5" ht="15.6" customHeight="1" x14ac:dyDescent="0.25">
      <c r="A49" s="66">
        <v>12642</v>
      </c>
      <c r="B49" s="88" t="s">
        <v>453</v>
      </c>
      <c r="C49" s="87">
        <v>22.25</v>
      </c>
      <c r="D49" s="68">
        <v>1</v>
      </c>
      <c r="E49" s="48" t="s">
        <v>57</v>
      </c>
    </row>
    <row r="50" spans="1:5" ht="15.6" customHeight="1" x14ac:dyDescent="0.25">
      <c r="A50" s="66">
        <v>12643</v>
      </c>
      <c r="B50" s="88" t="s">
        <v>454</v>
      </c>
      <c r="C50" s="87">
        <v>18.649999999999999</v>
      </c>
      <c r="D50" s="68">
        <v>1</v>
      </c>
      <c r="E50" s="48" t="s">
        <v>57</v>
      </c>
    </row>
    <row r="51" spans="1:5" ht="15.6" customHeight="1" x14ac:dyDescent="0.25">
      <c r="A51" s="66">
        <v>12644</v>
      </c>
      <c r="B51" s="88" t="s">
        <v>455</v>
      </c>
      <c r="C51" s="87">
        <v>18.100000000000001</v>
      </c>
      <c r="D51" s="68">
        <v>1</v>
      </c>
      <c r="E51" s="48" t="s">
        <v>57</v>
      </c>
    </row>
    <row r="52" spans="1:5" ht="15.6" customHeight="1" x14ac:dyDescent="0.25">
      <c r="A52" s="66">
        <v>12645</v>
      </c>
      <c r="B52" s="88" t="s">
        <v>456</v>
      </c>
      <c r="C52" s="87">
        <v>16.55</v>
      </c>
      <c r="D52" s="68">
        <v>1</v>
      </c>
      <c r="E52" s="48" t="s">
        <v>57</v>
      </c>
    </row>
    <row r="53" spans="1:5" ht="15.6" customHeight="1" x14ac:dyDescent="0.25">
      <c r="A53" s="66">
        <v>12648</v>
      </c>
      <c r="B53" s="88" t="s">
        <v>457</v>
      </c>
      <c r="C53" s="87">
        <v>39.299999999999997</v>
      </c>
      <c r="D53" s="68">
        <v>1</v>
      </c>
      <c r="E53" s="48" t="s">
        <v>57</v>
      </c>
    </row>
    <row r="54" spans="1:5" ht="15.6" customHeight="1" x14ac:dyDescent="0.25">
      <c r="A54" s="66">
        <v>12649</v>
      </c>
      <c r="B54" s="88" t="s">
        <v>458</v>
      </c>
      <c r="C54" s="87">
        <v>24.75</v>
      </c>
      <c r="D54" s="68">
        <v>1</v>
      </c>
      <c r="E54" s="48" t="s">
        <v>57</v>
      </c>
    </row>
    <row r="55" spans="1:5" ht="15.6" customHeight="1" x14ac:dyDescent="0.25">
      <c r="A55" s="66">
        <v>12661</v>
      </c>
      <c r="B55" s="88" t="s">
        <v>459</v>
      </c>
      <c r="C55" s="87">
        <v>29.45</v>
      </c>
      <c r="D55" s="68">
        <v>1</v>
      </c>
      <c r="E55" s="48" t="s">
        <v>57</v>
      </c>
    </row>
    <row r="56" spans="1:5" ht="15.6" customHeight="1" x14ac:dyDescent="0.25">
      <c r="A56" s="66">
        <v>12662</v>
      </c>
      <c r="B56" s="88" t="s">
        <v>460</v>
      </c>
      <c r="C56" s="87">
        <v>23.3</v>
      </c>
      <c r="D56" s="68">
        <v>1</v>
      </c>
      <c r="E56" s="48" t="s">
        <v>57</v>
      </c>
    </row>
    <row r="57" spans="1:5" ht="15.6" customHeight="1" x14ac:dyDescent="0.25">
      <c r="A57" s="66">
        <v>12663</v>
      </c>
      <c r="B57" s="88" t="s">
        <v>461</v>
      </c>
      <c r="C57" s="87">
        <v>21.7</v>
      </c>
      <c r="D57" s="68">
        <v>1</v>
      </c>
      <c r="E57" s="48" t="s">
        <v>57</v>
      </c>
    </row>
    <row r="58" spans="1:5" ht="15.6" customHeight="1" x14ac:dyDescent="0.25">
      <c r="A58" s="66">
        <v>12664</v>
      </c>
      <c r="B58" s="88" t="s">
        <v>462</v>
      </c>
      <c r="C58" s="87">
        <v>20.7</v>
      </c>
      <c r="D58" s="68">
        <v>1</v>
      </c>
      <c r="E58" s="48" t="s">
        <v>57</v>
      </c>
    </row>
    <row r="59" spans="1:5" ht="15.6" customHeight="1" x14ac:dyDescent="0.25">
      <c r="A59" s="51">
        <v>12665</v>
      </c>
      <c r="B59" s="65" t="s">
        <v>58</v>
      </c>
      <c r="C59" s="46">
        <v>71.95</v>
      </c>
      <c r="D59" s="48">
        <v>1</v>
      </c>
      <c r="E59" s="48" t="s">
        <v>57</v>
      </c>
    </row>
    <row r="60" spans="1:5" ht="15.6" customHeight="1" x14ac:dyDescent="0.25">
      <c r="A60" s="51">
        <v>12666</v>
      </c>
      <c r="B60" s="65" t="s">
        <v>59</v>
      </c>
      <c r="C60" s="46">
        <v>71.95</v>
      </c>
      <c r="D60" s="48">
        <v>1</v>
      </c>
      <c r="E60" s="48" t="s">
        <v>57</v>
      </c>
    </row>
    <row r="61" spans="1:5" ht="15.6" customHeight="1" x14ac:dyDescent="0.25">
      <c r="A61" s="51">
        <v>12667</v>
      </c>
      <c r="B61" s="65" t="s">
        <v>60</v>
      </c>
      <c r="C61" s="46">
        <v>71.95</v>
      </c>
      <c r="D61" s="48">
        <v>1</v>
      </c>
      <c r="E61" s="48" t="s">
        <v>57</v>
      </c>
    </row>
    <row r="62" spans="1:5" ht="15.6" customHeight="1" x14ac:dyDescent="0.25">
      <c r="A62" s="51">
        <v>12668</v>
      </c>
      <c r="B62" s="65" t="s">
        <v>61</v>
      </c>
      <c r="C62" s="46">
        <v>71.95</v>
      </c>
      <c r="D62" s="48">
        <v>1</v>
      </c>
      <c r="E62" s="48" t="s">
        <v>57</v>
      </c>
    </row>
    <row r="63" spans="1:5" ht="15.6" customHeight="1" x14ac:dyDescent="0.25">
      <c r="A63" s="66">
        <v>12669</v>
      </c>
      <c r="B63" s="86" t="s">
        <v>463</v>
      </c>
      <c r="C63" s="87">
        <v>71.95</v>
      </c>
      <c r="D63" s="68">
        <v>1</v>
      </c>
      <c r="E63" s="48" t="s">
        <v>57</v>
      </c>
    </row>
    <row r="64" spans="1:5" ht="15.6" customHeight="1" x14ac:dyDescent="0.25">
      <c r="A64" s="51">
        <v>12676</v>
      </c>
      <c r="B64" s="65" t="s">
        <v>62</v>
      </c>
      <c r="C64" s="46">
        <v>46.6</v>
      </c>
      <c r="D64" s="48">
        <v>1</v>
      </c>
      <c r="E64" s="48" t="s">
        <v>57</v>
      </c>
    </row>
    <row r="65" spans="1:5" ht="15.6" customHeight="1" x14ac:dyDescent="0.25">
      <c r="A65" s="51">
        <v>12677</v>
      </c>
      <c r="B65" s="65" t="s">
        <v>63</v>
      </c>
      <c r="C65" s="46">
        <v>46.6</v>
      </c>
      <c r="D65" s="48">
        <v>1</v>
      </c>
      <c r="E65" s="48" t="s">
        <v>57</v>
      </c>
    </row>
    <row r="66" spans="1:5" ht="15.6" customHeight="1" x14ac:dyDescent="0.25">
      <c r="A66" s="51">
        <v>12678</v>
      </c>
      <c r="B66" s="65" t="s">
        <v>64</v>
      </c>
      <c r="C66" s="46">
        <v>46.6</v>
      </c>
      <c r="D66" s="48">
        <v>1</v>
      </c>
      <c r="E66" s="48" t="s">
        <v>57</v>
      </c>
    </row>
    <row r="67" spans="1:5" ht="15.6" customHeight="1" x14ac:dyDescent="0.25">
      <c r="A67" s="51">
        <v>12679</v>
      </c>
      <c r="B67" s="65" t="s">
        <v>65</v>
      </c>
      <c r="C67" s="46">
        <v>46.6</v>
      </c>
      <c r="D67" s="48">
        <v>1</v>
      </c>
      <c r="E67" s="48" t="s">
        <v>57</v>
      </c>
    </row>
    <row r="68" spans="1:5" ht="15.6" customHeight="1" x14ac:dyDescent="0.25">
      <c r="A68" s="51">
        <v>12680</v>
      </c>
      <c r="B68" s="65" t="s">
        <v>66</v>
      </c>
      <c r="C68" s="46">
        <v>45.15</v>
      </c>
      <c r="D68" s="48">
        <v>1</v>
      </c>
      <c r="E68" s="48" t="s">
        <v>57</v>
      </c>
    </row>
    <row r="69" spans="1:5" ht="15.6" customHeight="1" x14ac:dyDescent="0.25">
      <c r="A69" s="51">
        <v>12683</v>
      </c>
      <c r="B69" s="65" t="s">
        <v>67</v>
      </c>
      <c r="C69" s="46">
        <v>32.700000000000003</v>
      </c>
      <c r="D69" s="48">
        <v>3</v>
      </c>
      <c r="E69" s="48" t="s">
        <v>45</v>
      </c>
    </row>
    <row r="70" spans="1:5" ht="15.6" customHeight="1" x14ac:dyDescent="0.25">
      <c r="A70" s="51">
        <v>12691</v>
      </c>
      <c r="B70" s="65" t="s">
        <v>68</v>
      </c>
      <c r="C70" s="46">
        <v>45.15</v>
      </c>
      <c r="D70" s="48">
        <v>1</v>
      </c>
      <c r="E70" s="48" t="s">
        <v>57</v>
      </c>
    </row>
    <row r="71" spans="1:5" ht="15.6" customHeight="1" x14ac:dyDescent="0.25">
      <c r="A71" s="51">
        <v>12692</v>
      </c>
      <c r="B71" s="65" t="s">
        <v>69</v>
      </c>
      <c r="C71" s="46">
        <v>45.15</v>
      </c>
      <c r="D71" s="48">
        <v>1</v>
      </c>
      <c r="E71" s="48" t="s">
        <v>57</v>
      </c>
    </row>
    <row r="72" spans="1:5" ht="15.6" customHeight="1" x14ac:dyDescent="0.25">
      <c r="A72" s="51">
        <v>12693</v>
      </c>
      <c r="B72" s="65" t="s">
        <v>70</v>
      </c>
      <c r="C72" s="46">
        <v>45.15</v>
      </c>
      <c r="D72" s="48">
        <v>1</v>
      </c>
      <c r="E72" s="48" t="s">
        <v>57</v>
      </c>
    </row>
    <row r="73" spans="1:5" ht="15.6" customHeight="1" x14ac:dyDescent="0.25">
      <c r="A73" s="51">
        <v>12708</v>
      </c>
      <c r="B73" s="65" t="s">
        <v>290</v>
      </c>
      <c r="C73" s="46">
        <v>14.5</v>
      </c>
      <c r="D73" s="48">
        <v>5</v>
      </c>
      <c r="E73" s="48" t="s">
        <v>45</v>
      </c>
    </row>
    <row r="74" spans="1:5" ht="15.6" customHeight="1" x14ac:dyDescent="0.25">
      <c r="A74" s="51">
        <v>12732</v>
      </c>
      <c r="B74" s="65" t="s">
        <v>71</v>
      </c>
      <c r="C74" s="46">
        <v>16.8</v>
      </c>
      <c r="D74" s="48">
        <v>5</v>
      </c>
      <c r="E74" s="48" t="s">
        <v>45</v>
      </c>
    </row>
    <row r="75" spans="1:5" ht="15.6" customHeight="1" x14ac:dyDescent="0.25">
      <c r="A75" s="51">
        <v>13062</v>
      </c>
      <c r="B75" s="65" t="s">
        <v>72</v>
      </c>
      <c r="C75" s="46">
        <v>34.75</v>
      </c>
      <c r="D75" s="48">
        <v>1</v>
      </c>
      <c r="E75" s="48" t="s">
        <v>45</v>
      </c>
    </row>
    <row r="76" spans="1:5" ht="15.6" customHeight="1" x14ac:dyDescent="0.25">
      <c r="A76" s="51">
        <v>13267</v>
      </c>
      <c r="B76" s="65" t="s">
        <v>73</v>
      </c>
      <c r="C76" s="46">
        <v>17.95</v>
      </c>
      <c r="D76" s="48">
        <v>5</v>
      </c>
      <c r="E76" s="48" t="s">
        <v>45</v>
      </c>
    </row>
    <row r="77" spans="1:5" ht="15.6" customHeight="1" x14ac:dyDescent="0.25">
      <c r="A77" s="51">
        <v>13269</v>
      </c>
      <c r="B77" s="65" t="s">
        <v>74</v>
      </c>
      <c r="C77" s="46">
        <v>18.2</v>
      </c>
      <c r="D77" s="48">
        <v>5</v>
      </c>
      <c r="E77" s="48" t="s">
        <v>45</v>
      </c>
    </row>
    <row r="78" spans="1:5" ht="15.6" customHeight="1" x14ac:dyDescent="0.25">
      <c r="A78" s="51">
        <v>13271</v>
      </c>
      <c r="B78" s="65" t="s">
        <v>75</v>
      </c>
      <c r="C78" s="46">
        <v>25.1</v>
      </c>
      <c r="D78" s="48">
        <v>5</v>
      </c>
      <c r="E78" s="48" t="s">
        <v>45</v>
      </c>
    </row>
    <row r="79" spans="1:5" ht="15.6" customHeight="1" x14ac:dyDescent="0.25">
      <c r="A79" s="51">
        <v>13275</v>
      </c>
      <c r="B79" s="65" t="s">
        <v>76</v>
      </c>
      <c r="C79" s="46">
        <v>39.450000000000003</v>
      </c>
      <c r="D79" s="48">
        <v>1</v>
      </c>
      <c r="E79" s="48" t="s">
        <v>48</v>
      </c>
    </row>
    <row r="80" spans="1:5" ht="15.6" customHeight="1" x14ac:dyDescent="0.25">
      <c r="A80" s="66">
        <v>13329</v>
      </c>
      <c r="B80" s="88" t="s">
        <v>358</v>
      </c>
      <c r="C80" s="87">
        <v>12.4</v>
      </c>
      <c r="D80" s="89">
        <v>1</v>
      </c>
      <c r="E80" s="90" t="s">
        <v>53</v>
      </c>
    </row>
    <row r="81" spans="1:5" ht="15.6" customHeight="1" x14ac:dyDescent="0.25">
      <c r="A81" s="66">
        <v>13330</v>
      </c>
      <c r="B81" s="88" t="s">
        <v>359</v>
      </c>
      <c r="C81" s="87">
        <v>7.3</v>
      </c>
      <c r="D81" s="89">
        <v>1</v>
      </c>
      <c r="E81" s="90" t="s">
        <v>53</v>
      </c>
    </row>
    <row r="82" spans="1:5" ht="15.6" customHeight="1" x14ac:dyDescent="0.25">
      <c r="A82" s="66">
        <v>13527</v>
      </c>
      <c r="B82" s="88" t="s">
        <v>360</v>
      </c>
      <c r="C82" s="87">
        <v>11.8</v>
      </c>
      <c r="D82" s="89">
        <v>1</v>
      </c>
      <c r="E82" s="90" t="s">
        <v>53</v>
      </c>
    </row>
    <row r="83" spans="1:5" ht="15.6" customHeight="1" x14ac:dyDescent="0.25">
      <c r="A83" s="66">
        <v>13528</v>
      </c>
      <c r="B83" s="88" t="s">
        <v>361</v>
      </c>
      <c r="C83" s="87">
        <v>7.05</v>
      </c>
      <c r="D83" s="89">
        <v>1</v>
      </c>
      <c r="E83" s="90" t="s">
        <v>53</v>
      </c>
    </row>
    <row r="84" spans="1:5" ht="15.6" customHeight="1" x14ac:dyDescent="0.25">
      <c r="A84" s="66">
        <v>13529</v>
      </c>
      <c r="B84" s="88" t="s">
        <v>362</v>
      </c>
      <c r="C84" s="87">
        <v>6.05</v>
      </c>
      <c r="D84" s="89">
        <v>1</v>
      </c>
      <c r="E84" s="90" t="s">
        <v>53</v>
      </c>
    </row>
    <row r="85" spans="1:5" ht="15.6" customHeight="1" x14ac:dyDescent="0.25">
      <c r="A85" s="66">
        <v>13530</v>
      </c>
      <c r="B85" s="88" t="s">
        <v>363</v>
      </c>
      <c r="C85" s="87">
        <v>5.6</v>
      </c>
      <c r="D85" s="89">
        <v>1</v>
      </c>
      <c r="E85" s="90" t="s">
        <v>53</v>
      </c>
    </row>
    <row r="86" spans="1:5" ht="15.6" customHeight="1" x14ac:dyDescent="0.25">
      <c r="A86" s="66">
        <v>13532</v>
      </c>
      <c r="B86" s="88" t="s">
        <v>364</v>
      </c>
      <c r="C86" s="87">
        <v>5</v>
      </c>
      <c r="D86" s="89">
        <v>1</v>
      </c>
      <c r="E86" s="90" t="s">
        <v>53</v>
      </c>
    </row>
    <row r="87" spans="1:5" ht="15.6" customHeight="1" x14ac:dyDescent="0.25">
      <c r="A87" s="66">
        <v>13533</v>
      </c>
      <c r="B87" s="88" t="s">
        <v>365</v>
      </c>
      <c r="C87" s="87">
        <v>5</v>
      </c>
      <c r="D87" s="89">
        <v>1</v>
      </c>
      <c r="E87" s="90" t="s">
        <v>53</v>
      </c>
    </row>
    <row r="88" spans="1:5" ht="15.6" customHeight="1" x14ac:dyDescent="0.25">
      <c r="A88" s="66">
        <v>13534</v>
      </c>
      <c r="B88" s="88" t="s">
        <v>366</v>
      </c>
      <c r="C88" s="87">
        <v>6.4</v>
      </c>
      <c r="D88" s="89">
        <v>1</v>
      </c>
      <c r="E88" s="90" t="s">
        <v>53</v>
      </c>
    </row>
    <row r="89" spans="1:5" ht="15.6" customHeight="1" x14ac:dyDescent="0.25">
      <c r="A89" s="66">
        <v>13535</v>
      </c>
      <c r="B89" s="88" t="s">
        <v>367</v>
      </c>
      <c r="C89" s="87">
        <v>5.6</v>
      </c>
      <c r="D89" s="89">
        <v>1</v>
      </c>
      <c r="E89" s="90" t="s">
        <v>53</v>
      </c>
    </row>
    <row r="90" spans="1:5" ht="15.6" customHeight="1" x14ac:dyDescent="0.25">
      <c r="A90" s="66">
        <v>13536</v>
      </c>
      <c r="B90" s="88" t="s">
        <v>368</v>
      </c>
      <c r="C90" s="87">
        <v>5.5</v>
      </c>
      <c r="D90" s="89">
        <v>1</v>
      </c>
      <c r="E90" s="90" t="s">
        <v>53</v>
      </c>
    </row>
    <row r="91" spans="1:5" ht="15.6" customHeight="1" x14ac:dyDescent="0.25">
      <c r="A91" s="66">
        <v>13537</v>
      </c>
      <c r="B91" s="88" t="s">
        <v>369</v>
      </c>
      <c r="C91" s="87">
        <v>5.5</v>
      </c>
      <c r="D91" s="89">
        <v>1</v>
      </c>
      <c r="E91" s="90" t="s">
        <v>53</v>
      </c>
    </row>
    <row r="92" spans="1:5" ht="15.6" customHeight="1" x14ac:dyDescent="0.25">
      <c r="A92" s="66">
        <v>13549</v>
      </c>
      <c r="B92" s="88" t="s">
        <v>464</v>
      </c>
      <c r="C92" s="87">
        <v>71.95</v>
      </c>
      <c r="D92" s="89">
        <v>1</v>
      </c>
      <c r="E92" s="90" t="s">
        <v>53</v>
      </c>
    </row>
    <row r="93" spans="1:5" ht="15.6" customHeight="1" x14ac:dyDescent="0.25">
      <c r="A93" s="51">
        <v>13586</v>
      </c>
      <c r="B93" s="65" t="s">
        <v>77</v>
      </c>
      <c r="C93" s="46">
        <v>289.85000000000002</v>
      </c>
      <c r="D93" s="48">
        <v>1</v>
      </c>
      <c r="E93" s="48" t="s">
        <v>53</v>
      </c>
    </row>
    <row r="94" spans="1:5" ht="15.6" customHeight="1" x14ac:dyDescent="0.25">
      <c r="A94" s="51">
        <v>13587</v>
      </c>
      <c r="B94" s="65" t="s">
        <v>78</v>
      </c>
      <c r="C94" s="46">
        <v>746.4</v>
      </c>
      <c r="D94" s="48">
        <v>1</v>
      </c>
      <c r="E94" s="48" t="s">
        <v>53</v>
      </c>
    </row>
    <row r="95" spans="1:5" ht="15.6" customHeight="1" x14ac:dyDescent="0.25">
      <c r="A95" s="51">
        <v>13589</v>
      </c>
      <c r="B95" s="65" t="s">
        <v>79</v>
      </c>
      <c r="C95" s="46">
        <v>34.9</v>
      </c>
      <c r="D95" s="48">
        <v>1</v>
      </c>
      <c r="E95" s="48" t="s">
        <v>53</v>
      </c>
    </row>
    <row r="96" spans="1:5" ht="15.6" customHeight="1" x14ac:dyDescent="0.25">
      <c r="A96" s="51">
        <v>13694</v>
      </c>
      <c r="B96" s="65" t="s">
        <v>80</v>
      </c>
      <c r="C96" s="46">
        <v>15.25</v>
      </c>
      <c r="D96" s="48">
        <v>5</v>
      </c>
      <c r="E96" s="48" t="s">
        <v>45</v>
      </c>
    </row>
    <row r="97" spans="1:5" ht="15.6" customHeight="1" x14ac:dyDescent="0.25">
      <c r="A97" s="51">
        <v>13697</v>
      </c>
      <c r="B97" s="65" t="s">
        <v>81</v>
      </c>
      <c r="C97" s="46">
        <v>25.1</v>
      </c>
      <c r="D97" s="48">
        <v>5</v>
      </c>
      <c r="E97" s="48" t="s">
        <v>45</v>
      </c>
    </row>
    <row r="98" spans="1:5" ht="15.6" customHeight="1" x14ac:dyDescent="0.25">
      <c r="A98" s="51">
        <v>13704</v>
      </c>
      <c r="B98" s="65" t="s">
        <v>82</v>
      </c>
      <c r="C98" s="46">
        <v>16.899999999999999</v>
      </c>
      <c r="D98" s="48">
        <v>1</v>
      </c>
      <c r="E98" s="48" t="s">
        <v>48</v>
      </c>
    </row>
    <row r="99" spans="1:5" ht="15.6" customHeight="1" x14ac:dyDescent="0.25">
      <c r="A99" s="51">
        <v>13707</v>
      </c>
      <c r="B99" s="65" t="s">
        <v>83</v>
      </c>
      <c r="C99" s="46">
        <v>7.8</v>
      </c>
      <c r="D99" s="48">
        <v>10</v>
      </c>
      <c r="E99" s="48" t="s">
        <v>45</v>
      </c>
    </row>
    <row r="100" spans="1:5" ht="15.6" customHeight="1" x14ac:dyDescent="0.25">
      <c r="A100" s="51">
        <v>13717</v>
      </c>
      <c r="B100" s="65" t="s">
        <v>84</v>
      </c>
      <c r="C100" s="46">
        <v>32.700000000000003</v>
      </c>
      <c r="D100" s="48">
        <v>5.5</v>
      </c>
      <c r="E100" s="48" t="s">
        <v>45</v>
      </c>
    </row>
    <row r="101" spans="1:5" ht="15.6" customHeight="1" x14ac:dyDescent="0.25">
      <c r="A101" s="51">
        <v>13719</v>
      </c>
      <c r="B101" s="65" t="s">
        <v>85</v>
      </c>
      <c r="C101" s="46">
        <v>32.700000000000003</v>
      </c>
      <c r="D101" s="48">
        <v>5.5</v>
      </c>
      <c r="E101" s="48" t="s">
        <v>45</v>
      </c>
    </row>
    <row r="102" spans="1:5" ht="15.6" customHeight="1" x14ac:dyDescent="0.25">
      <c r="A102" s="51">
        <v>13814</v>
      </c>
      <c r="B102" s="65" t="s">
        <v>86</v>
      </c>
      <c r="C102" s="46">
        <v>13.15</v>
      </c>
      <c r="D102" s="48">
        <v>1</v>
      </c>
      <c r="E102" s="48" t="s">
        <v>53</v>
      </c>
    </row>
    <row r="103" spans="1:5" ht="15.6" customHeight="1" x14ac:dyDescent="0.25">
      <c r="A103" s="51">
        <v>13839</v>
      </c>
      <c r="B103" s="65" t="s">
        <v>87</v>
      </c>
      <c r="C103" s="46">
        <v>63.05</v>
      </c>
      <c r="D103" s="48">
        <v>1</v>
      </c>
      <c r="E103" s="48" t="s">
        <v>53</v>
      </c>
    </row>
    <row r="104" spans="1:5" ht="15.6" customHeight="1" x14ac:dyDescent="0.25">
      <c r="A104" s="66">
        <v>13857</v>
      </c>
      <c r="B104" s="88" t="s">
        <v>370</v>
      </c>
      <c r="C104" s="87">
        <v>20.350000000000001</v>
      </c>
      <c r="D104" s="68">
        <v>1</v>
      </c>
      <c r="E104" s="48" t="s">
        <v>57</v>
      </c>
    </row>
    <row r="105" spans="1:5" ht="15.6" customHeight="1" x14ac:dyDescent="0.25">
      <c r="A105" s="51">
        <v>14050</v>
      </c>
      <c r="B105" s="70" t="s">
        <v>291</v>
      </c>
      <c r="C105" s="47">
        <v>20.9</v>
      </c>
      <c r="D105" s="48">
        <v>10</v>
      </c>
      <c r="E105" s="48" t="s">
        <v>132</v>
      </c>
    </row>
    <row r="106" spans="1:5" ht="15.6" customHeight="1" x14ac:dyDescent="0.25">
      <c r="A106" s="66">
        <v>14110</v>
      </c>
      <c r="B106" s="88" t="s">
        <v>371</v>
      </c>
      <c r="C106" s="87">
        <v>11</v>
      </c>
      <c r="D106" s="68">
        <v>1</v>
      </c>
      <c r="E106" s="48" t="s">
        <v>53</v>
      </c>
    </row>
    <row r="107" spans="1:5" ht="15.6" customHeight="1" x14ac:dyDescent="0.25">
      <c r="A107" s="51">
        <v>14184</v>
      </c>
      <c r="B107" s="67" t="s">
        <v>292</v>
      </c>
      <c r="C107" s="47">
        <v>9.5</v>
      </c>
      <c r="D107" s="48">
        <v>1</v>
      </c>
      <c r="E107" s="48" t="s">
        <v>53</v>
      </c>
    </row>
    <row r="108" spans="1:5" ht="15.6" customHeight="1" x14ac:dyDescent="0.25">
      <c r="A108" s="51">
        <v>14201</v>
      </c>
      <c r="B108" s="65" t="s">
        <v>88</v>
      </c>
      <c r="C108" s="46">
        <v>589</v>
      </c>
      <c r="D108" s="48">
        <v>1</v>
      </c>
      <c r="E108" s="48" t="s">
        <v>53</v>
      </c>
    </row>
    <row r="109" spans="1:5" ht="15.6" customHeight="1" x14ac:dyDescent="0.25">
      <c r="A109" s="51">
        <v>14258</v>
      </c>
      <c r="B109" s="65" t="s">
        <v>89</v>
      </c>
      <c r="C109" s="46">
        <v>13.65</v>
      </c>
      <c r="D109" s="48">
        <v>5</v>
      </c>
      <c r="E109" s="48" t="s">
        <v>45</v>
      </c>
    </row>
    <row r="110" spans="1:5" ht="15.6" customHeight="1" x14ac:dyDescent="0.25">
      <c r="A110" s="51">
        <v>14289</v>
      </c>
      <c r="B110" s="65" t="s">
        <v>90</v>
      </c>
      <c r="C110" s="46">
        <v>15.8</v>
      </c>
      <c r="D110" s="48">
        <v>5</v>
      </c>
      <c r="E110" s="48" t="s">
        <v>45</v>
      </c>
    </row>
    <row r="111" spans="1:5" ht="15.6" customHeight="1" x14ac:dyDescent="0.25">
      <c r="A111" s="51">
        <v>14312</v>
      </c>
      <c r="B111" s="65" t="s">
        <v>268</v>
      </c>
      <c r="C111" s="46">
        <v>22.45</v>
      </c>
      <c r="D111" s="48">
        <v>5</v>
      </c>
      <c r="E111" s="48" t="s">
        <v>45</v>
      </c>
    </row>
    <row r="112" spans="1:5" ht="15.6" customHeight="1" x14ac:dyDescent="0.25">
      <c r="A112" s="51">
        <v>14313</v>
      </c>
      <c r="B112" s="65" t="s">
        <v>269</v>
      </c>
      <c r="C112" s="46">
        <v>22.45</v>
      </c>
      <c r="D112" s="48">
        <v>5</v>
      </c>
      <c r="E112" s="48" t="s">
        <v>45</v>
      </c>
    </row>
    <row r="113" spans="1:5" ht="15.6" customHeight="1" x14ac:dyDescent="0.25">
      <c r="A113" s="51">
        <v>14570</v>
      </c>
      <c r="B113" s="67" t="s">
        <v>293</v>
      </c>
      <c r="C113" s="47">
        <v>35.6</v>
      </c>
      <c r="D113" s="48">
        <v>1</v>
      </c>
      <c r="E113" s="48" t="s">
        <v>53</v>
      </c>
    </row>
    <row r="114" spans="1:5" ht="15.6" customHeight="1" x14ac:dyDescent="0.25">
      <c r="A114" s="51">
        <v>14571</v>
      </c>
      <c r="B114" s="67" t="s">
        <v>294</v>
      </c>
      <c r="C114" s="47">
        <v>35.6</v>
      </c>
      <c r="D114" s="48">
        <v>1</v>
      </c>
      <c r="E114" s="48" t="s">
        <v>53</v>
      </c>
    </row>
    <row r="115" spans="1:5" ht="15.6" customHeight="1" x14ac:dyDescent="0.25">
      <c r="A115" s="51">
        <v>14581</v>
      </c>
      <c r="B115" s="65" t="s">
        <v>91</v>
      </c>
      <c r="C115" s="46">
        <v>50.95</v>
      </c>
      <c r="D115" s="48">
        <v>1</v>
      </c>
      <c r="E115" s="48" t="s">
        <v>57</v>
      </c>
    </row>
    <row r="116" spans="1:5" ht="15.6" customHeight="1" x14ac:dyDescent="0.25">
      <c r="A116" s="51">
        <v>14583</v>
      </c>
      <c r="B116" s="65" t="s">
        <v>92</v>
      </c>
      <c r="C116" s="46">
        <v>43.05</v>
      </c>
      <c r="D116" s="48">
        <v>1</v>
      </c>
      <c r="E116" s="48" t="s">
        <v>57</v>
      </c>
    </row>
    <row r="117" spans="1:5" ht="15.6" customHeight="1" x14ac:dyDescent="0.25">
      <c r="A117" s="51">
        <v>14584</v>
      </c>
      <c r="B117" s="65" t="s">
        <v>93</v>
      </c>
      <c r="C117" s="46">
        <v>43.05</v>
      </c>
      <c r="D117" s="48">
        <v>1</v>
      </c>
      <c r="E117" s="48" t="s">
        <v>57</v>
      </c>
    </row>
    <row r="118" spans="1:5" ht="15.6" customHeight="1" x14ac:dyDescent="0.25">
      <c r="A118" s="66">
        <v>15759</v>
      </c>
      <c r="B118" s="91" t="s">
        <v>465</v>
      </c>
      <c r="C118" s="87">
        <v>79.7</v>
      </c>
      <c r="D118" s="68">
        <v>1</v>
      </c>
      <c r="E118" s="48" t="s">
        <v>57</v>
      </c>
    </row>
    <row r="119" spans="1:5" ht="15.6" customHeight="1" x14ac:dyDescent="0.25">
      <c r="A119" s="66">
        <v>15772</v>
      </c>
      <c r="B119" s="91" t="s">
        <v>466</v>
      </c>
      <c r="C119" s="87">
        <v>16.399999999999999</v>
      </c>
      <c r="D119" s="68">
        <v>1</v>
      </c>
      <c r="E119" s="48" t="s">
        <v>57</v>
      </c>
    </row>
    <row r="120" spans="1:5" ht="15.6" customHeight="1" x14ac:dyDescent="0.25">
      <c r="A120" s="51">
        <v>16222</v>
      </c>
      <c r="B120" s="65" t="s">
        <v>94</v>
      </c>
      <c r="C120" s="46">
        <v>14.2</v>
      </c>
      <c r="D120" s="48">
        <v>1</v>
      </c>
      <c r="E120" s="48" t="s">
        <v>57</v>
      </c>
    </row>
    <row r="121" spans="1:5" ht="15.6" customHeight="1" x14ac:dyDescent="0.25">
      <c r="A121" s="51">
        <v>16223</v>
      </c>
      <c r="B121" s="65" t="s">
        <v>95</v>
      </c>
      <c r="C121" s="46"/>
      <c r="D121" s="48">
        <v>1</v>
      </c>
      <c r="E121" s="48" t="s">
        <v>53</v>
      </c>
    </row>
    <row r="122" spans="1:5" ht="15.6" customHeight="1" x14ac:dyDescent="0.25">
      <c r="A122" s="66">
        <v>16940</v>
      </c>
      <c r="B122" s="86" t="s">
        <v>372</v>
      </c>
      <c r="C122" s="87">
        <v>46.1</v>
      </c>
      <c r="D122" s="68">
        <v>1</v>
      </c>
      <c r="E122" s="48" t="s">
        <v>57</v>
      </c>
    </row>
    <row r="123" spans="1:5" ht="15.6" customHeight="1" x14ac:dyDescent="0.25">
      <c r="A123" s="51">
        <v>16941</v>
      </c>
      <c r="B123" s="65" t="s">
        <v>96</v>
      </c>
      <c r="C123" s="46">
        <v>37.950000000000003</v>
      </c>
      <c r="D123" s="48">
        <v>1</v>
      </c>
      <c r="E123" s="48" t="s">
        <v>57</v>
      </c>
    </row>
    <row r="124" spans="1:5" ht="15.6" customHeight="1" x14ac:dyDescent="0.25">
      <c r="A124" s="51">
        <v>16942</v>
      </c>
      <c r="B124" s="65" t="s">
        <v>97</v>
      </c>
      <c r="C124" s="46">
        <v>33.9</v>
      </c>
      <c r="D124" s="48">
        <v>1</v>
      </c>
      <c r="E124" s="48" t="s">
        <v>57</v>
      </c>
    </row>
    <row r="125" spans="1:5" ht="15.6" customHeight="1" x14ac:dyDescent="0.25">
      <c r="A125" s="51">
        <v>21192</v>
      </c>
      <c r="B125" s="65" t="s">
        <v>267</v>
      </c>
      <c r="C125" s="46">
        <v>1.8</v>
      </c>
      <c r="D125" s="48">
        <v>1</v>
      </c>
      <c r="E125" s="48" t="s">
        <v>53</v>
      </c>
    </row>
    <row r="126" spans="1:5" ht="15.6" customHeight="1" x14ac:dyDescent="0.25">
      <c r="A126" s="51">
        <v>21193</v>
      </c>
      <c r="B126" s="65" t="s">
        <v>98</v>
      </c>
      <c r="C126" s="46">
        <v>2</v>
      </c>
      <c r="D126" s="48">
        <v>1</v>
      </c>
      <c r="E126" s="48" t="s">
        <v>53</v>
      </c>
    </row>
    <row r="127" spans="1:5" ht="15.6" customHeight="1" x14ac:dyDescent="0.25">
      <c r="A127" s="66">
        <v>21221</v>
      </c>
      <c r="B127" s="88" t="s">
        <v>373</v>
      </c>
      <c r="C127" s="87">
        <v>10.4</v>
      </c>
      <c r="D127" s="68">
        <v>1</v>
      </c>
      <c r="E127" s="48" t="s">
        <v>53</v>
      </c>
    </row>
    <row r="128" spans="1:5" ht="15.6" customHeight="1" x14ac:dyDescent="0.25">
      <c r="A128" s="66">
        <v>21244</v>
      </c>
      <c r="B128" s="88" t="s">
        <v>374</v>
      </c>
      <c r="C128" s="87">
        <v>5</v>
      </c>
      <c r="D128" s="68">
        <v>1</v>
      </c>
      <c r="E128" s="48" t="s">
        <v>53</v>
      </c>
    </row>
    <row r="129" spans="1:5" ht="15.6" customHeight="1" x14ac:dyDescent="0.25">
      <c r="A129" s="51">
        <v>21245</v>
      </c>
      <c r="B129" s="65" t="s">
        <v>99</v>
      </c>
      <c r="C129" s="46">
        <v>64.849999999999994</v>
      </c>
      <c r="D129" s="48">
        <v>1</v>
      </c>
      <c r="E129" s="48" t="s">
        <v>57</v>
      </c>
    </row>
    <row r="130" spans="1:5" ht="15.6" customHeight="1" x14ac:dyDescent="0.25">
      <c r="A130" s="66">
        <v>21246</v>
      </c>
      <c r="B130" s="86" t="s">
        <v>375</v>
      </c>
      <c r="C130" s="87">
        <v>43.05</v>
      </c>
      <c r="D130" s="68">
        <v>1</v>
      </c>
      <c r="E130" s="48" t="s">
        <v>57</v>
      </c>
    </row>
    <row r="131" spans="1:5" ht="15.6" customHeight="1" x14ac:dyDescent="0.25">
      <c r="A131" s="51">
        <v>21283</v>
      </c>
      <c r="B131" s="65" t="s">
        <v>100</v>
      </c>
      <c r="C131" s="46">
        <v>97.3</v>
      </c>
      <c r="D131" s="48">
        <v>1</v>
      </c>
      <c r="E131" s="48" t="s">
        <v>45</v>
      </c>
    </row>
    <row r="132" spans="1:5" ht="15.6" customHeight="1" x14ac:dyDescent="0.25">
      <c r="A132" s="51">
        <v>21284</v>
      </c>
      <c r="B132" s="65" t="s">
        <v>100</v>
      </c>
      <c r="C132" s="46">
        <v>81.900000000000006</v>
      </c>
      <c r="D132" s="48">
        <v>2.75</v>
      </c>
      <c r="E132" s="48" t="s">
        <v>45</v>
      </c>
    </row>
    <row r="133" spans="1:5" ht="15.6" customHeight="1" x14ac:dyDescent="0.25">
      <c r="A133" s="50">
        <v>21435</v>
      </c>
      <c r="B133" s="64" t="s">
        <v>295</v>
      </c>
      <c r="C133" s="46">
        <v>12.9</v>
      </c>
      <c r="D133" s="48">
        <v>10</v>
      </c>
      <c r="E133" s="48" t="s">
        <v>325</v>
      </c>
    </row>
    <row r="134" spans="1:5" ht="15.6" customHeight="1" x14ac:dyDescent="0.25">
      <c r="A134" s="66">
        <v>32690</v>
      </c>
      <c r="B134" s="91" t="s">
        <v>467</v>
      </c>
      <c r="C134" s="87">
        <v>12.95</v>
      </c>
      <c r="D134" s="68">
        <v>1</v>
      </c>
      <c r="E134" s="48" t="s">
        <v>57</v>
      </c>
    </row>
    <row r="135" spans="1:5" ht="15.6" customHeight="1" x14ac:dyDescent="0.25">
      <c r="A135" s="51">
        <v>32739</v>
      </c>
      <c r="B135" s="65" t="s">
        <v>101</v>
      </c>
      <c r="C135" s="46">
        <v>16</v>
      </c>
      <c r="D135" s="48">
        <v>1</v>
      </c>
      <c r="E135" s="48" t="s">
        <v>45</v>
      </c>
    </row>
    <row r="136" spans="1:5" ht="15.6" customHeight="1" x14ac:dyDescent="0.25">
      <c r="A136" s="66">
        <v>33231</v>
      </c>
      <c r="B136" s="91" t="s">
        <v>468</v>
      </c>
      <c r="C136" s="87">
        <v>16.3</v>
      </c>
      <c r="D136" s="68">
        <v>1</v>
      </c>
      <c r="E136" s="48" t="s">
        <v>57</v>
      </c>
    </row>
    <row r="137" spans="1:5" ht="15.6" customHeight="1" x14ac:dyDescent="0.25">
      <c r="A137" s="66">
        <v>33232</v>
      </c>
      <c r="B137" s="91" t="s">
        <v>469</v>
      </c>
      <c r="C137" s="87">
        <v>20.7</v>
      </c>
      <c r="D137" s="68">
        <v>1</v>
      </c>
      <c r="E137" s="48" t="s">
        <v>57</v>
      </c>
    </row>
    <row r="138" spans="1:5" ht="15.6" customHeight="1" x14ac:dyDescent="0.25">
      <c r="A138" s="51">
        <v>33839</v>
      </c>
      <c r="B138" s="65" t="s">
        <v>102</v>
      </c>
      <c r="C138" s="46">
        <v>19.989999999999998</v>
      </c>
      <c r="D138" s="48">
        <v>5</v>
      </c>
      <c r="E138" s="48" t="s">
        <v>45</v>
      </c>
    </row>
    <row r="139" spans="1:5" ht="15.6" customHeight="1" x14ac:dyDescent="0.25">
      <c r="A139" s="51">
        <v>34053</v>
      </c>
      <c r="B139" s="65" t="s">
        <v>103</v>
      </c>
      <c r="C139" s="46">
        <v>33.700000000000003</v>
      </c>
      <c r="D139" s="48">
        <v>5</v>
      </c>
      <c r="E139" s="48" t="s">
        <v>45</v>
      </c>
    </row>
    <row r="140" spans="1:5" ht="15.6" customHeight="1" x14ac:dyDescent="0.25">
      <c r="A140" s="66">
        <v>34058</v>
      </c>
      <c r="B140" s="86" t="s">
        <v>376</v>
      </c>
      <c r="C140" s="87">
        <v>54.6</v>
      </c>
      <c r="D140" s="68">
        <v>1</v>
      </c>
      <c r="E140" s="48" t="s">
        <v>57</v>
      </c>
    </row>
    <row r="141" spans="1:5" ht="15.6" customHeight="1" x14ac:dyDescent="0.25">
      <c r="A141" s="66">
        <v>34059</v>
      </c>
      <c r="B141" s="86" t="s">
        <v>377</v>
      </c>
      <c r="C141" s="87">
        <v>45.4</v>
      </c>
      <c r="D141" s="68">
        <v>1</v>
      </c>
      <c r="E141" s="48" t="s">
        <v>57</v>
      </c>
    </row>
    <row r="142" spans="1:5" ht="15.6" customHeight="1" x14ac:dyDescent="0.25">
      <c r="A142" s="66">
        <v>34060</v>
      </c>
      <c r="B142" s="86" t="s">
        <v>378</v>
      </c>
      <c r="C142" s="87">
        <v>38.950000000000003</v>
      </c>
      <c r="D142" s="68">
        <v>1</v>
      </c>
      <c r="E142" s="48" t="s">
        <v>57</v>
      </c>
    </row>
    <row r="143" spans="1:5" ht="15.6" customHeight="1" x14ac:dyDescent="0.25">
      <c r="A143" s="66">
        <v>34298</v>
      </c>
      <c r="B143" s="86" t="s">
        <v>379</v>
      </c>
      <c r="C143" s="87">
        <v>45.15</v>
      </c>
      <c r="D143" s="68">
        <v>1</v>
      </c>
      <c r="E143" s="48" t="s">
        <v>57</v>
      </c>
    </row>
    <row r="144" spans="1:5" ht="15.6" customHeight="1" x14ac:dyDescent="0.25">
      <c r="A144" s="66">
        <v>38176</v>
      </c>
      <c r="B144" s="91" t="s">
        <v>470</v>
      </c>
      <c r="C144" s="87">
        <v>64.150000000000006</v>
      </c>
      <c r="D144" s="68">
        <v>1</v>
      </c>
      <c r="E144" s="48" t="s">
        <v>57</v>
      </c>
    </row>
    <row r="145" spans="1:5" ht="15.6" customHeight="1" x14ac:dyDescent="0.25">
      <c r="A145" s="51">
        <v>38465</v>
      </c>
      <c r="B145" s="71" t="s">
        <v>296</v>
      </c>
      <c r="C145" s="46">
        <v>33.799999999999997</v>
      </c>
      <c r="D145" s="48">
        <v>1</v>
      </c>
      <c r="E145" s="48" t="s">
        <v>53</v>
      </c>
    </row>
    <row r="146" spans="1:5" ht="15.6" customHeight="1" x14ac:dyDescent="0.25">
      <c r="A146" s="51">
        <v>39795</v>
      </c>
      <c r="B146" s="65" t="s">
        <v>104</v>
      </c>
      <c r="C146" s="46">
        <v>9.0500000000000007</v>
      </c>
      <c r="D146" s="48">
        <v>1</v>
      </c>
      <c r="E146" s="48" t="s">
        <v>53</v>
      </c>
    </row>
    <row r="147" spans="1:5" ht="15.6" customHeight="1" x14ac:dyDescent="0.25">
      <c r="A147" s="51">
        <v>39891</v>
      </c>
      <c r="B147" s="65" t="s">
        <v>105</v>
      </c>
      <c r="C147" s="47">
        <v>6030</v>
      </c>
      <c r="D147" s="48">
        <v>1</v>
      </c>
      <c r="E147" s="48" t="s">
        <v>53</v>
      </c>
    </row>
    <row r="148" spans="1:5" ht="15.6" customHeight="1" x14ac:dyDescent="0.25">
      <c r="A148" s="51">
        <v>39948</v>
      </c>
      <c r="B148" s="65" t="s">
        <v>106</v>
      </c>
      <c r="C148" s="46">
        <v>17.350000000000001</v>
      </c>
      <c r="D148" s="48">
        <v>5</v>
      </c>
      <c r="E148" s="48" t="s">
        <v>45</v>
      </c>
    </row>
    <row r="149" spans="1:5" ht="15.6" customHeight="1" x14ac:dyDescent="0.25">
      <c r="A149" s="51">
        <v>39949</v>
      </c>
      <c r="B149" s="65" t="s">
        <v>106</v>
      </c>
      <c r="C149" s="46">
        <v>16.95</v>
      </c>
      <c r="D149" s="48">
        <v>10</v>
      </c>
      <c r="E149" s="48" t="s">
        <v>45</v>
      </c>
    </row>
    <row r="150" spans="1:5" ht="15.6" customHeight="1" x14ac:dyDescent="0.25">
      <c r="A150" s="51">
        <v>39957</v>
      </c>
      <c r="B150" s="65" t="s">
        <v>107</v>
      </c>
      <c r="C150" s="46">
        <v>24</v>
      </c>
      <c r="D150" s="48">
        <v>5</v>
      </c>
      <c r="E150" s="48" t="s">
        <v>45</v>
      </c>
    </row>
    <row r="151" spans="1:5" ht="15.6" customHeight="1" x14ac:dyDescent="0.25">
      <c r="A151" s="51">
        <v>40181</v>
      </c>
      <c r="B151" s="65" t="s">
        <v>108</v>
      </c>
      <c r="C151" s="46">
        <v>35.200000000000003</v>
      </c>
      <c r="D151" s="48">
        <v>1</v>
      </c>
      <c r="E151" s="48" t="s">
        <v>53</v>
      </c>
    </row>
    <row r="152" spans="1:5" ht="15.6" customHeight="1" x14ac:dyDescent="0.25">
      <c r="A152" s="51">
        <v>40289</v>
      </c>
      <c r="B152" s="65" t="s">
        <v>109</v>
      </c>
      <c r="C152" s="46">
        <v>24.3</v>
      </c>
      <c r="D152" s="48">
        <v>1</v>
      </c>
      <c r="E152" s="48" t="s">
        <v>53</v>
      </c>
    </row>
    <row r="153" spans="1:5" ht="15.6" customHeight="1" x14ac:dyDescent="0.25">
      <c r="A153" s="66">
        <v>40408</v>
      </c>
      <c r="B153" s="86" t="s">
        <v>380</v>
      </c>
      <c r="C153" s="87">
        <v>34.1</v>
      </c>
      <c r="D153" s="68">
        <v>1</v>
      </c>
      <c r="E153" s="48" t="s">
        <v>57</v>
      </c>
    </row>
    <row r="154" spans="1:5" ht="15.6" customHeight="1" x14ac:dyDescent="0.25">
      <c r="A154" s="66">
        <v>40715</v>
      </c>
      <c r="B154" s="86" t="s">
        <v>381</v>
      </c>
      <c r="C154" s="87">
        <v>167.4</v>
      </c>
      <c r="D154" s="68">
        <v>1</v>
      </c>
      <c r="E154" s="48" t="s">
        <v>57</v>
      </c>
    </row>
    <row r="155" spans="1:5" ht="15.6" customHeight="1" x14ac:dyDescent="0.25">
      <c r="A155" s="92">
        <v>40716</v>
      </c>
      <c r="B155" s="86" t="s">
        <v>382</v>
      </c>
      <c r="C155" s="87">
        <v>156.30000000000001</v>
      </c>
      <c r="D155" s="68">
        <v>1</v>
      </c>
      <c r="E155" s="48" t="s">
        <v>57</v>
      </c>
    </row>
    <row r="156" spans="1:5" ht="15.6" customHeight="1" x14ac:dyDescent="0.25">
      <c r="A156" s="66">
        <v>40717</v>
      </c>
      <c r="B156" s="86" t="s">
        <v>383</v>
      </c>
      <c r="C156" s="87">
        <v>156.30000000000001</v>
      </c>
      <c r="D156" s="68">
        <v>1</v>
      </c>
      <c r="E156" s="48" t="s">
        <v>57</v>
      </c>
    </row>
    <row r="157" spans="1:5" ht="15.6" customHeight="1" x14ac:dyDescent="0.25">
      <c r="A157" s="66">
        <v>40718</v>
      </c>
      <c r="B157" s="86" t="s">
        <v>384</v>
      </c>
      <c r="C157" s="87">
        <v>156.30000000000001</v>
      </c>
      <c r="D157" s="68">
        <v>1</v>
      </c>
      <c r="E157" s="48" t="s">
        <v>57</v>
      </c>
    </row>
    <row r="158" spans="1:5" ht="15.6" customHeight="1" x14ac:dyDescent="0.25">
      <c r="A158" s="66">
        <v>40719</v>
      </c>
      <c r="B158" s="86" t="s">
        <v>385</v>
      </c>
      <c r="C158" s="87">
        <v>174.5</v>
      </c>
      <c r="D158" s="68">
        <v>1</v>
      </c>
      <c r="E158" s="48" t="s">
        <v>57</v>
      </c>
    </row>
    <row r="159" spans="1:5" ht="15.6" customHeight="1" x14ac:dyDescent="0.25">
      <c r="A159" s="66">
        <v>40741</v>
      </c>
      <c r="B159" s="86" t="s">
        <v>386</v>
      </c>
      <c r="C159" s="87">
        <v>113.7</v>
      </c>
      <c r="D159" s="68">
        <v>1</v>
      </c>
      <c r="E159" s="48" t="s">
        <v>57</v>
      </c>
    </row>
    <row r="160" spans="1:5" ht="15.6" customHeight="1" x14ac:dyDescent="0.25">
      <c r="A160" s="66">
        <v>40742</v>
      </c>
      <c r="B160" s="86" t="s">
        <v>387</v>
      </c>
      <c r="C160" s="87">
        <v>94.3</v>
      </c>
      <c r="D160" s="68">
        <v>1</v>
      </c>
      <c r="E160" s="48" t="s">
        <v>57</v>
      </c>
    </row>
    <row r="161" spans="1:5" ht="15.6" customHeight="1" x14ac:dyDescent="0.25">
      <c r="A161" s="66">
        <v>40743</v>
      </c>
      <c r="B161" s="86" t="s">
        <v>388</v>
      </c>
      <c r="C161" s="87">
        <v>94.3</v>
      </c>
      <c r="D161" s="68">
        <v>1</v>
      </c>
      <c r="E161" s="48" t="s">
        <v>57</v>
      </c>
    </row>
    <row r="162" spans="1:5" ht="15.6" customHeight="1" x14ac:dyDescent="0.25">
      <c r="A162" s="66">
        <v>40744</v>
      </c>
      <c r="B162" s="86" t="s">
        <v>110</v>
      </c>
      <c r="C162" s="87">
        <v>94.3</v>
      </c>
      <c r="D162" s="68">
        <v>1</v>
      </c>
      <c r="E162" s="48" t="s">
        <v>57</v>
      </c>
    </row>
    <row r="163" spans="1:5" ht="15.6" customHeight="1" x14ac:dyDescent="0.25">
      <c r="A163" s="51">
        <v>40744</v>
      </c>
      <c r="B163" s="65" t="s">
        <v>110</v>
      </c>
      <c r="C163" s="46">
        <v>94.3</v>
      </c>
      <c r="D163" s="48">
        <v>1</v>
      </c>
      <c r="E163" s="48" t="s">
        <v>57</v>
      </c>
    </row>
    <row r="164" spans="1:5" ht="15.6" customHeight="1" x14ac:dyDescent="0.25">
      <c r="A164" s="51">
        <v>40745</v>
      </c>
      <c r="B164" s="65" t="s">
        <v>111</v>
      </c>
      <c r="C164" s="46">
        <v>94.3</v>
      </c>
      <c r="D164" s="48">
        <v>1</v>
      </c>
      <c r="E164" s="48" t="s">
        <v>57</v>
      </c>
    </row>
    <row r="165" spans="1:5" ht="15.6" customHeight="1" x14ac:dyDescent="0.25">
      <c r="A165" s="66">
        <v>40746</v>
      </c>
      <c r="B165" s="86" t="s">
        <v>389</v>
      </c>
      <c r="C165" s="87">
        <v>94.3</v>
      </c>
      <c r="D165" s="68">
        <v>1</v>
      </c>
      <c r="E165" s="48" t="s">
        <v>57</v>
      </c>
    </row>
    <row r="166" spans="1:5" ht="15.6" customHeight="1" x14ac:dyDescent="0.25">
      <c r="A166" s="66">
        <v>40747</v>
      </c>
      <c r="B166" s="86" t="s">
        <v>390</v>
      </c>
      <c r="C166" s="87">
        <v>94.3</v>
      </c>
      <c r="D166" s="68">
        <v>1</v>
      </c>
      <c r="E166" s="48" t="s">
        <v>57</v>
      </c>
    </row>
    <row r="167" spans="1:5" ht="15.6" customHeight="1" x14ac:dyDescent="0.25">
      <c r="A167" s="66">
        <v>40748</v>
      </c>
      <c r="B167" s="86" t="s">
        <v>391</v>
      </c>
      <c r="C167" s="87">
        <v>94.3</v>
      </c>
      <c r="D167" s="68">
        <v>1</v>
      </c>
      <c r="E167" s="48" t="s">
        <v>57</v>
      </c>
    </row>
    <row r="168" spans="1:5" ht="15.6" customHeight="1" x14ac:dyDescent="0.25">
      <c r="A168" s="66">
        <v>40749</v>
      </c>
      <c r="B168" s="86" t="s">
        <v>392</v>
      </c>
      <c r="C168" s="87">
        <v>94.3</v>
      </c>
      <c r="D168" s="68">
        <v>1</v>
      </c>
      <c r="E168" s="48" t="s">
        <v>57</v>
      </c>
    </row>
    <row r="169" spans="1:5" ht="15.6" customHeight="1" x14ac:dyDescent="0.25">
      <c r="A169" s="66">
        <v>40772</v>
      </c>
      <c r="B169" s="86" t="s">
        <v>393</v>
      </c>
      <c r="C169" s="87">
        <v>1.87</v>
      </c>
      <c r="D169" s="68">
        <v>1</v>
      </c>
      <c r="E169" s="48" t="s">
        <v>53</v>
      </c>
    </row>
    <row r="170" spans="1:5" ht="15.6" customHeight="1" x14ac:dyDescent="0.25">
      <c r="A170" s="66">
        <v>40773</v>
      </c>
      <c r="B170" s="86" t="s">
        <v>394</v>
      </c>
      <c r="C170" s="87">
        <v>1.89</v>
      </c>
      <c r="D170" s="68">
        <v>1</v>
      </c>
      <c r="E170" s="48" t="s">
        <v>53</v>
      </c>
    </row>
    <row r="171" spans="1:5" ht="15.6" customHeight="1" x14ac:dyDescent="0.25">
      <c r="A171" s="66">
        <v>40776</v>
      </c>
      <c r="B171" s="86" t="s">
        <v>395</v>
      </c>
      <c r="C171" s="87">
        <v>1.39</v>
      </c>
      <c r="D171" s="68">
        <v>1</v>
      </c>
      <c r="E171" s="48" t="s">
        <v>53</v>
      </c>
    </row>
    <row r="172" spans="1:5" ht="15.6" customHeight="1" x14ac:dyDescent="0.25">
      <c r="A172" s="66">
        <v>40777</v>
      </c>
      <c r="B172" s="86" t="s">
        <v>396</v>
      </c>
      <c r="C172" s="87">
        <v>1.49</v>
      </c>
      <c r="D172" s="68">
        <v>1</v>
      </c>
      <c r="E172" s="48" t="s">
        <v>53</v>
      </c>
    </row>
    <row r="173" spans="1:5" ht="15.6" customHeight="1" x14ac:dyDescent="0.25">
      <c r="A173" s="51">
        <v>40983</v>
      </c>
      <c r="B173" s="65" t="s">
        <v>112</v>
      </c>
      <c r="C173" s="46">
        <v>18.2</v>
      </c>
      <c r="D173" s="48">
        <v>5</v>
      </c>
      <c r="E173" s="48" t="s">
        <v>45</v>
      </c>
    </row>
    <row r="174" spans="1:5" ht="15.6" customHeight="1" x14ac:dyDescent="0.25">
      <c r="A174" s="51">
        <v>41054</v>
      </c>
      <c r="B174" s="65" t="s">
        <v>113</v>
      </c>
      <c r="C174" s="46">
        <v>37.450000000000003</v>
      </c>
      <c r="D174" s="48">
        <v>1</v>
      </c>
      <c r="E174" s="48" t="s">
        <v>57</v>
      </c>
    </row>
    <row r="175" spans="1:5" ht="15.6" customHeight="1" x14ac:dyDescent="0.25">
      <c r="A175" s="51">
        <v>41055</v>
      </c>
      <c r="B175" s="65" t="s">
        <v>114</v>
      </c>
      <c r="C175" s="46">
        <v>22.3</v>
      </c>
      <c r="D175" s="48">
        <v>1</v>
      </c>
      <c r="E175" s="48" t="s">
        <v>57</v>
      </c>
    </row>
    <row r="176" spans="1:5" ht="15.6" customHeight="1" x14ac:dyDescent="0.25">
      <c r="A176" s="51">
        <v>41056</v>
      </c>
      <c r="B176" s="65" t="s">
        <v>115</v>
      </c>
      <c r="C176" s="46">
        <v>19.25</v>
      </c>
      <c r="D176" s="48">
        <v>1</v>
      </c>
      <c r="E176" s="48" t="s">
        <v>57</v>
      </c>
    </row>
    <row r="177" spans="1:5" ht="15.6" customHeight="1" x14ac:dyDescent="0.25">
      <c r="A177" s="51">
        <v>41057</v>
      </c>
      <c r="B177" s="65" t="s">
        <v>285</v>
      </c>
      <c r="C177" s="46">
        <v>36.049999999999997</v>
      </c>
      <c r="D177" s="48">
        <v>1</v>
      </c>
      <c r="E177" s="48" t="s">
        <v>57</v>
      </c>
    </row>
    <row r="178" spans="1:5" ht="15.6" customHeight="1" x14ac:dyDescent="0.25">
      <c r="A178" s="66">
        <v>41058</v>
      </c>
      <c r="B178" s="86" t="s">
        <v>397</v>
      </c>
      <c r="C178" s="87">
        <v>34.799999999999997</v>
      </c>
      <c r="D178" s="68">
        <v>1</v>
      </c>
      <c r="E178" s="48" t="s">
        <v>57</v>
      </c>
    </row>
    <row r="179" spans="1:5" ht="15.6" customHeight="1" x14ac:dyDescent="0.25">
      <c r="A179" s="51">
        <v>41059</v>
      </c>
      <c r="B179" s="65" t="s">
        <v>281</v>
      </c>
      <c r="C179" s="46">
        <v>31.65</v>
      </c>
      <c r="D179" s="48">
        <v>1</v>
      </c>
      <c r="E179" s="48" t="s">
        <v>57</v>
      </c>
    </row>
    <row r="180" spans="1:5" ht="15.6" customHeight="1" x14ac:dyDescent="0.25">
      <c r="A180" s="51">
        <v>41060</v>
      </c>
      <c r="B180" s="65" t="s">
        <v>282</v>
      </c>
      <c r="C180" s="46">
        <v>28.95</v>
      </c>
      <c r="D180" s="48">
        <v>1</v>
      </c>
      <c r="E180" s="48" t="s">
        <v>57</v>
      </c>
    </row>
    <row r="181" spans="1:5" ht="15.6" customHeight="1" x14ac:dyDescent="0.25">
      <c r="A181" s="51">
        <v>41111</v>
      </c>
      <c r="B181" s="65" t="s">
        <v>283</v>
      </c>
      <c r="C181" s="46">
        <v>27.2</v>
      </c>
      <c r="D181" s="48">
        <v>1</v>
      </c>
      <c r="E181" s="48" t="s">
        <v>57</v>
      </c>
    </row>
    <row r="182" spans="1:5" ht="15.6" customHeight="1" x14ac:dyDescent="0.25">
      <c r="A182" s="51">
        <v>41112</v>
      </c>
      <c r="B182" s="65" t="s">
        <v>280</v>
      </c>
      <c r="C182" s="46">
        <v>27.2</v>
      </c>
      <c r="D182" s="48">
        <v>1</v>
      </c>
      <c r="E182" s="48" t="s">
        <v>57</v>
      </c>
    </row>
    <row r="183" spans="1:5" ht="15.6" customHeight="1" x14ac:dyDescent="0.25">
      <c r="A183" s="51">
        <v>41113</v>
      </c>
      <c r="B183" s="65" t="s">
        <v>116</v>
      </c>
      <c r="C183" s="46">
        <v>41.5</v>
      </c>
      <c r="D183" s="48">
        <v>1</v>
      </c>
      <c r="E183" s="48" t="s">
        <v>57</v>
      </c>
    </row>
    <row r="184" spans="1:5" ht="15.6" customHeight="1" x14ac:dyDescent="0.25">
      <c r="A184" s="51">
        <v>41114</v>
      </c>
      <c r="B184" s="65" t="s">
        <v>117</v>
      </c>
      <c r="C184" s="46">
        <v>29.25</v>
      </c>
      <c r="D184" s="48">
        <v>1</v>
      </c>
      <c r="E184" s="48" t="s">
        <v>57</v>
      </c>
    </row>
    <row r="185" spans="1:5" ht="15.6" customHeight="1" x14ac:dyDescent="0.25">
      <c r="A185" s="51">
        <v>41115</v>
      </c>
      <c r="B185" s="65" t="s">
        <v>118</v>
      </c>
      <c r="C185" s="46">
        <v>23.85</v>
      </c>
      <c r="D185" s="48">
        <v>1</v>
      </c>
      <c r="E185" s="48" t="s">
        <v>57</v>
      </c>
    </row>
    <row r="186" spans="1:5" ht="15.6" customHeight="1" x14ac:dyDescent="0.25">
      <c r="A186" s="51">
        <v>41117</v>
      </c>
      <c r="B186" s="65" t="s">
        <v>284</v>
      </c>
      <c r="C186" s="46">
        <v>43.55</v>
      </c>
      <c r="D186" s="48">
        <v>1</v>
      </c>
      <c r="E186" s="48" t="s">
        <v>57</v>
      </c>
    </row>
    <row r="187" spans="1:5" ht="15.6" customHeight="1" x14ac:dyDescent="0.25">
      <c r="A187" s="51">
        <v>41118</v>
      </c>
      <c r="B187" s="65" t="s">
        <v>276</v>
      </c>
      <c r="C187" s="46">
        <v>41.4</v>
      </c>
      <c r="D187" s="48">
        <v>1</v>
      </c>
      <c r="E187" s="48" t="s">
        <v>57</v>
      </c>
    </row>
    <row r="188" spans="1:5" ht="15.6" customHeight="1" x14ac:dyDescent="0.25">
      <c r="A188" s="51">
        <v>41119</v>
      </c>
      <c r="B188" s="65" t="s">
        <v>277</v>
      </c>
      <c r="C188" s="46">
        <v>38.450000000000003</v>
      </c>
      <c r="D188" s="48">
        <v>1</v>
      </c>
      <c r="E188" s="48" t="s">
        <v>57</v>
      </c>
    </row>
    <row r="189" spans="1:5" ht="15.6" customHeight="1" x14ac:dyDescent="0.25">
      <c r="A189" s="51">
        <v>41120</v>
      </c>
      <c r="B189" s="65" t="s">
        <v>278</v>
      </c>
      <c r="C189" s="46">
        <v>35.200000000000003</v>
      </c>
      <c r="D189" s="48">
        <v>1</v>
      </c>
      <c r="E189" s="48" t="s">
        <v>57</v>
      </c>
    </row>
    <row r="190" spans="1:5" ht="15.6" customHeight="1" x14ac:dyDescent="0.25">
      <c r="A190" s="51">
        <v>41121</v>
      </c>
      <c r="B190" s="65" t="s">
        <v>279</v>
      </c>
      <c r="C190" s="46">
        <v>34.299999999999997</v>
      </c>
      <c r="D190" s="48">
        <v>1</v>
      </c>
      <c r="E190" s="48" t="s">
        <v>57</v>
      </c>
    </row>
    <row r="191" spans="1:5" ht="15.6" customHeight="1" x14ac:dyDescent="0.25">
      <c r="A191" s="66">
        <v>41122</v>
      </c>
      <c r="B191" s="86" t="s">
        <v>398</v>
      </c>
      <c r="C191" s="87">
        <v>34.299999999999997</v>
      </c>
      <c r="D191" s="68">
        <v>1</v>
      </c>
      <c r="E191" s="48" t="s">
        <v>57</v>
      </c>
    </row>
    <row r="192" spans="1:5" ht="15.6" customHeight="1" x14ac:dyDescent="0.25">
      <c r="A192" s="66">
        <v>41123</v>
      </c>
      <c r="B192" s="86" t="s">
        <v>471</v>
      </c>
      <c r="C192" s="87">
        <v>40</v>
      </c>
      <c r="D192" s="68">
        <v>1</v>
      </c>
      <c r="E192" s="48" t="s">
        <v>57</v>
      </c>
    </row>
    <row r="193" spans="1:5" ht="15.6" customHeight="1" x14ac:dyDescent="0.25">
      <c r="A193" s="51">
        <v>41124</v>
      </c>
      <c r="B193" s="65" t="s">
        <v>119</v>
      </c>
      <c r="C193" s="46">
        <v>57.75</v>
      </c>
      <c r="D193" s="48">
        <v>1</v>
      </c>
      <c r="E193" s="48" t="s">
        <v>57</v>
      </c>
    </row>
    <row r="194" spans="1:5" ht="15.6" customHeight="1" x14ac:dyDescent="0.25">
      <c r="A194" s="51">
        <v>41125</v>
      </c>
      <c r="B194" s="65" t="s">
        <v>120</v>
      </c>
      <c r="C194" s="46">
        <v>41.4</v>
      </c>
      <c r="D194" s="48">
        <v>1</v>
      </c>
      <c r="E194" s="48" t="s">
        <v>57</v>
      </c>
    </row>
    <row r="195" spans="1:5" ht="15.6" customHeight="1" x14ac:dyDescent="0.25">
      <c r="A195" s="51">
        <v>41126</v>
      </c>
      <c r="B195" s="65" t="s">
        <v>121</v>
      </c>
      <c r="C195" s="46">
        <v>84.65</v>
      </c>
      <c r="D195" s="48">
        <v>1</v>
      </c>
      <c r="E195" s="48" t="s">
        <v>43</v>
      </c>
    </row>
    <row r="196" spans="1:5" ht="15.6" customHeight="1" x14ac:dyDescent="0.25">
      <c r="A196" s="51">
        <v>41132</v>
      </c>
      <c r="B196" s="65" t="s">
        <v>343</v>
      </c>
      <c r="C196" s="46">
        <v>96.2</v>
      </c>
      <c r="D196" s="48">
        <v>1</v>
      </c>
      <c r="E196" s="48" t="s">
        <v>57</v>
      </c>
    </row>
    <row r="197" spans="1:5" ht="15.6" customHeight="1" x14ac:dyDescent="0.25">
      <c r="A197" s="51">
        <v>41134</v>
      </c>
      <c r="B197" s="65" t="s">
        <v>122</v>
      </c>
      <c r="C197" s="46">
        <v>26.2</v>
      </c>
      <c r="D197" s="48">
        <v>1</v>
      </c>
      <c r="E197" s="48" t="s">
        <v>57</v>
      </c>
    </row>
    <row r="198" spans="1:5" ht="15.6" customHeight="1" x14ac:dyDescent="0.25">
      <c r="A198" s="51">
        <v>41391</v>
      </c>
      <c r="B198" s="64" t="s">
        <v>297</v>
      </c>
      <c r="C198" s="46">
        <v>14.9</v>
      </c>
      <c r="D198" s="48">
        <v>1</v>
      </c>
      <c r="E198" s="48" t="s">
        <v>57</v>
      </c>
    </row>
    <row r="199" spans="1:5" ht="15.6" customHeight="1" x14ac:dyDescent="0.25">
      <c r="A199" s="51">
        <v>42171</v>
      </c>
      <c r="B199" s="65" t="s">
        <v>123</v>
      </c>
      <c r="C199" s="46">
        <v>60.7</v>
      </c>
      <c r="D199" s="48">
        <v>1</v>
      </c>
      <c r="E199" s="48" t="s">
        <v>57</v>
      </c>
    </row>
    <row r="200" spans="1:5" ht="15.6" customHeight="1" x14ac:dyDescent="0.25">
      <c r="A200" s="51">
        <v>42727</v>
      </c>
      <c r="B200" s="65" t="s">
        <v>124</v>
      </c>
      <c r="C200" s="46">
        <v>167.4</v>
      </c>
      <c r="D200" s="48">
        <v>1</v>
      </c>
      <c r="E200" s="48" t="s">
        <v>57</v>
      </c>
    </row>
    <row r="201" spans="1:5" ht="15.6" customHeight="1" x14ac:dyDescent="0.25">
      <c r="A201" s="66">
        <v>47481</v>
      </c>
      <c r="B201" s="88" t="s">
        <v>399</v>
      </c>
      <c r="C201" s="87">
        <v>31.9</v>
      </c>
      <c r="D201" s="68">
        <v>1</v>
      </c>
      <c r="E201" s="48" t="s">
        <v>57</v>
      </c>
    </row>
    <row r="202" spans="1:5" ht="15.6" customHeight="1" x14ac:dyDescent="0.25">
      <c r="A202" s="66">
        <v>47482</v>
      </c>
      <c r="B202" s="88" t="s">
        <v>400</v>
      </c>
      <c r="C202" s="87">
        <v>31.9</v>
      </c>
      <c r="D202" s="68">
        <v>1</v>
      </c>
      <c r="E202" s="48" t="s">
        <v>57</v>
      </c>
    </row>
    <row r="203" spans="1:5" ht="15.6" customHeight="1" x14ac:dyDescent="0.25">
      <c r="A203" s="72">
        <v>47483</v>
      </c>
      <c r="B203" s="93" t="s">
        <v>401</v>
      </c>
      <c r="C203" s="87">
        <v>31.9</v>
      </c>
      <c r="D203" s="68">
        <v>1</v>
      </c>
      <c r="E203" s="48" t="s">
        <v>57</v>
      </c>
    </row>
    <row r="204" spans="1:5" ht="15.6" customHeight="1" x14ac:dyDescent="0.25">
      <c r="A204" s="51">
        <v>47523</v>
      </c>
      <c r="B204" s="64" t="s">
        <v>298</v>
      </c>
      <c r="C204" s="46">
        <v>13.9</v>
      </c>
      <c r="D204" s="48">
        <v>12</v>
      </c>
      <c r="E204" s="48" t="s">
        <v>325</v>
      </c>
    </row>
    <row r="205" spans="1:5" ht="15.6" customHeight="1" x14ac:dyDescent="0.25">
      <c r="A205" s="51">
        <v>48195</v>
      </c>
      <c r="B205" s="65" t="s">
        <v>125</v>
      </c>
      <c r="C205" s="46">
        <v>20.3</v>
      </c>
      <c r="D205" s="48">
        <v>1</v>
      </c>
      <c r="E205" s="48" t="s">
        <v>53</v>
      </c>
    </row>
    <row r="206" spans="1:5" ht="15.6" customHeight="1" x14ac:dyDescent="0.25">
      <c r="A206" s="51">
        <v>48196</v>
      </c>
      <c r="B206" s="65" t="s">
        <v>126</v>
      </c>
      <c r="C206" s="46"/>
      <c r="D206" s="48">
        <v>1</v>
      </c>
      <c r="E206" s="48" t="s">
        <v>53</v>
      </c>
    </row>
    <row r="207" spans="1:5" ht="15.6" customHeight="1" x14ac:dyDescent="0.25">
      <c r="A207" s="66">
        <v>48542</v>
      </c>
      <c r="B207" s="88" t="s">
        <v>402</v>
      </c>
      <c r="C207" s="87">
        <v>99.4</v>
      </c>
      <c r="D207" s="68">
        <v>1</v>
      </c>
      <c r="E207" s="48" t="s">
        <v>57</v>
      </c>
    </row>
    <row r="208" spans="1:5" ht="15.6" customHeight="1" x14ac:dyDescent="0.25">
      <c r="A208" s="66">
        <v>48543</v>
      </c>
      <c r="B208" s="88" t="s">
        <v>403</v>
      </c>
      <c r="C208" s="87">
        <v>91.85</v>
      </c>
      <c r="D208" s="68">
        <v>1</v>
      </c>
      <c r="E208" s="48" t="s">
        <v>57</v>
      </c>
    </row>
    <row r="209" spans="1:5" ht="15.6" customHeight="1" x14ac:dyDescent="0.25">
      <c r="A209" s="66">
        <v>48544</v>
      </c>
      <c r="B209" s="88" t="s">
        <v>404</v>
      </c>
      <c r="C209" s="87">
        <v>87.8</v>
      </c>
      <c r="D209" s="68">
        <v>1</v>
      </c>
      <c r="E209" s="48" t="s">
        <v>57</v>
      </c>
    </row>
    <row r="210" spans="1:5" ht="15.6" customHeight="1" x14ac:dyDescent="0.25">
      <c r="A210" s="66">
        <v>48548</v>
      </c>
      <c r="B210" s="88" t="s">
        <v>405</v>
      </c>
      <c r="C210" s="87">
        <v>90.25</v>
      </c>
      <c r="D210" s="68">
        <v>1</v>
      </c>
      <c r="E210" s="48" t="s">
        <v>57</v>
      </c>
    </row>
    <row r="211" spans="1:5" ht="15.6" customHeight="1" x14ac:dyDescent="0.25">
      <c r="A211" s="66">
        <v>48549</v>
      </c>
      <c r="B211" s="88" t="s">
        <v>406</v>
      </c>
      <c r="C211" s="87">
        <v>87.8</v>
      </c>
      <c r="D211" s="68">
        <v>1</v>
      </c>
      <c r="E211" s="48" t="s">
        <v>57</v>
      </c>
    </row>
    <row r="212" spans="1:5" ht="15.6" customHeight="1" x14ac:dyDescent="0.25">
      <c r="A212" s="66">
        <v>48660</v>
      </c>
      <c r="B212" s="88" t="s">
        <v>407</v>
      </c>
      <c r="C212" s="87">
        <v>98.65</v>
      </c>
      <c r="D212" s="68">
        <v>1</v>
      </c>
      <c r="E212" s="48" t="s">
        <v>57</v>
      </c>
    </row>
    <row r="213" spans="1:5" ht="15.6" customHeight="1" x14ac:dyDescent="0.25">
      <c r="A213" s="66">
        <v>50820</v>
      </c>
      <c r="B213" s="91" t="s">
        <v>472</v>
      </c>
      <c r="C213" s="87">
        <v>12.5</v>
      </c>
      <c r="D213" s="68">
        <v>1</v>
      </c>
      <c r="E213" s="48" t="s">
        <v>53</v>
      </c>
    </row>
    <row r="214" spans="1:5" ht="15.6" customHeight="1" x14ac:dyDescent="0.25">
      <c r="A214" s="66">
        <v>51243</v>
      </c>
      <c r="B214" s="91" t="s">
        <v>473</v>
      </c>
      <c r="C214" s="87">
        <v>13.1</v>
      </c>
      <c r="D214" s="68">
        <v>1</v>
      </c>
      <c r="E214" s="48" t="s">
        <v>53</v>
      </c>
    </row>
    <row r="215" spans="1:5" ht="15.6" customHeight="1" x14ac:dyDescent="0.25">
      <c r="A215" s="66">
        <v>51873</v>
      </c>
      <c r="B215" s="91" t="s">
        <v>408</v>
      </c>
      <c r="C215" s="87">
        <v>31</v>
      </c>
      <c r="D215" s="68">
        <v>1</v>
      </c>
      <c r="E215" s="48" t="s">
        <v>57</v>
      </c>
    </row>
    <row r="216" spans="1:5" ht="15.6" customHeight="1" x14ac:dyDescent="0.25">
      <c r="A216" s="51">
        <v>52441</v>
      </c>
      <c r="B216" s="65" t="s">
        <v>344</v>
      </c>
      <c r="C216" s="47">
        <v>58.1</v>
      </c>
      <c r="D216" s="48">
        <v>1</v>
      </c>
      <c r="E216" s="48" t="s">
        <v>53</v>
      </c>
    </row>
    <row r="217" spans="1:5" ht="15.6" customHeight="1" x14ac:dyDescent="0.25">
      <c r="A217" s="51">
        <v>52442</v>
      </c>
      <c r="B217" s="65" t="s">
        <v>127</v>
      </c>
      <c r="C217" s="47">
        <v>96.85</v>
      </c>
      <c r="D217" s="48">
        <v>1</v>
      </c>
      <c r="E217" s="48" t="s">
        <v>53</v>
      </c>
    </row>
    <row r="218" spans="1:5" ht="15.6" customHeight="1" x14ac:dyDescent="0.25">
      <c r="A218" s="51">
        <v>53131</v>
      </c>
      <c r="B218" s="65" t="s">
        <v>128</v>
      </c>
      <c r="C218" s="46">
        <v>57.3</v>
      </c>
      <c r="D218" s="48">
        <v>1</v>
      </c>
      <c r="E218" s="48" t="s">
        <v>53</v>
      </c>
    </row>
    <row r="219" spans="1:5" ht="15.6" customHeight="1" x14ac:dyDescent="0.25">
      <c r="A219" s="51">
        <v>53295</v>
      </c>
      <c r="B219" s="65" t="s">
        <v>129</v>
      </c>
      <c r="C219" s="46">
        <v>8.8000000000000007</v>
      </c>
      <c r="D219" s="48">
        <v>1</v>
      </c>
      <c r="E219" s="48" t="s">
        <v>48</v>
      </c>
    </row>
    <row r="220" spans="1:5" ht="15.6" customHeight="1" x14ac:dyDescent="0.25">
      <c r="A220" s="51">
        <v>53297</v>
      </c>
      <c r="B220" s="65" t="s">
        <v>130</v>
      </c>
      <c r="C220" s="46">
        <v>18.350000000000001</v>
      </c>
      <c r="D220" s="48">
        <v>1</v>
      </c>
      <c r="E220" s="48" t="s">
        <v>48</v>
      </c>
    </row>
    <row r="221" spans="1:5" ht="15.6" customHeight="1" x14ac:dyDescent="0.25">
      <c r="A221" s="51">
        <v>53300</v>
      </c>
      <c r="B221" s="65" t="s">
        <v>131</v>
      </c>
      <c r="C221" s="46">
        <v>22.05</v>
      </c>
      <c r="D221" s="48">
        <v>1</v>
      </c>
      <c r="E221" s="48" t="s">
        <v>48</v>
      </c>
    </row>
    <row r="222" spans="1:5" ht="15.6" customHeight="1" x14ac:dyDescent="0.25">
      <c r="A222" s="66">
        <v>54593</v>
      </c>
      <c r="B222" s="88" t="s">
        <v>409</v>
      </c>
      <c r="C222" s="87">
        <v>31.9</v>
      </c>
      <c r="D222" s="68">
        <v>1</v>
      </c>
      <c r="E222" s="48" t="s">
        <v>57</v>
      </c>
    </row>
    <row r="223" spans="1:5" ht="15.6" customHeight="1" x14ac:dyDescent="0.25">
      <c r="A223" s="51">
        <v>55086</v>
      </c>
      <c r="B223" s="65" t="s">
        <v>328</v>
      </c>
      <c r="C223" s="46">
        <v>65.3</v>
      </c>
      <c r="D223" s="48">
        <v>5</v>
      </c>
      <c r="E223" s="48" t="s">
        <v>45</v>
      </c>
    </row>
    <row r="224" spans="1:5" ht="15.6" customHeight="1" x14ac:dyDescent="0.25">
      <c r="A224" s="51">
        <v>55087</v>
      </c>
      <c r="B224" s="65" t="s">
        <v>329</v>
      </c>
      <c r="C224" s="46">
        <v>65.3</v>
      </c>
      <c r="D224" s="48">
        <v>1</v>
      </c>
      <c r="E224" s="48" t="s">
        <v>48</v>
      </c>
    </row>
    <row r="225" spans="1:5" ht="15.6" customHeight="1" x14ac:dyDescent="0.25">
      <c r="A225" s="51">
        <v>55088</v>
      </c>
      <c r="B225" s="65" t="s">
        <v>330</v>
      </c>
      <c r="C225" s="46">
        <v>79.2</v>
      </c>
      <c r="D225" s="48">
        <v>4</v>
      </c>
      <c r="E225" s="48" t="s">
        <v>45</v>
      </c>
    </row>
    <row r="226" spans="1:5" ht="15.6" customHeight="1" x14ac:dyDescent="0.25">
      <c r="A226" s="51">
        <v>55889</v>
      </c>
      <c r="B226" s="65" t="s">
        <v>265</v>
      </c>
      <c r="C226" s="46">
        <v>33.799999999999997</v>
      </c>
      <c r="D226" s="48">
        <v>1</v>
      </c>
      <c r="E226" s="48" t="s">
        <v>53</v>
      </c>
    </row>
    <row r="227" spans="1:5" ht="15.6" customHeight="1" x14ac:dyDescent="0.25">
      <c r="A227" s="51">
        <v>55890</v>
      </c>
      <c r="B227" s="65" t="s">
        <v>345</v>
      </c>
      <c r="C227" s="46">
        <v>22.85</v>
      </c>
      <c r="D227" s="48">
        <v>1</v>
      </c>
      <c r="E227" s="48" t="s">
        <v>53</v>
      </c>
    </row>
    <row r="228" spans="1:5" ht="15.6" customHeight="1" x14ac:dyDescent="0.25">
      <c r="A228" s="51">
        <v>55895</v>
      </c>
      <c r="B228" s="65" t="s">
        <v>133</v>
      </c>
      <c r="C228" s="46">
        <v>89.1</v>
      </c>
      <c r="D228" s="48">
        <v>2.75</v>
      </c>
      <c r="E228" s="48" t="s">
        <v>132</v>
      </c>
    </row>
    <row r="229" spans="1:5" ht="15.6" customHeight="1" x14ac:dyDescent="0.25">
      <c r="A229" s="51">
        <v>55898</v>
      </c>
      <c r="B229" s="65" t="s">
        <v>134</v>
      </c>
      <c r="C229" s="46">
        <v>138.30000000000001</v>
      </c>
      <c r="D229" s="48">
        <v>1</v>
      </c>
      <c r="E229" s="48" t="s">
        <v>132</v>
      </c>
    </row>
    <row r="230" spans="1:5" ht="15.6" customHeight="1" x14ac:dyDescent="0.25">
      <c r="A230" s="51">
        <v>55905</v>
      </c>
      <c r="B230" s="65" t="s">
        <v>135</v>
      </c>
      <c r="C230" s="46">
        <v>34.950000000000003</v>
      </c>
      <c r="D230" s="48">
        <v>1</v>
      </c>
      <c r="E230" s="48" t="s">
        <v>48</v>
      </c>
    </row>
    <row r="231" spans="1:5" ht="15.6" customHeight="1" x14ac:dyDescent="0.25">
      <c r="A231" s="51">
        <v>56418</v>
      </c>
      <c r="B231" s="65" t="s">
        <v>136</v>
      </c>
      <c r="C231" s="46">
        <v>39</v>
      </c>
      <c r="D231" s="48">
        <v>1</v>
      </c>
      <c r="E231" s="48" t="s">
        <v>154</v>
      </c>
    </row>
    <row r="232" spans="1:5" ht="15.6" customHeight="1" x14ac:dyDescent="0.25">
      <c r="A232" s="50">
        <v>59504</v>
      </c>
      <c r="B232" s="64" t="s">
        <v>353</v>
      </c>
      <c r="C232" s="46">
        <v>9.5</v>
      </c>
      <c r="D232" s="48">
        <v>8.5399999999999991</v>
      </c>
      <c r="E232" s="48" t="s">
        <v>155</v>
      </c>
    </row>
    <row r="233" spans="1:5" ht="15.6" customHeight="1" x14ac:dyDescent="0.25">
      <c r="A233" s="51">
        <v>59629</v>
      </c>
      <c r="B233" s="65" t="s">
        <v>137</v>
      </c>
      <c r="C233" s="47">
        <v>2220</v>
      </c>
      <c r="D233" s="48">
        <v>1</v>
      </c>
      <c r="E233" s="48" t="s">
        <v>154</v>
      </c>
    </row>
    <row r="234" spans="1:5" ht="15.6" customHeight="1" x14ac:dyDescent="0.25">
      <c r="A234" s="51">
        <v>59654</v>
      </c>
      <c r="B234" s="65" t="s">
        <v>138</v>
      </c>
      <c r="C234" s="46">
        <v>25.75</v>
      </c>
      <c r="D234" s="48">
        <v>12</v>
      </c>
      <c r="E234" s="48" t="s">
        <v>155</v>
      </c>
    </row>
    <row r="235" spans="1:5" ht="15.6" customHeight="1" x14ac:dyDescent="0.25">
      <c r="A235" s="51">
        <v>59657</v>
      </c>
      <c r="B235" s="65" t="s">
        <v>139</v>
      </c>
      <c r="C235" s="46">
        <v>5.09</v>
      </c>
      <c r="D235" s="48">
        <v>18</v>
      </c>
      <c r="E235" s="48" t="s">
        <v>155</v>
      </c>
    </row>
    <row r="236" spans="1:5" ht="15.6" customHeight="1" x14ac:dyDescent="0.25">
      <c r="A236" s="51">
        <v>59658</v>
      </c>
      <c r="B236" s="65" t="s">
        <v>354</v>
      </c>
      <c r="C236" s="46">
        <v>6.9</v>
      </c>
      <c r="D236" s="48">
        <v>25</v>
      </c>
      <c r="E236" s="48" t="s">
        <v>155</v>
      </c>
    </row>
    <row r="237" spans="1:5" ht="15.6" customHeight="1" x14ac:dyDescent="0.25">
      <c r="A237" s="51">
        <v>59679</v>
      </c>
      <c r="B237" s="65" t="s">
        <v>140</v>
      </c>
      <c r="C237" s="46">
        <v>7.58</v>
      </c>
      <c r="D237" s="48">
        <v>16</v>
      </c>
      <c r="E237" s="48" t="s">
        <v>155</v>
      </c>
    </row>
    <row r="238" spans="1:5" ht="15.6" customHeight="1" x14ac:dyDescent="0.25">
      <c r="A238" s="66">
        <v>59845</v>
      </c>
      <c r="B238" s="88" t="s">
        <v>410</v>
      </c>
      <c r="C238" s="87">
        <v>138.4</v>
      </c>
      <c r="D238" s="68">
        <v>1</v>
      </c>
      <c r="E238" s="48" t="s">
        <v>57</v>
      </c>
    </row>
    <row r="239" spans="1:5" ht="15.6" customHeight="1" x14ac:dyDescent="0.25">
      <c r="A239" s="66">
        <v>59846</v>
      </c>
      <c r="B239" s="88" t="s">
        <v>411</v>
      </c>
      <c r="C239" s="87">
        <v>131</v>
      </c>
      <c r="D239" s="68">
        <v>1</v>
      </c>
      <c r="E239" s="48" t="s">
        <v>57</v>
      </c>
    </row>
    <row r="240" spans="1:5" ht="15.6" customHeight="1" x14ac:dyDescent="0.25">
      <c r="A240" s="66">
        <v>59847</v>
      </c>
      <c r="B240" s="88" t="s">
        <v>412</v>
      </c>
      <c r="C240" s="87">
        <v>124.5</v>
      </c>
      <c r="D240" s="68">
        <v>1</v>
      </c>
      <c r="E240" s="48" t="s">
        <v>57</v>
      </c>
    </row>
    <row r="241" spans="1:5" ht="15.6" customHeight="1" x14ac:dyDescent="0.25">
      <c r="A241" s="66">
        <v>59848</v>
      </c>
      <c r="B241" s="88" t="s">
        <v>413</v>
      </c>
      <c r="C241" s="87">
        <v>103</v>
      </c>
      <c r="D241" s="68">
        <v>1</v>
      </c>
      <c r="E241" s="48" t="s">
        <v>57</v>
      </c>
    </row>
    <row r="242" spans="1:5" ht="15.6" customHeight="1" x14ac:dyDescent="0.25">
      <c r="A242" s="66">
        <v>59849</v>
      </c>
      <c r="B242" s="88" t="s">
        <v>414</v>
      </c>
      <c r="C242" s="87">
        <v>100.8</v>
      </c>
      <c r="D242" s="68">
        <v>1</v>
      </c>
      <c r="E242" s="48" t="s">
        <v>57</v>
      </c>
    </row>
    <row r="243" spans="1:5" ht="15.6" customHeight="1" x14ac:dyDescent="0.25">
      <c r="A243" s="66">
        <v>59850</v>
      </c>
      <c r="B243" s="88" t="s">
        <v>415</v>
      </c>
      <c r="C243" s="87">
        <v>96.300000000000011</v>
      </c>
      <c r="D243" s="68">
        <v>1</v>
      </c>
      <c r="E243" s="48" t="s">
        <v>57</v>
      </c>
    </row>
    <row r="244" spans="1:5" ht="15.6" customHeight="1" x14ac:dyDescent="0.25">
      <c r="A244" s="66">
        <v>59861</v>
      </c>
      <c r="B244" s="88" t="s">
        <v>416</v>
      </c>
      <c r="C244" s="87">
        <v>96.300000000000011</v>
      </c>
      <c r="D244" s="68">
        <v>1</v>
      </c>
      <c r="E244" s="48" t="s">
        <v>57</v>
      </c>
    </row>
    <row r="245" spans="1:5" ht="15.6" customHeight="1" x14ac:dyDescent="0.25">
      <c r="A245" s="51">
        <v>59906</v>
      </c>
      <c r="B245" s="65" t="s">
        <v>346</v>
      </c>
      <c r="C245" s="47">
        <v>7675</v>
      </c>
      <c r="D245" s="48">
        <v>1</v>
      </c>
      <c r="E245" s="48" t="s">
        <v>154</v>
      </c>
    </row>
    <row r="246" spans="1:5" ht="15.6" customHeight="1" x14ac:dyDescent="0.25">
      <c r="A246" s="51">
        <v>59960</v>
      </c>
      <c r="B246" s="65" t="s">
        <v>141</v>
      </c>
      <c r="C246" s="46">
        <v>5.4</v>
      </c>
      <c r="D246" s="48">
        <v>1</v>
      </c>
      <c r="E246" s="48" t="s">
        <v>154</v>
      </c>
    </row>
    <row r="247" spans="1:5" ht="15.6" customHeight="1" x14ac:dyDescent="0.25">
      <c r="A247" s="51">
        <v>60022</v>
      </c>
      <c r="B247" s="65" t="s">
        <v>142</v>
      </c>
      <c r="C247" s="46">
        <v>108</v>
      </c>
      <c r="D247" s="48">
        <v>1</v>
      </c>
      <c r="E247" s="48" t="s">
        <v>132</v>
      </c>
    </row>
    <row r="248" spans="1:5" ht="15.6" customHeight="1" x14ac:dyDescent="0.25">
      <c r="A248" s="51">
        <v>60037</v>
      </c>
      <c r="B248" s="65" t="s">
        <v>143</v>
      </c>
      <c r="C248" s="47">
        <v>1375</v>
      </c>
      <c r="D248" s="48">
        <v>1</v>
      </c>
      <c r="E248" s="48" t="s">
        <v>154</v>
      </c>
    </row>
    <row r="249" spans="1:5" ht="15.6" customHeight="1" x14ac:dyDescent="0.25">
      <c r="A249" s="51">
        <v>60091</v>
      </c>
      <c r="B249" s="65" t="s">
        <v>144</v>
      </c>
      <c r="C249" s="46">
        <v>970</v>
      </c>
      <c r="D249" s="48">
        <v>1</v>
      </c>
      <c r="E249" s="48" t="s">
        <v>154</v>
      </c>
    </row>
    <row r="250" spans="1:5" ht="15.6" customHeight="1" x14ac:dyDescent="0.25">
      <c r="A250" s="51">
        <v>60134</v>
      </c>
      <c r="B250" s="65" t="s">
        <v>145</v>
      </c>
      <c r="C250" s="46">
        <v>5.41</v>
      </c>
      <c r="D250" s="48">
        <v>1</v>
      </c>
      <c r="E250" s="48" t="s">
        <v>154</v>
      </c>
    </row>
    <row r="251" spans="1:5" ht="15.6" customHeight="1" x14ac:dyDescent="0.25">
      <c r="A251" s="51">
        <v>60136</v>
      </c>
      <c r="B251" s="65" t="s">
        <v>146</v>
      </c>
      <c r="C251" s="46">
        <v>7.33</v>
      </c>
      <c r="D251" s="48">
        <v>1</v>
      </c>
      <c r="E251" s="48" t="s">
        <v>154</v>
      </c>
    </row>
    <row r="252" spans="1:5" ht="15.6" customHeight="1" x14ac:dyDescent="0.25">
      <c r="A252" s="51">
        <v>60140</v>
      </c>
      <c r="B252" s="65" t="s">
        <v>147</v>
      </c>
      <c r="C252" s="46">
        <v>9.24</v>
      </c>
      <c r="D252" s="48">
        <v>1</v>
      </c>
      <c r="E252" s="48" t="s">
        <v>154</v>
      </c>
    </row>
    <row r="253" spans="1:5" ht="15.6" customHeight="1" x14ac:dyDescent="0.25">
      <c r="A253" s="51">
        <v>60141</v>
      </c>
      <c r="B253" s="65" t="s">
        <v>148</v>
      </c>
      <c r="C253" s="46">
        <v>5.59</v>
      </c>
      <c r="D253" s="48">
        <v>1</v>
      </c>
      <c r="E253" s="48" t="s">
        <v>154</v>
      </c>
    </row>
    <row r="254" spans="1:5" ht="15.6" customHeight="1" x14ac:dyDescent="0.25">
      <c r="A254" s="51">
        <v>60940</v>
      </c>
      <c r="B254" s="65" t="s">
        <v>149</v>
      </c>
      <c r="C254" s="47">
        <v>28.2</v>
      </c>
      <c r="D254" s="48">
        <v>1</v>
      </c>
      <c r="E254" s="48" t="s">
        <v>154</v>
      </c>
    </row>
    <row r="255" spans="1:5" ht="15.6" customHeight="1" x14ac:dyDescent="0.25">
      <c r="A255" s="51">
        <v>60944</v>
      </c>
      <c r="B255" s="65" t="s">
        <v>150</v>
      </c>
      <c r="C255" s="46">
        <v>19.57</v>
      </c>
      <c r="D255" s="48">
        <v>1</v>
      </c>
      <c r="E255" s="48" t="s">
        <v>154</v>
      </c>
    </row>
    <row r="256" spans="1:5" ht="15.6" customHeight="1" x14ac:dyDescent="0.25">
      <c r="A256" s="51">
        <v>60947</v>
      </c>
      <c r="B256" s="65" t="s">
        <v>151</v>
      </c>
      <c r="C256" s="46">
        <v>34.43</v>
      </c>
      <c r="D256" s="48">
        <v>1</v>
      </c>
      <c r="E256" s="48" t="s">
        <v>154</v>
      </c>
    </row>
    <row r="257" spans="1:5" ht="15.6" customHeight="1" x14ac:dyDescent="0.25">
      <c r="A257" s="51">
        <v>60949</v>
      </c>
      <c r="B257" s="65" t="s">
        <v>152</v>
      </c>
      <c r="C257" s="46">
        <v>32.9</v>
      </c>
      <c r="D257" s="48">
        <v>1</v>
      </c>
      <c r="E257" s="48" t="s">
        <v>154</v>
      </c>
    </row>
    <row r="258" spans="1:5" ht="15.6" customHeight="1" x14ac:dyDescent="0.25">
      <c r="A258" s="51">
        <v>61128</v>
      </c>
      <c r="B258" s="65" t="s">
        <v>153</v>
      </c>
      <c r="C258" s="47">
        <v>32.200000000000003</v>
      </c>
      <c r="D258" s="48">
        <v>1</v>
      </c>
      <c r="E258" s="48" t="s">
        <v>154</v>
      </c>
    </row>
    <row r="259" spans="1:5" ht="15.6" customHeight="1" x14ac:dyDescent="0.25">
      <c r="A259" s="51">
        <v>61130</v>
      </c>
      <c r="B259" s="65" t="s">
        <v>156</v>
      </c>
      <c r="C259" s="46">
        <v>15.15</v>
      </c>
      <c r="D259" s="48">
        <v>1</v>
      </c>
      <c r="E259" s="48" t="s">
        <v>154</v>
      </c>
    </row>
    <row r="260" spans="1:5" ht="15.6" customHeight="1" x14ac:dyDescent="0.25">
      <c r="A260" s="51">
        <v>61162</v>
      </c>
      <c r="B260" s="65" t="s">
        <v>157</v>
      </c>
      <c r="C260" s="47">
        <v>70.599999999999994</v>
      </c>
      <c r="D260" s="48">
        <v>1</v>
      </c>
      <c r="E260" s="48" t="s">
        <v>154</v>
      </c>
    </row>
    <row r="261" spans="1:5" ht="15.6" customHeight="1" x14ac:dyDescent="0.25">
      <c r="A261" s="51">
        <v>61163</v>
      </c>
      <c r="B261" s="65" t="s">
        <v>158</v>
      </c>
      <c r="C261" s="47">
        <v>70.599999999999994</v>
      </c>
      <c r="D261" s="48">
        <v>1</v>
      </c>
      <c r="E261" s="48" t="s">
        <v>154</v>
      </c>
    </row>
    <row r="262" spans="1:5" ht="15.6" customHeight="1" x14ac:dyDescent="0.25">
      <c r="A262" s="51">
        <v>61482</v>
      </c>
      <c r="B262" s="65" t="s">
        <v>159</v>
      </c>
      <c r="C262" s="46">
        <v>5.4</v>
      </c>
      <c r="D262" s="48">
        <v>1</v>
      </c>
      <c r="E262" s="48" t="s">
        <v>154</v>
      </c>
    </row>
    <row r="263" spans="1:5" ht="15.6" customHeight="1" x14ac:dyDescent="0.25">
      <c r="A263" s="51">
        <v>62002</v>
      </c>
      <c r="B263" s="65" t="s">
        <v>160</v>
      </c>
      <c r="C263" s="46">
        <v>118.65</v>
      </c>
      <c r="D263" s="48">
        <v>1</v>
      </c>
      <c r="E263" s="48" t="s">
        <v>26</v>
      </c>
    </row>
    <row r="264" spans="1:5" ht="15.6" customHeight="1" x14ac:dyDescent="0.25">
      <c r="A264" s="51">
        <v>62003</v>
      </c>
      <c r="B264" s="65" t="s">
        <v>161</v>
      </c>
      <c r="C264" s="46">
        <v>97.25</v>
      </c>
      <c r="D264" s="48">
        <v>1</v>
      </c>
      <c r="E264" s="48" t="s">
        <v>26</v>
      </c>
    </row>
    <row r="265" spans="1:5" ht="15.6" customHeight="1" x14ac:dyDescent="0.25">
      <c r="A265" s="51">
        <v>62005</v>
      </c>
      <c r="B265" s="65" t="s">
        <v>162</v>
      </c>
      <c r="C265" s="46">
        <v>91.25</v>
      </c>
      <c r="D265" s="48">
        <v>1</v>
      </c>
      <c r="E265" s="48" t="s">
        <v>26</v>
      </c>
    </row>
    <row r="266" spans="1:5" ht="15.6" customHeight="1" x14ac:dyDescent="0.25">
      <c r="A266" s="51">
        <v>62006</v>
      </c>
      <c r="B266" s="65" t="s">
        <v>163</v>
      </c>
      <c r="C266" s="46">
        <v>84.15</v>
      </c>
      <c r="D266" s="48">
        <v>1</v>
      </c>
      <c r="E266" s="48" t="s">
        <v>26</v>
      </c>
    </row>
    <row r="267" spans="1:5" ht="15.6" customHeight="1" x14ac:dyDescent="0.25">
      <c r="A267" s="51">
        <v>62141</v>
      </c>
      <c r="B267" s="65" t="s">
        <v>164</v>
      </c>
      <c r="C267" s="47">
        <v>211</v>
      </c>
      <c r="D267" s="48">
        <v>1</v>
      </c>
      <c r="E267" s="48" t="s">
        <v>154</v>
      </c>
    </row>
    <row r="268" spans="1:5" ht="15.6" customHeight="1" x14ac:dyDescent="0.25">
      <c r="A268" s="51">
        <v>62143</v>
      </c>
      <c r="B268" s="65" t="s">
        <v>347</v>
      </c>
      <c r="C268" s="47">
        <v>362.6</v>
      </c>
      <c r="D268" s="48">
        <v>1</v>
      </c>
      <c r="E268" s="48" t="s">
        <v>154</v>
      </c>
    </row>
    <row r="269" spans="1:5" ht="15.6" customHeight="1" x14ac:dyDescent="0.25">
      <c r="A269" s="51">
        <v>62145</v>
      </c>
      <c r="B269" s="65" t="s">
        <v>165</v>
      </c>
      <c r="C269" s="47">
        <v>91.8</v>
      </c>
      <c r="D269" s="48">
        <v>1</v>
      </c>
      <c r="E269" s="48" t="s">
        <v>154</v>
      </c>
    </row>
    <row r="270" spans="1:5" ht="15.6" customHeight="1" x14ac:dyDescent="0.25">
      <c r="A270" s="51">
        <v>62146</v>
      </c>
      <c r="B270" s="65" t="s">
        <v>166</v>
      </c>
      <c r="C270" s="47">
        <v>1610.95</v>
      </c>
      <c r="D270" s="48">
        <v>1</v>
      </c>
      <c r="E270" s="48" t="s">
        <v>154</v>
      </c>
    </row>
    <row r="271" spans="1:5" ht="15.6" customHeight="1" x14ac:dyDescent="0.25">
      <c r="A271" s="51">
        <v>62147</v>
      </c>
      <c r="B271" s="65" t="s">
        <v>167</v>
      </c>
      <c r="C271" s="47">
        <v>281.8</v>
      </c>
      <c r="D271" s="48">
        <v>1</v>
      </c>
      <c r="E271" s="48" t="s">
        <v>154</v>
      </c>
    </row>
    <row r="272" spans="1:5" ht="15.6" customHeight="1" x14ac:dyDescent="0.25">
      <c r="A272" s="51">
        <v>62148</v>
      </c>
      <c r="B272" s="65" t="s">
        <v>168</v>
      </c>
      <c r="C272" s="47">
        <v>73.599999999999994</v>
      </c>
      <c r="D272" s="48">
        <v>1</v>
      </c>
      <c r="E272" s="48" t="s">
        <v>154</v>
      </c>
    </row>
    <row r="273" spans="1:7" ht="15.6" customHeight="1" x14ac:dyDescent="0.25">
      <c r="A273" s="51">
        <v>62150</v>
      </c>
      <c r="B273" s="65" t="s">
        <v>169</v>
      </c>
      <c r="C273" s="46">
        <v>176.65</v>
      </c>
      <c r="D273" s="48">
        <v>1</v>
      </c>
      <c r="E273" s="48" t="s">
        <v>154</v>
      </c>
    </row>
    <row r="274" spans="1:7" ht="15.6" customHeight="1" x14ac:dyDescent="0.25">
      <c r="A274" s="51">
        <v>62382</v>
      </c>
      <c r="B274" s="65" t="s">
        <v>170</v>
      </c>
      <c r="C274" s="46">
        <v>60.5</v>
      </c>
      <c r="D274" s="48">
        <v>1</v>
      </c>
      <c r="E274" s="48" t="s">
        <v>154</v>
      </c>
    </row>
    <row r="275" spans="1:7" ht="15.6" customHeight="1" x14ac:dyDescent="0.25">
      <c r="A275" s="51">
        <v>62562</v>
      </c>
      <c r="B275" s="65" t="s">
        <v>171</v>
      </c>
      <c r="C275" s="46">
        <v>89.9</v>
      </c>
      <c r="D275" s="48">
        <v>1</v>
      </c>
      <c r="E275" s="48" t="s">
        <v>154</v>
      </c>
    </row>
    <row r="276" spans="1:7" ht="15.6" customHeight="1" x14ac:dyDescent="0.25">
      <c r="A276" s="51">
        <v>62575</v>
      </c>
      <c r="B276" s="65" t="s">
        <v>299</v>
      </c>
      <c r="C276" s="46">
        <v>21.4</v>
      </c>
      <c r="D276" s="48">
        <v>5</v>
      </c>
      <c r="E276" s="48" t="s">
        <v>45</v>
      </c>
    </row>
    <row r="277" spans="1:7" ht="15.6" customHeight="1" x14ac:dyDescent="0.25">
      <c r="A277" s="51">
        <v>62993</v>
      </c>
      <c r="B277" s="65" t="s">
        <v>172</v>
      </c>
      <c r="C277" s="46">
        <v>9.07</v>
      </c>
      <c r="D277" s="48">
        <v>1</v>
      </c>
      <c r="E277" s="48" t="s">
        <v>154</v>
      </c>
    </row>
    <row r="278" spans="1:7" ht="15.6" customHeight="1" x14ac:dyDescent="0.25">
      <c r="A278" s="66">
        <v>63015</v>
      </c>
      <c r="B278" s="86" t="s">
        <v>417</v>
      </c>
      <c r="C278" s="87">
        <v>49.75</v>
      </c>
      <c r="D278" s="68">
        <v>1</v>
      </c>
      <c r="E278" s="48" t="s">
        <v>57</v>
      </c>
    </row>
    <row r="279" spans="1:7" ht="15.6" customHeight="1" x14ac:dyDescent="0.25">
      <c r="A279" s="51">
        <v>63016</v>
      </c>
      <c r="B279" s="65" t="s">
        <v>173</v>
      </c>
      <c r="C279" s="46">
        <v>78.05</v>
      </c>
      <c r="D279" s="48">
        <v>1</v>
      </c>
      <c r="E279" s="48" t="s">
        <v>26</v>
      </c>
    </row>
    <row r="280" spans="1:7" ht="15.6" customHeight="1" x14ac:dyDescent="0.25">
      <c r="A280" s="51">
        <v>63017</v>
      </c>
      <c r="B280" s="73" t="s">
        <v>326</v>
      </c>
      <c r="C280" s="47">
        <v>54</v>
      </c>
      <c r="D280" s="48">
        <v>1</v>
      </c>
      <c r="E280" s="48" t="s">
        <v>26</v>
      </c>
    </row>
    <row r="281" spans="1:7" ht="15.6" customHeight="1" x14ac:dyDescent="0.25">
      <c r="A281" s="51">
        <v>64135</v>
      </c>
      <c r="B281" s="65" t="s">
        <v>348</v>
      </c>
      <c r="C281" s="47">
        <v>178.7</v>
      </c>
      <c r="D281" s="48">
        <v>1</v>
      </c>
      <c r="E281" s="48" t="s">
        <v>154</v>
      </c>
    </row>
    <row r="282" spans="1:7" ht="15.6" customHeight="1" x14ac:dyDescent="0.25">
      <c r="A282" s="51">
        <v>64310</v>
      </c>
      <c r="B282" s="65" t="s">
        <v>174</v>
      </c>
      <c r="C282" s="47">
        <v>352.5</v>
      </c>
      <c r="D282" s="48">
        <v>1</v>
      </c>
      <c r="E282" s="48" t="s">
        <v>154</v>
      </c>
      <c r="G282" s="52"/>
    </row>
    <row r="283" spans="1:7" ht="15.6" customHeight="1" x14ac:dyDescent="0.25">
      <c r="A283" s="94">
        <v>64374</v>
      </c>
      <c r="B283" s="95" t="s">
        <v>418</v>
      </c>
      <c r="C283" s="96">
        <v>109.5</v>
      </c>
      <c r="D283" s="97">
        <v>1</v>
      </c>
      <c r="E283" s="98" t="s">
        <v>57</v>
      </c>
    </row>
    <row r="284" spans="1:7" ht="15.6" customHeight="1" x14ac:dyDescent="0.25">
      <c r="A284" s="94">
        <v>64375</v>
      </c>
      <c r="B284" s="95" t="s">
        <v>419</v>
      </c>
      <c r="C284" s="96">
        <v>86</v>
      </c>
      <c r="D284" s="97">
        <v>1</v>
      </c>
      <c r="E284" s="98" t="s">
        <v>57</v>
      </c>
    </row>
    <row r="285" spans="1:7" ht="15.6" customHeight="1" x14ac:dyDescent="0.25">
      <c r="A285" s="94">
        <v>64376</v>
      </c>
      <c r="B285" s="95" t="s">
        <v>420</v>
      </c>
      <c r="C285" s="96">
        <v>78.5</v>
      </c>
      <c r="D285" s="97">
        <v>1</v>
      </c>
      <c r="E285" s="98" t="s">
        <v>57</v>
      </c>
    </row>
    <row r="286" spans="1:7" ht="15.6" customHeight="1" x14ac:dyDescent="0.25">
      <c r="A286" s="51">
        <v>64387</v>
      </c>
      <c r="B286" s="65" t="s">
        <v>349</v>
      </c>
      <c r="C286" s="47">
        <v>217.95</v>
      </c>
      <c r="D286" s="48">
        <v>1</v>
      </c>
      <c r="E286" s="48" t="s">
        <v>154</v>
      </c>
    </row>
    <row r="287" spans="1:7" ht="15.6" customHeight="1" x14ac:dyDescent="0.25">
      <c r="A287" s="51">
        <v>64657</v>
      </c>
      <c r="B287" s="65" t="s">
        <v>421</v>
      </c>
      <c r="C287" s="47">
        <v>82.5</v>
      </c>
      <c r="D287" s="48">
        <v>1</v>
      </c>
      <c r="E287" s="48" t="s">
        <v>154</v>
      </c>
    </row>
    <row r="288" spans="1:7" ht="15.6" customHeight="1" x14ac:dyDescent="0.25">
      <c r="A288" s="51">
        <v>64658</v>
      </c>
      <c r="B288" s="65" t="s">
        <v>422</v>
      </c>
      <c r="C288" s="46">
        <v>63.8</v>
      </c>
      <c r="D288" s="48">
        <v>1</v>
      </c>
      <c r="E288" s="48" t="s">
        <v>154</v>
      </c>
    </row>
    <row r="289" spans="1:5" ht="15.6" customHeight="1" x14ac:dyDescent="0.25">
      <c r="A289" s="94">
        <v>64659</v>
      </c>
      <c r="B289" s="95" t="s">
        <v>423</v>
      </c>
      <c r="C289" s="96">
        <v>53.75</v>
      </c>
      <c r="D289" s="97">
        <v>1</v>
      </c>
      <c r="E289" s="98" t="s">
        <v>57</v>
      </c>
    </row>
    <row r="290" spans="1:5" ht="15.6" customHeight="1" x14ac:dyDescent="0.25">
      <c r="A290" s="51">
        <v>64660</v>
      </c>
      <c r="B290" s="65" t="s">
        <v>424</v>
      </c>
      <c r="C290" s="46">
        <v>60.5</v>
      </c>
      <c r="D290" s="48">
        <v>1</v>
      </c>
      <c r="E290" s="48" t="s">
        <v>154</v>
      </c>
    </row>
    <row r="291" spans="1:5" ht="15.6" customHeight="1" x14ac:dyDescent="0.25">
      <c r="A291" s="51">
        <v>64670</v>
      </c>
      <c r="B291" s="65" t="s">
        <v>175</v>
      </c>
      <c r="C291" s="46">
        <v>1419</v>
      </c>
      <c r="D291" s="48">
        <v>1</v>
      </c>
      <c r="E291" s="48" t="s">
        <v>154</v>
      </c>
    </row>
    <row r="292" spans="1:5" ht="15.6" customHeight="1" x14ac:dyDescent="0.25">
      <c r="A292" s="51">
        <v>64681</v>
      </c>
      <c r="B292" s="65" t="s">
        <v>425</v>
      </c>
      <c r="C292" s="46">
        <v>60.5</v>
      </c>
      <c r="D292" s="48">
        <v>1</v>
      </c>
      <c r="E292" s="48" t="s">
        <v>154</v>
      </c>
    </row>
    <row r="293" spans="1:5" ht="15.6" customHeight="1" x14ac:dyDescent="0.25">
      <c r="A293" s="94">
        <v>64682</v>
      </c>
      <c r="B293" s="95" t="s">
        <v>426</v>
      </c>
      <c r="C293" s="96">
        <v>60.5</v>
      </c>
      <c r="D293" s="97">
        <v>1</v>
      </c>
      <c r="E293" s="98" t="s">
        <v>57</v>
      </c>
    </row>
    <row r="294" spans="1:5" ht="15.6" customHeight="1" x14ac:dyDescent="0.25">
      <c r="A294" s="66">
        <v>64688</v>
      </c>
      <c r="B294" s="86" t="s">
        <v>427</v>
      </c>
      <c r="C294" s="87">
        <v>54</v>
      </c>
      <c r="D294" s="68">
        <v>1</v>
      </c>
      <c r="E294" s="48" t="s">
        <v>57</v>
      </c>
    </row>
    <row r="295" spans="1:5" ht="15.6" customHeight="1" x14ac:dyDescent="0.25">
      <c r="A295" s="51">
        <v>64855</v>
      </c>
      <c r="B295" s="67" t="s">
        <v>300</v>
      </c>
      <c r="C295" s="47">
        <v>129.25</v>
      </c>
      <c r="D295" s="48">
        <v>3</v>
      </c>
      <c r="E295" s="48" t="s">
        <v>132</v>
      </c>
    </row>
    <row r="296" spans="1:5" ht="15.6" customHeight="1" x14ac:dyDescent="0.25">
      <c r="A296" s="51">
        <v>64857</v>
      </c>
      <c r="B296" s="67" t="s">
        <v>301</v>
      </c>
      <c r="C296" s="47">
        <v>129.25</v>
      </c>
      <c r="D296" s="48">
        <v>3</v>
      </c>
      <c r="E296" s="48" t="s">
        <v>132</v>
      </c>
    </row>
    <row r="297" spans="1:5" ht="15.6" customHeight="1" x14ac:dyDescent="0.25">
      <c r="A297" s="51">
        <v>64859</v>
      </c>
      <c r="B297" s="67" t="s">
        <v>302</v>
      </c>
      <c r="C297" s="47">
        <v>129.25</v>
      </c>
      <c r="D297" s="48">
        <v>3</v>
      </c>
      <c r="E297" s="48" t="s">
        <v>132</v>
      </c>
    </row>
    <row r="298" spans="1:5" ht="15.6" customHeight="1" x14ac:dyDescent="0.25">
      <c r="A298" s="51">
        <v>64891</v>
      </c>
      <c r="B298" s="67" t="s">
        <v>303</v>
      </c>
      <c r="C298" s="47">
        <v>129.25</v>
      </c>
      <c r="D298" s="48">
        <v>3</v>
      </c>
      <c r="E298" s="48" t="s">
        <v>132</v>
      </c>
    </row>
    <row r="299" spans="1:5" ht="15.6" customHeight="1" x14ac:dyDescent="0.25">
      <c r="A299" s="51">
        <v>65805</v>
      </c>
      <c r="B299" s="65" t="s">
        <v>176</v>
      </c>
      <c r="C299" s="46">
        <v>2399</v>
      </c>
      <c r="D299" s="48">
        <v>1</v>
      </c>
      <c r="E299" s="48" t="s">
        <v>154</v>
      </c>
    </row>
    <row r="300" spans="1:5" ht="15.6" customHeight="1" x14ac:dyDescent="0.25">
      <c r="A300" s="51">
        <v>65806</v>
      </c>
      <c r="B300" s="65" t="s">
        <v>177</v>
      </c>
      <c r="C300" s="46">
        <v>2369</v>
      </c>
      <c r="D300" s="48">
        <v>1</v>
      </c>
      <c r="E300" s="48" t="s">
        <v>154</v>
      </c>
    </row>
    <row r="301" spans="1:5" ht="15.6" customHeight="1" x14ac:dyDescent="0.25">
      <c r="A301" s="51">
        <v>65814</v>
      </c>
      <c r="B301" s="65" t="s">
        <v>178</v>
      </c>
      <c r="C301" s="46">
        <v>1970</v>
      </c>
      <c r="D301" s="48">
        <v>1</v>
      </c>
      <c r="E301" s="48" t="s">
        <v>154</v>
      </c>
    </row>
    <row r="302" spans="1:5" ht="15.6" customHeight="1" x14ac:dyDescent="0.25">
      <c r="A302" s="51">
        <v>65815</v>
      </c>
      <c r="B302" s="65" t="s">
        <v>179</v>
      </c>
      <c r="C302" s="46">
        <v>1940</v>
      </c>
      <c r="D302" s="48">
        <v>1</v>
      </c>
      <c r="E302" s="48" t="s">
        <v>154</v>
      </c>
    </row>
    <row r="303" spans="1:5" ht="15.6" customHeight="1" x14ac:dyDescent="0.25">
      <c r="A303" s="51">
        <v>65826</v>
      </c>
      <c r="B303" s="65" t="s">
        <v>180</v>
      </c>
      <c r="C303" s="47">
        <v>530</v>
      </c>
      <c r="D303" s="48">
        <v>1</v>
      </c>
      <c r="E303" s="48" t="s">
        <v>154</v>
      </c>
    </row>
    <row r="304" spans="1:5" ht="15.6" customHeight="1" x14ac:dyDescent="0.25">
      <c r="A304" s="51">
        <v>65827</v>
      </c>
      <c r="B304" s="65" t="s">
        <v>181</v>
      </c>
      <c r="C304" s="47">
        <v>490</v>
      </c>
      <c r="D304" s="48">
        <v>1</v>
      </c>
      <c r="E304" s="48" t="s">
        <v>154</v>
      </c>
    </row>
    <row r="305" spans="1:5" ht="15.6" customHeight="1" x14ac:dyDescent="0.25">
      <c r="A305" s="51">
        <v>65828</v>
      </c>
      <c r="B305" s="65" t="s">
        <v>182</v>
      </c>
      <c r="C305" s="47">
        <v>530</v>
      </c>
      <c r="D305" s="48">
        <v>1</v>
      </c>
      <c r="E305" s="48" t="s">
        <v>154</v>
      </c>
    </row>
    <row r="306" spans="1:5" ht="15.6" customHeight="1" x14ac:dyDescent="0.25">
      <c r="A306" s="51">
        <v>65829</v>
      </c>
      <c r="B306" s="65" t="s">
        <v>183</v>
      </c>
      <c r="C306" s="47">
        <v>490</v>
      </c>
      <c r="D306" s="48">
        <v>1</v>
      </c>
      <c r="E306" s="48" t="s">
        <v>154</v>
      </c>
    </row>
    <row r="307" spans="1:5" ht="15.6" customHeight="1" x14ac:dyDescent="0.25">
      <c r="A307" s="51">
        <v>65915</v>
      </c>
      <c r="B307" s="65" t="s">
        <v>184</v>
      </c>
      <c r="C307" s="46">
        <v>1799</v>
      </c>
      <c r="D307" s="48">
        <v>1</v>
      </c>
      <c r="E307" s="48" t="s">
        <v>154</v>
      </c>
    </row>
    <row r="308" spans="1:5" ht="15.6" customHeight="1" x14ac:dyDescent="0.25">
      <c r="A308" s="51">
        <v>65926</v>
      </c>
      <c r="B308" s="65" t="s">
        <v>185</v>
      </c>
      <c r="C308" s="46">
        <v>2399</v>
      </c>
      <c r="D308" s="48">
        <v>1</v>
      </c>
      <c r="E308" s="48" t="s">
        <v>154</v>
      </c>
    </row>
    <row r="309" spans="1:5" ht="15.6" customHeight="1" x14ac:dyDescent="0.25">
      <c r="A309" s="51">
        <v>65927</v>
      </c>
      <c r="B309" s="65" t="s">
        <v>186</v>
      </c>
      <c r="C309" s="46">
        <v>2369</v>
      </c>
      <c r="D309" s="48">
        <v>1</v>
      </c>
      <c r="E309" s="48" t="s">
        <v>154</v>
      </c>
    </row>
    <row r="310" spans="1:5" ht="15.6" customHeight="1" x14ac:dyDescent="0.25">
      <c r="A310" s="51">
        <v>66603</v>
      </c>
      <c r="B310" s="65" t="s">
        <v>187</v>
      </c>
      <c r="C310" s="46">
        <v>41.3</v>
      </c>
      <c r="D310" s="48">
        <v>1</v>
      </c>
      <c r="E310" s="48" t="s">
        <v>154</v>
      </c>
    </row>
    <row r="311" spans="1:5" ht="15.6" customHeight="1" x14ac:dyDescent="0.25">
      <c r="A311" s="51">
        <v>66649</v>
      </c>
      <c r="B311" s="65" t="s">
        <v>251</v>
      </c>
      <c r="C311" s="46"/>
      <c r="D311" s="48">
        <v>1</v>
      </c>
      <c r="E311" s="48" t="s">
        <v>154</v>
      </c>
    </row>
    <row r="312" spans="1:5" ht="15.6" customHeight="1" x14ac:dyDescent="0.25">
      <c r="A312" s="51">
        <v>66717</v>
      </c>
      <c r="B312" s="65" t="s">
        <v>188</v>
      </c>
      <c r="C312" s="46">
        <v>16</v>
      </c>
      <c r="D312" s="48">
        <v>1</v>
      </c>
      <c r="E312" s="48" t="s">
        <v>154</v>
      </c>
    </row>
    <row r="313" spans="1:5" ht="15.6" customHeight="1" x14ac:dyDescent="0.25">
      <c r="A313" s="51">
        <v>67259</v>
      </c>
      <c r="B313" s="65" t="s">
        <v>189</v>
      </c>
      <c r="C313" s="47">
        <v>10.85</v>
      </c>
      <c r="D313" s="48">
        <v>1</v>
      </c>
      <c r="E313" s="48" t="s">
        <v>154</v>
      </c>
    </row>
    <row r="314" spans="1:5" ht="15.6" customHeight="1" x14ac:dyDescent="0.25">
      <c r="A314" s="94">
        <v>67403</v>
      </c>
      <c r="B314" s="95" t="s">
        <v>428</v>
      </c>
      <c r="C314" s="96">
        <v>71.75</v>
      </c>
      <c r="D314" s="97">
        <v>1</v>
      </c>
      <c r="E314" s="98" t="s">
        <v>57</v>
      </c>
    </row>
    <row r="315" spans="1:5" ht="15.6" customHeight="1" x14ac:dyDescent="0.25">
      <c r="A315" s="94">
        <v>67404</v>
      </c>
      <c r="B315" s="95" t="s">
        <v>429</v>
      </c>
      <c r="C315" s="96">
        <v>64.25</v>
      </c>
      <c r="D315" s="97">
        <v>1</v>
      </c>
      <c r="E315" s="98" t="s">
        <v>57</v>
      </c>
    </row>
    <row r="316" spans="1:5" ht="15.6" customHeight="1" x14ac:dyDescent="0.25">
      <c r="A316" s="94">
        <v>67405</v>
      </c>
      <c r="B316" s="95" t="s">
        <v>430</v>
      </c>
      <c r="C316" s="96">
        <v>73.5</v>
      </c>
      <c r="D316" s="97">
        <v>1</v>
      </c>
      <c r="E316" s="98" t="s">
        <v>57</v>
      </c>
    </row>
    <row r="317" spans="1:5" ht="15.6" customHeight="1" x14ac:dyDescent="0.25">
      <c r="A317" s="94">
        <v>67406</v>
      </c>
      <c r="B317" s="95" t="s">
        <v>431</v>
      </c>
      <c r="C317" s="96">
        <v>73.5</v>
      </c>
      <c r="D317" s="97">
        <v>1</v>
      </c>
      <c r="E317" s="98" t="s">
        <v>57</v>
      </c>
    </row>
    <row r="318" spans="1:5" ht="15.6" customHeight="1" x14ac:dyDescent="0.25">
      <c r="A318" s="94">
        <v>67407</v>
      </c>
      <c r="B318" s="95" t="s">
        <v>432</v>
      </c>
      <c r="C318" s="96">
        <v>58.5</v>
      </c>
      <c r="D318" s="97">
        <v>1</v>
      </c>
      <c r="E318" s="98" t="s">
        <v>57</v>
      </c>
    </row>
    <row r="319" spans="1:5" ht="15.6" customHeight="1" x14ac:dyDescent="0.25">
      <c r="A319" s="51">
        <v>67669</v>
      </c>
      <c r="B319" s="65" t="s">
        <v>190</v>
      </c>
      <c r="C319" s="46">
        <v>15.75</v>
      </c>
      <c r="D319" s="48">
        <v>1</v>
      </c>
      <c r="E319" s="48" t="s">
        <v>154</v>
      </c>
    </row>
    <row r="320" spans="1:5" ht="15.6" customHeight="1" x14ac:dyDescent="0.25">
      <c r="A320" s="51">
        <v>67689</v>
      </c>
      <c r="B320" s="65" t="s">
        <v>191</v>
      </c>
      <c r="C320" s="46">
        <v>8.99</v>
      </c>
      <c r="D320" s="48">
        <v>16</v>
      </c>
      <c r="E320" s="48" t="s">
        <v>155</v>
      </c>
    </row>
    <row r="321" spans="1:5" ht="15.6" customHeight="1" x14ac:dyDescent="0.25">
      <c r="A321" s="51">
        <v>67989</v>
      </c>
      <c r="B321" s="65" t="s">
        <v>192</v>
      </c>
      <c r="C321" s="46">
        <v>177.1</v>
      </c>
      <c r="D321" s="48">
        <v>1</v>
      </c>
      <c r="E321" s="48" t="s">
        <v>26</v>
      </c>
    </row>
    <row r="322" spans="1:5" ht="15.6" customHeight="1" x14ac:dyDescent="0.25">
      <c r="A322" s="51">
        <v>68018</v>
      </c>
      <c r="B322" s="65" t="s">
        <v>193</v>
      </c>
      <c r="C322" s="46">
        <v>99.9</v>
      </c>
      <c r="D322" s="48">
        <v>1</v>
      </c>
      <c r="E322" s="48" t="s">
        <v>132</v>
      </c>
    </row>
    <row r="323" spans="1:5" ht="15.6" customHeight="1" x14ac:dyDescent="0.25">
      <c r="A323" s="51">
        <v>68044</v>
      </c>
      <c r="B323" s="65" t="s">
        <v>194</v>
      </c>
      <c r="C323" s="46">
        <v>69.599999999999994</v>
      </c>
      <c r="D323" s="48">
        <v>1</v>
      </c>
      <c r="E323" s="48" t="s">
        <v>132</v>
      </c>
    </row>
    <row r="324" spans="1:5" ht="15.6" customHeight="1" x14ac:dyDescent="0.25">
      <c r="A324" s="51">
        <v>68062</v>
      </c>
      <c r="B324" s="65" t="s">
        <v>350</v>
      </c>
      <c r="C324" s="46">
        <v>2119</v>
      </c>
      <c r="D324" s="48">
        <v>1</v>
      </c>
      <c r="E324" s="48" t="s">
        <v>154</v>
      </c>
    </row>
    <row r="325" spans="1:5" ht="15.6" customHeight="1" x14ac:dyDescent="0.25">
      <c r="A325" s="51">
        <v>68063</v>
      </c>
      <c r="B325" s="65" t="s">
        <v>195</v>
      </c>
      <c r="C325" s="46">
        <v>20.9</v>
      </c>
      <c r="D325" s="48">
        <v>1</v>
      </c>
      <c r="E325" s="48" t="s">
        <v>154</v>
      </c>
    </row>
    <row r="326" spans="1:5" ht="15.6" customHeight="1" x14ac:dyDescent="0.25">
      <c r="A326" s="51">
        <v>68067</v>
      </c>
      <c r="B326" s="65" t="s">
        <v>196</v>
      </c>
      <c r="C326" s="46">
        <v>150.19999999999999</v>
      </c>
      <c r="D326" s="48">
        <v>1</v>
      </c>
      <c r="E326" s="48" t="s">
        <v>26</v>
      </c>
    </row>
    <row r="327" spans="1:5" ht="15.6" customHeight="1" x14ac:dyDescent="0.25">
      <c r="A327" s="51">
        <v>69377</v>
      </c>
      <c r="B327" s="65" t="s">
        <v>197</v>
      </c>
      <c r="C327" s="46">
        <v>25.5</v>
      </c>
      <c r="D327" s="48">
        <v>5</v>
      </c>
      <c r="E327" s="48" t="s">
        <v>132</v>
      </c>
    </row>
    <row r="328" spans="1:5" ht="15.6" customHeight="1" x14ac:dyDescent="0.25">
      <c r="A328" s="51">
        <v>69378</v>
      </c>
      <c r="B328" s="65" t="s">
        <v>198</v>
      </c>
      <c r="C328" s="46">
        <v>48</v>
      </c>
      <c r="D328" s="48">
        <v>1</v>
      </c>
      <c r="E328" s="48" t="s">
        <v>154</v>
      </c>
    </row>
    <row r="329" spans="1:5" ht="15.6" customHeight="1" x14ac:dyDescent="0.25">
      <c r="A329" s="51">
        <v>69379</v>
      </c>
      <c r="B329" s="65" t="s">
        <v>199</v>
      </c>
      <c r="C329" s="46">
        <v>25.5</v>
      </c>
      <c r="D329" s="48">
        <v>5</v>
      </c>
      <c r="E329" s="48" t="s">
        <v>132</v>
      </c>
    </row>
    <row r="330" spans="1:5" ht="15.6" customHeight="1" x14ac:dyDescent="0.25">
      <c r="A330" s="51">
        <v>69953</v>
      </c>
      <c r="B330" s="65" t="s">
        <v>200</v>
      </c>
      <c r="C330" s="46">
        <v>6.62</v>
      </c>
      <c r="D330" s="48">
        <v>7</v>
      </c>
      <c r="E330" s="48" t="s">
        <v>155</v>
      </c>
    </row>
    <row r="331" spans="1:5" ht="15.6" customHeight="1" x14ac:dyDescent="0.25">
      <c r="A331" s="51">
        <v>70264</v>
      </c>
      <c r="B331" s="67" t="s">
        <v>304</v>
      </c>
      <c r="C331" s="47">
        <v>32.950000000000003</v>
      </c>
      <c r="D331" s="48">
        <v>1</v>
      </c>
      <c r="E331" s="48" t="s">
        <v>45</v>
      </c>
    </row>
    <row r="332" spans="1:5" ht="15.6" customHeight="1" x14ac:dyDescent="0.25">
      <c r="A332" s="51">
        <v>70537</v>
      </c>
      <c r="B332" s="65" t="s">
        <v>201</v>
      </c>
      <c r="C332" s="46">
        <f>5.9/0.7</f>
        <v>8.4285714285714288</v>
      </c>
      <c r="D332" s="48">
        <v>1</v>
      </c>
      <c r="E332" s="48" t="s">
        <v>210</v>
      </c>
    </row>
    <row r="333" spans="1:5" ht="15.6" customHeight="1" x14ac:dyDescent="0.25">
      <c r="A333" s="51">
        <v>70608</v>
      </c>
      <c r="B333" s="65" t="s">
        <v>202</v>
      </c>
      <c r="C333" s="46">
        <v>17.5</v>
      </c>
      <c r="D333" s="48">
        <v>10</v>
      </c>
      <c r="E333" s="48" t="s">
        <v>132</v>
      </c>
    </row>
    <row r="334" spans="1:5" ht="15.6" customHeight="1" x14ac:dyDescent="0.25">
      <c r="A334" s="51">
        <v>70679</v>
      </c>
      <c r="B334" s="65" t="s">
        <v>203</v>
      </c>
      <c r="C334" s="46">
        <v>8.2799999999999994</v>
      </c>
      <c r="D334" s="48">
        <v>16</v>
      </c>
      <c r="E334" s="48" t="s">
        <v>155</v>
      </c>
    </row>
    <row r="335" spans="1:5" ht="15.6" customHeight="1" x14ac:dyDescent="0.25">
      <c r="A335" s="51">
        <v>70869</v>
      </c>
      <c r="B335" s="65" t="s">
        <v>327</v>
      </c>
      <c r="C335" s="46">
        <v>56.7</v>
      </c>
      <c r="D335" s="48">
        <v>5</v>
      </c>
      <c r="E335" s="48" t="s">
        <v>45</v>
      </c>
    </row>
    <row r="336" spans="1:5" ht="15.6" customHeight="1" x14ac:dyDescent="0.25">
      <c r="A336" s="51">
        <v>70982</v>
      </c>
      <c r="B336" s="65" t="s">
        <v>204</v>
      </c>
      <c r="C336" s="46">
        <v>7.1</v>
      </c>
      <c r="D336" s="48">
        <v>1</v>
      </c>
      <c r="E336" s="48" t="s">
        <v>154</v>
      </c>
    </row>
    <row r="337" spans="1:5" ht="15.6" customHeight="1" x14ac:dyDescent="0.25">
      <c r="A337" s="51">
        <v>70985</v>
      </c>
      <c r="B337" s="65" t="s">
        <v>205</v>
      </c>
      <c r="C337" s="46">
        <v>7.1</v>
      </c>
      <c r="D337" s="48">
        <v>1</v>
      </c>
      <c r="E337" s="48" t="s">
        <v>154</v>
      </c>
    </row>
    <row r="338" spans="1:5" ht="15.6" customHeight="1" x14ac:dyDescent="0.25">
      <c r="A338" s="51">
        <v>70986</v>
      </c>
      <c r="B338" s="65" t="s">
        <v>206</v>
      </c>
      <c r="C338" s="46"/>
      <c r="D338" s="48">
        <v>1</v>
      </c>
      <c r="E338" s="48" t="s">
        <v>154</v>
      </c>
    </row>
    <row r="339" spans="1:5" ht="15.6" customHeight="1" x14ac:dyDescent="0.25">
      <c r="A339" s="51">
        <v>70987</v>
      </c>
      <c r="B339" s="65" t="s">
        <v>207</v>
      </c>
      <c r="C339" s="46"/>
      <c r="D339" s="48">
        <v>1</v>
      </c>
      <c r="E339" s="48" t="s">
        <v>154</v>
      </c>
    </row>
    <row r="340" spans="1:5" ht="15.6" customHeight="1" x14ac:dyDescent="0.25">
      <c r="A340" s="51">
        <v>70988</v>
      </c>
      <c r="B340" s="65" t="s">
        <v>208</v>
      </c>
      <c r="C340" s="46"/>
      <c r="D340" s="48">
        <v>1</v>
      </c>
      <c r="E340" s="48" t="s">
        <v>154</v>
      </c>
    </row>
    <row r="341" spans="1:5" ht="15.6" customHeight="1" x14ac:dyDescent="0.25">
      <c r="A341" s="51">
        <v>71725</v>
      </c>
      <c r="B341" s="69" t="s">
        <v>338</v>
      </c>
      <c r="C341" s="46">
        <v>58.1</v>
      </c>
      <c r="D341" s="48">
        <v>1</v>
      </c>
      <c r="E341" s="48" t="s">
        <v>154</v>
      </c>
    </row>
    <row r="342" spans="1:5" ht="15.6" customHeight="1" x14ac:dyDescent="0.25">
      <c r="A342" s="51">
        <v>71729</v>
      </c>
      <c r="B342" s="65" t="s">
        <v>209</v>
      </c>
      <c r="C342" s="46">
        <v>57.5</v>
      </c>
      <c r="D342" s="48">
        <v>1</v>
      </c>
      <c r="E342" s="48" t="s">
        <v>154</v>
      </c>
    </row>
    <row r="343" spans="1:5" ht="15.6" customHeight="1" x14ac:dyDescent="0.25">
      <c r="A343" s="51">
        <v>72157</v>
      </c>
      <c r="B343" s="65" t="s">
        <v>274</v>
      </c>
      <c r="C343" s="46">
        <v>289</v>
      </c>
      <c r="D343" s="48">
        <v>1</v>
      </c>
      <c r="E343" s="48" t="s">
        <v>154</v>
      </c>
    </row>
    <row r="344" spans="1:5" ht="15.6" customHeight="1" x14ac:dyDescent="0.25">
      <c r="A344" s="51">
        <v>72225</v>
      </c>
      <c r="B344" s="65" t="s">
        <v>263</v>
      </c>
      <c r="C344" s="47">
        <v>227.25</v>
      </c>
      <c r="D344" s="48">
        <v>1</v>
      </c>
      <c r="E344" s="48" t="s">
        <v>154</v>
      </c>
    </row>
    <row r="345" spans="1:5" ht="15.6" customHeight="1" x14ac:dyDescent="0.25">
      <c r="A345" s="51">
        <v>72300</v>
      </c>
      <c r="B345" s="65" t="s">
        <v>211</v>
      </c>
      <c r="C345" s="46">
        <v>25.1</v>
      </c>
      <c r="D345" s="48">
        <v>11</v>
      </c>
      <c r="E345" s="48" t="s">
        <v>132</v>
      </c>
    </row>
    <row r="346" spans="1:5" ht="15.6" customHeight="1" x14ac:dyDescent="0.25">
      <c r="A346" s="51">
        <v>72301</v>
      </c>
      <c r="B346" s="65" t="s">
        <v>212</v>
      </c>
      <c r="C346" s="46">
        <v>25.1</v>
      </c>
      <c r="D346" s="48">
        <v>5.5</v>
      </c>
      <c r="E346" s="48" t="s">
        <v>132</v>
      </c>
    </row>
    <row r="347" spans="1:5" ht="15.6" customHeight="1" x14ac:dyDescent="0.25">
      <c r="A347" s="51">
        <v>72302</v>
      </c>
      <c r="B347" s="65" t="s">
        <v>213</v>
      </c>
      <c r="C347" s="46">
        <v>25.1</v>
      </c>
      <c r="D347" s="48">
        <v>5.5</v>
      </c>
      <c r="E347" s="48" t="s">
        <v>132</v>
      </c>
    </row>
    <row r="348" spans="1:5" ht="15.6" customHeight="1" x14ac:dyDescent="0.25">
      <c r="A348" s="51">
        <v>72303</v>
      </c>
      <c r="B348" s="65" t="s">
        <v>214</v>
      </c>
      <c r="C348" s="46">
        <v>25.1</v>
      </c>
      <c r="D348" s="48">
        <v>5.5</v>
      </c>
      <c r="E348" s="48" t="s">
        <v>132</v>
      </c>
    </row>
    <row r="349" spans="1:5" ht="15.6" customHeight="1" x14ac:dyDescent="0.25">
      <c r="A349" s="51">
        <v>72916</v>
      </c>
      <c r="B349" s="65" t="s">
        <v>215</v>
      </c>
      <c r="C349" s="46">
        <v>453.5</v>
      </c>
      <c r="D349" s="48">
        <v>1</v>
      </c>
      <c r="E349" s="48" t="s">
        <v>154</v>
      </c>
    </row>
    <row r="350" spans="1:5" ht="15.6" customHeight="1" x14ac:dyDescent="0.25">
      <c r="A350" s="51">
        <v>73082</v>
      </c>
      <c r="B350" s="67" t="s">
        <v>331</v>
      </c>
      <c r="C350" s="46">
        <v>44.4</v>
      </c>
      <c r="D350" s="48">
        <v>4</v>
      </c>
      <c r="E350" s="48" t="s">
        <v>132</v>
      </c>
    </row>
    <row r="351" spans="1:5" ht="15.6" customHeight="1" x14ac:dyDescent="0.25">
      <c r="A351" s="51">
        <v>73172</v>
      </c>
      <c r="B351" s="65" t="s">
        <v>216</v>
      </c>
      <c r="C351" s="46">
        <v>22.05</v>
      </c>
      <c r="D351" s="48">
        <v>5</v>
      </c>
      <c r="E351" s="48" t="s">
        <v>132</v>
      </c>
    </row>
    <row r="352" spans="1:5" ht="15.6" customHeight="1" x14ac:dyDescent="0.25">
      <c r="A352" s="51">
        <v>73173</v>
      </c>
      <c r="B352" s="65" t="s">
        <v>217</v>
      </c>
      <c r="C352" s="46">
        <v>19.05</v>
      </c>
      <c r="D352" s="48">
        <v>5</v>
      </c>
      <c r="E352" s="48" t="s">
        <v>132</v>
      </c>
    </row>
    <row r="353" spans="1:7" ht="15.6" customHeight="1" x14ac:dyDescent="0.25">
      <c r="A353" s="51">
        <v>73204</v>
      </c>
      <c r="B353" s="65" t="s">
        <v>218</v>
      </c>
      <c r="C353" s="46">
        <v>101.5</v>
      </c>
      <c r="D353" s="48">
        <v>1</v>
      </c>
      <c r="E353" s="48" t="s">
        <v>132</v>
      </c>
    </row>
    <row r="354" spans="1:7" ht="15.6" customHeight="1" x14ac:dyDescent="0.25">
      <c r="A354" s="51">
        <v>73205</v>
      </c>
      <c r="B354" s="65" t="s">
        <v>219</v>
      </c>
      <c r="C354" s="46">
        <v>101.5</v>
      </c>
      <c r="D354" s="48">
        <v>1</v>
      </c>
      <c r="E354" s="48" t="s">
        <v>132</v>
      </c>
    </row>
    <row r="355" spans="1:7" ht="15.6" customHeight="1" x14ac:dyDescent="0.25">
      <c r="A355" s="51">
        <v>73206</v>
      </c>
      <c r="B355" s="67" t="s">
        <v>305</v>
      </c>
      <c r="C355" s="46">
        <v>101.5</v>
      </c>
      <c r="D355" s="48">
        <v>1</v>
      </c>
      <c r="E355" s="48" t="s">
        <v>132</v>
      </c>
    </row>
    <row r="356" spans="1:7" ht="15.6" customHeight="1" x14ac:dyDescent="0.25">
      <c r="A356" s="51">
        <v>73207</v>
      </c>
      <c r="B356" s="65" t="s">
        <v>220</v>
      </c>
      <c r="C356" s="46">
        <v>101.5</v>
      </c>
      <c r="D356" s="48">
        <v>1</v>
      </c>
      <c r="E356" s="48" t="s">
        <v>132</v>
      </c>
    </row>
    <row r="357" spans="1:7" ht="15.6" customHeight="1" x14ac:dyDescent="0.25">
      <c r="A357" s="51">
        <v>73208</v>
      </c>
      <c r="B357" s="65" t="s">
        <v>221</v>
      </c>
      <c r="C357" s="46">
        <v>101.5</v>
      </c>
      <c r="D357" s="48">
        <v>1</v>
      </c>
      <c r="E357" s="48" t="s">
        <v>132</v>
      </c>
    </row>
    <row r="358" spans="1:7" ht="15.6" customHeight="1" x14ac:dyDescent="0.25">
      <c r="A358" s="51">
        <v>73225</v>
      </c>
      <c r="B358" s="65" t="s">
        <v>222</v>
      </c>
      <c r="C358" s="46"/>
      <c r="D358" s="48">
        <v>1</v>
      </c>
      <c r="E358" s="48" t="s">
        <v>154</v>
      </c>
    </row>
    <row r="359" spans="1:7" ht="15.6" customHeight="1" x14ac:dyDescent="0.25">
      <c r="A359" s="51">
        <v>73274</v>
      </c>
      <c r="B359" s="65" t="s">
        <v>223</v>
      </c>
      <c r="C359" s="46">
        <v>8.1999999999999993</v>
      </c>
      <c r="D359" s="48">
        <v>1</v>
      </c>
      <c r="E359" s="48" t="s">
        <v>154</v>
      </c>
    </row>
    <row r="360" spans="1:7" ht="15.6" customHeight="1" x14ac:dyDescent="0.25">
      <c r="A360" s="51">
        <v>73275</v>
      </c>
      <c r="B360" s="65" t="s">
        <v>224</v>
      </c>
      <c r="C360" s="46">
        <v>10.55</v>
      </c>
      <c r="D360" s="48">
        <v>1</v>
      </c>
      <c r="E360" s="48" t="s">
        <v>154</v>
      </c>
    </row>
    <row r="361" spans="1:7" ht="15.6" customHeight="1" x14ac:dyDescent="0.25">
      <c r="A361" s="66">
        <v>73339</v>
      </c>
      <c r="B361" s="88" t="s">
        <v>433</v>
      </c>
      <c r="C361" s="87">
        <v>113.9</v>
      </c>
      <c r="D361" s="68">
        <v>1</v>
      </c>
      <c r="E361" s="48" t="s">
        <v>57</v>
      </c>
      <c r="G361" s="74"/>
    </row>
    <row r="362" spans="1:7" ht="15.6" customHeight="1" x14ac:dyDescent="0.25">
      <c r="A362" s="51">
        <v>73460</v>
      </c>
      <c r="B362" s="65" t="s">
        <v>225</v>
      </c>
      <c r="C362" s="46">
        <v>32.700000000000003</v>
      </c>
      <c r="D362" s="48">
        <v>5.5</v>
      </c>
      <c r="E362" s="48" t="s">
        <v>132</v>
      </c>
    </row>
    <row r="363" spans="1:7" ht="15.6" customHeight="1" x14ac:dyDescent="0.25">
      <c r="A363" s="51">
        <v>73479</v>
      </c>
      <c r="B363" s="65" t="s">
        <v>226</v>
      </c>
      <c r="C363" s="46">
        <v>7.12</v>
      </c>
      <c r="D363" s="48">
        <v>16</v>
      </c>
      <c r="E363" s="48" t="s">
        <v>155</v>
      </c>
    </row>
    <row r="364" spans="1:7" ht="15.6" customHeight="1" x14ac:dyDescent="0.25">
      <c r="A364" s="51">
        <v>73699</v>
      </c>
      <c r="B364" s="65" t="s">
        <v>227</v>
      </c>
      <c r="C364" s="46">
        <v>39.35</v>
      </c>
      <c r="D364" s="48">
        <v>10</v>
      </c>
      <c r="E364" s="48" t="s">
        <v>132</v>
      </c>
    </row>
    <row r="365" spans="1:7" ht="15.6" customHeight="1" x14ac:dyDescent="0.25">
      <c r="A365" s="51">
        <v>73708</v>
      </c>
      <c r="B365" s="65" t="s">
        <v>228</v>
      </c>
      <c r="C365" s="46">
        <v>9</v>
      </c>
      <c r="D365" s="48">
        <v>1</v>
      </c>
      <c r="E365" s="48" t="s">
        <v>154</v>
      </c>
    </row>
    <row r="366" spans="1:7" ht="15.6" customHeight="1" x14ac:dyDescent="0.25">
      <c r="A366" s="94">
        <v>73718</v>
      </c>
      <c r="B366" s="99" t="s">
        <v>434</v>
      </c>
      <c r="C366" s="96">
        <v>75.099999999999994</v>
      </c>
      <c r="D366" s="97">
        <v>1</v>
      </c>
      <c r="E366" s="98" t="s">
        <v>57</v>
      </c>
    </row>
    <row r="367" spans="1:7" ht="15.6" customHeight="1" x14ac:dyDescent="0.25">
      <c r="A367" s="51">
        <v>73719</v>
      </c>
      <c r="B367" s="65" t="s">
        <v>229</v>
      </c>
      <c r="C367" s="46">
        <v>6.15</v>
      </c>
      <c r="D367" s="48">
        <v>1</v>
      </c>
      <c r="E367" s="48" t="s">
        <v>154</v>
      </c>
    </row>
    <row r="368" spans="1:7" ht="15.6" customHeight="1" x14ac:dyDescent="0.25">
      <c r="A368" s="66">
        <v>73731</v>
      </c>
      <c r="B368" s="88" t="s">
        <v>435</v>
      </c>
      <c r="C368" s="87">
        <v>66.399999999999991</v>
      </c>
      <c r="D368" s="68">
        <v>1</v>
      </c>
      <c r="E368" s="48" t="s">
        <v>57</v>
      </c>
    </row>
    <row r="369" spans="1:5" ht="15.6" customHeight="1" x14ac:dyDescent="0.25">
      <c r="A369" s="94">
        <v>73734</v>
      </c>
      <c r="B369" s="99" t="s">
        <v>436</v>
      </c>
      <c r="C369" s="96">
        <v>61.4</v>
      </c>
      <c r="D369" s="97">
        <v>1</v>
      </c>
      <c r="E369" s="98" t="s">
        <v>57</v>
      </c>
    </row>
    <row r="370" spans="1:5" ht="15.6" customHeight="1" x14ac:dyDescent="0.25">
      <c r="A370" s="51">
        <v>73740</v>
      </c>
      <c r="B370" s="65" t="s">
        <v>230</v>
      </c>
      <c r="C370" s="46">
        <v>0.25</v>
      </c>
      <c r="D370" s="48">
        <v>1</v>
      </c>
      <c r="E370" s="48" t="s">
        <v>154</v>
      </c>
    </row>
    <row r="371" spans="1:5" ht="15.6" customHeight="1" x14ac:dyDescent="0.25">
      <c r="A371" s="51">
        <v>73748</v>
      </c>
      <c r="B371" s="65" t="s">
        <v>231</v>
      </c>
      <c r="C371" s="46">
        <v>8.6</v>
      </c>
      <c r="D371" s="48">
        <v>8</v>
      </c>
      <c r="E371" s="48" t="s">
        <v>154</v>
      </c>
    </row>
    <row r="372" spans="1:5" ht="15.6" customHeight="1" x14ac:dyDescent="0.25">
      <c r="A372" s="94">
        <v>73749</v>
      </c>
      <c r="B372" s="99" t="s">
        <v>437</v>
      </c>
      <c r="C372" s="96">
        <v>61.4</v>
      </c>
      <c r="D372" s="97">
        <v>1</v>
      </c>
      <c r="E372" s="98" t="s">
        <v>57</v>
      </c>
    </row>
    <row r="373" spans="1:5" ht="15.6" customHeight="1" x14ac:dyDescent="0.25">
      <c r="A373" s="94">
        <v>73750</v>
      </c>
      <c r="B373" s="99" t="s">
        <v>438</v>
      </c>
      <c r="C373" s="96">
        <v>61.4</v>
      </c>
      <c r="D373" s="97">
        <v>1</v>
      </c>
      <c r="E373" s="98" t="s">
        <v>57</v>
      </c>
    </row>
    <row r="374" spans="1:5" ht="15.6" customHeight="1" x14ac:dyDescent="0.25">
      <c r="A374" s="51">
        <v>73753</v>
      </c>
      <c r="B374" s="65" t="s">
        <v>232</v>
      </c>
      <c r="C374" s="46">
        <v>8.6</v>
      </c>
      <c r="D374" s="48">
        <v>8</v>
      </c>
      <c r="E374" s="48" t="s">
        <v>154</v>
      </c>
    </row>
    <row r="375" spans="1:5" ht="15.6" customHeight="1" x14ac:dyDescent="0.25">
      <c r="A375" s="94">
        <v>73754</v>
      </c>
      <c r="B375" s="99" t="s">
        <v>439</v>
      </c>
      <c r="C375" s="96">
        <v>84</v>
      </c>
      <c r="D375" s="97">
        <v>1</v>
      </c>
      <c r="E375" s="97" t="s">
        <v>26</v>
      </c>
    </row>
    <row r="376" spans="1:5" ht="15.6" customHeight="1" x14ac:dyDescent="0.25">
      <c r="A376" s="51">
        <v>73805</v>
      </c>
      <c r="B376" s="65" t="s">
        <v>233</v>
      </c>
      <c r="C376" s="46">
        <v>29.3</v>
      </c>
      <c r="D376" s="48">
        <v>1</v>
      </c>
      <c r="E376" s="48" t="s">
        <v>154</v>
      </c>
    </row>
    <row r="377" spans="1:5" ht="15.6" customHeight="1" x14ac:dyDescent="0.25">
      <c r="A377" s="51">
        <v>73806</v>
      </c>
      <c r="B377" s="65" t="s">
        <v>234</v>
      </c>
      <c r="C377" s="46">
        <v>1290</v>
      </c>
      <c r="D377" s="48">
        <v>1</v>
      </c>
      <c r="E377" s="48" t="s">
        <v>154</v>
      </c>
    </row>
    <row r="378" spans="1:5" ht="15.6" customHeight="1" x14ac:dyDescent="0.25">
      <c r="A378" s="51">
        <v>73840</v>
      </c>
      <c r="B378" s="65" t="s">
        <v>235</v>
      </c>
      <c r="C378" s="46">
        <v>0.25</v>
      </c>
      <c r="D378" s="48">
        <v>1</v>
      </c>
      <c r="E378" s="48" t="s">
        <v>154</v>
      </c>
    </row>
    <row r="379" spans="1:5" ht="15.6" customHeight="1" x14ac:dyDescent="0.25">
      <c r="A379" s="51">
        <v>73892</v>
      </c>
      <c r="B379" s="71" t="s">
        <v>306</v>
      </c>
      <c r="C379" s="47">
        <v>1151</v>
      </c>
      <c r="D379" s="48">
        <v>1</v>
      </c>
      <c r="E379" s="48" t="s">
        <v>154</v>
      </c>
    </row>
    <row r="380" spans="1:5" ht="15.6" customHeight="1" x14ac:dyDescent="0.25">
      <c r="A380" s="51">
        <v>73894</v>
      </c>
      <c r="B380" s="71" t="s">
        <v>307</v>
      </c>
      <c r="C380" s="47">
        <v>1072.3499999999999</v>
      </c>
      <c r="D380" s="48">
        <v>1</v>
      </c>
      <c r="E380" s="48" t="s">
        <v>154</v>
      </c>
    </row>
    <row r="381" spans="1:5" ht="15.6" customHeight="1" x14ac:dyDescent="0.25">
      <c r="A381" s="51">
        <v>73895</v>
      </c>
      <c r="B381" s="71" t="s">
        <v>308</v>
      </c>
      <c r="C381" s="47">
        <v>1072.3499999999999</v>
      </c>
      <c r="D381" s="48">
        <v>1</v>
      </c>
      <c r="E381" s="48" t="s">
        <v>154</v>
      </c>
    </row>
    <row r="382" spans="1:5" ht="15.6" customHeight="1" x14ac:dyDescent="0.25">
      <c r="A382" s="94">
        <v>73936</v>
      </c>
      <c r="B382" s="99" t="s">
        <v>440</v>
      </c>
      <c r="C382" s="96">
        <v>67.300000000000011</v>
      </c>
      <c r="D382" s="97">
        <v>1</v>
      </c>
      <c r="E382" s="98" t="s">
        <v>57</v>
      </c>
    </row>
    <row r="383" spans="1:5" ht="15.6" customHeight="1" x14ac:dyDescent="0.25">
      <c r="A383" s="94">
        <v>73937</v>
      </c>
      <c r="B383" s="99" t="s">
        <v>441</v>
      </c>
      <c r="C383" s="96">
        <v>64.599999999999994</v>
      </c>
      <c r="D383" s="97">
        <v>1</v>
      </c>
      <c r="E383" s="98" t="s">
        <v>57</v>
      </c>
    </row>
    <row r="384" spans="1:5" ht="15.6" customHeight="1" x14ac:dyDescent="0.25">
      <c r="A384" s="51">
        <v>74199</v>
      </c>
      <c r="B384" s="67" t="s">
        <v>332</v>
      </c>
      <c r="C384" s="46">
        <v>57.6</v>
      </c>
      <c r="D384" s="48">
        <v>5</v>
      </c>
      <c r="E384" s="48" t="s">
        <v>132</v>
      </c>
    </row>
    <row r="385" spans="1:5" ht="15.6" customHeight="1" x14ac:dyDescent="0.25">
      <c r="A385" s="51">
        <v>74320</v>
      </c>
      <c r="B385" s="65" t="s">
        <v>236</v>
      </c>
      <c r="C385" s="46">
        <v>12.86</v>
      </c>
      <c r="D385" s="48">
        <v>1</v>
      </c>
      <c r="E385" s="48" t="s">
        <v>154</v>
      </c>
    </row>
    <row r="386" spans="1:5" ht="15.6" customHeight="1" x14ac:dyDescent="0.25">
      <c r="A386" s="51">
        <v>74321</v>
      </c>
      <c r="B386" s="65" t="s">
        <v>237</v>
      </c>
      <c r="C386" s="46">
        <v>12.86</v>
      </c>
      <c r="D386" s="48">
        <v>1</v>
      </c>
      <c r="E386" s="48" t="s">
        <v>154</v>
      </c>
    </row>
    <row r="387" spans="1:5" ht="15.6" customHeight="1" x14ac:dyDescent="0.25">
      <c r="A387" s="51">
        <v>74323</v>
      </c>
      <c r="B387" s="65" t="s">
        <v>238</v>
      </c>
      <c r="C387" s="46">
        <v>12.86</v>
      </c>
      <c r="D387" s="48">
        <v>1</v>
      </c>
      <c r="E387" s="48" t="s">
        <v>154</v>
      </c>
    </row>
    <row r="388" spans="1:5" ht="15.6" customHeight="1" x14ac:dyDescent="0.25">
      <c r="A388" s="51">
        <v>74324</v>
      </c>
      <c r="B388" s="65" t="s">
        <v>239</v>
      </c>
      <c r="C388" s="46">
        <v>12.86</v>
      </c>
      <c r="D388" s="48">
        <v>1</v>
      </c>
      <c r="E388" s="48" t="s">
        <v>154</v>
      </c>
    </row>
    <row r="389" spans="1:5" ht="15.6" customHeight="1" x14ac:dyDescent="0.25">
      <c r="A389" s="51">
        <v>74325</v>
      </c>
      <c r="B389" s="65" t="s">
        <v>240</v>
      </c>
      <c r="C389" s="46">
        <v>12.86</v>
      </c>
      <c r="D389" s="48">
        <v>1</v>
      </c>
      <c r="E389" s="48" t="s">
        <v>154</v>
      </c>
    </row>
    <row r="390" spans="1:5" ht="15.6" customHeight="1" x14ac:dyDescent="0.25">
      <c r="A390" s="51">
        <v>74326</v>
      </c>
      <c r="B390" s="65" t="s">
        <v>241</v>
      </c>
      <c r="C390" s="46">
        <v>12.86</v>
      </c>
      <c r="D390" s="48">
        <v>1</v>
      </c>
      <c r="E390" s="48" t="s">
        <v>154</v>
      </c>
    </row>
    <row r="391" spans="1:5" ht="15.6" customHeight="1" x14ac:dyDescent="0.25">
      <c r="A391" s="51">
        <v>74540</v>
      </c>
      <c r="B391" s="65" t="s">
        <v>242</v>
      </c>
      <c r="C391" s="47">
        <v>6970</v>
      </c>
      <c r="D391" s="48">
        <v>1</v>
      </c>
      <c r="E391" s="48" t="s">
        <v>154</v>
      </c>
    </row>
    <row r="392" spans="1:5" ht="15.6" customHeight="1" x14ac:dyDescent="0.25">
      <c r="A392" s="51">
        <v>74927</v>
      </c>
      <c r="B392" s="65" t="s">
        <v>243</v>
      </c>
      <c r="C392" s="46">
        <v>40.9</v>
      </c>
      <c r="D392" s="48">
        <v>6</v>
      </c>
      <c r="E392" s="48" t="s">
        <v>132</v>
      </c>
    </row>
    <row r="393" spans="1:5" ht="15.6" customHeight="1" x14ac:dyDescent="0.25">
      <c r="A393" s="51">
        <v>75416</v>
      </c>
      <c r="B393" s="65" t="s">
        <v>244</v>
      </c>
      <c r="C393" s="46">
        <v>7.55</v>
      </c>
      <c r="D393" s="48">
        <v>15</v>
      </c>
      <c r="E393" s="48" t="s">
        <v>155</v>
      </c>
    </row>
    <row r="394" spans="1:5" ht="15.6" customHeight="1" x14ac:dyDescent="0.25">
      <c r="A394" s="51">
        <v>75683</v>
      </c>
      <c r="B394" s="65" t="s">
        <v>335</v>
      </c>
      <c r="C394" s="47">
        <v>18.2</v>
      </c>
      <c r="D394" s="48">
        <v>1</v>
      </c>
      <c r="E394" s="48" t="s">
        <v>154</v>
      </c>
    </row>
    <row r="395" spans="1:5" ht="15.6" customHeight="1" x14ac:dyDescent="0.25">
      <c r="A395" s="51">
        <v>75684</v>
      </c>
      <c r="B395" s="65" t="s">
        <v>336</v>
      </c>
      <c r="C395" s="47">
        <v>15.9</v>
      </c>
      <c r="D395" s="48">
        <v>1</v>
      </c>
      <c r="E395" s="48" t="s">
        <v>154</v>
      </c>
    </row>
    <row r="396" spans="1:5" ht="15.6" customHeight="1" x14ac:dyDescent="0.25">
      <c r="A396" s="51">
        <v>75685</v>
      </c>
      <c r="B396" s="65" t="s">
        <v>270</v>
      </c>
      <c r="C396" s="47">
        <v>19.7</v>
      </c>
      <c r="D396" s="48">
        <v>1</v>
      </c>
      <c r="E396" s="48" t="s">
        <v>154</v>
      </c>
    </row>
    <row r="397" spans="1:5" ht="15.6" customHeight="1" x14ac:dyDescent="0.25">
      <c r="A397" s="51">
        <v>76808</v>
      </c>
      <c r="B397" s="65" t="s">
        <v>245</v>
      </c>
      <c r="C397" s="46">
        <v>35.049999999999997</v>
      </c>
      <c r="D397" s="48">
        <v>5.5</v>
      </c>
      <c r="E397" s="48" t="s">
        <v>132</v>
      </c>
    </row>
    <row r="398" spans="1:5" ht="15.6" customHeight="1" x14ac:dyDescent="0.25">
      <c r="A398" s="51">
        <v>76843</v>
      </c>
      <c r="B398" s="65" t="s">
        <v>246</v>
      </c>
      <c r="C398" s="46">
        <v>20.8</v>
      </c>
      <c r="D398" s="48">
        <v>5</v>
      </c>
      <c r="E398" s="48" t="s">
        <v>132</v>
      </c>
    </row>
    <row r="399" spans="1:5" ht="15.6" customHeight="1" x14ac:dyDescent="0.25">
      <c r="A399" s="51">
        <v>77314</v>
      </c>
      <c r="B399" s="65" t="s">
        <v>247</v>
      </c>
      <c r="C399" s="46">
        <v>101.5</v>
      </c>
      <c r="D399" s="48">
        <v>1</v>
      </c>
      <c r="E399" s="48" t="s">
        <v>132</v>
      </c>
    </row>
    <row r="400" spans="1:5" ht="15.6" customHeight="1" x14ac:dyDescent="0.25">
      <c r="A400" s="51">
        <v>77315</v>
      </c>
      <c r="B400" s="71" t="s">
        <v>309</v>
      </c>
      <c r="C400" s="46">
        <v>26.25</v>
      </c>
      <c r="D400" s="48">
        <v>6</v>
      </c>
      <c r="E400" s="48" t="s">
        <v>155</v>
      </c>
    </row>
    <row r="401" spans="1:5" ht="15.6" customHeight="1" x14ac:dyDescent="0.25">
      <c r="A401" s="51">
        <v>78319</v>
      </c>
      <c r="B401" s="65" t="s">
        <v>262</v>
      </c>
      <c r="C401" s="47">
        <v>8475</v>
      </c>
      <c r="D401" s="48">
        <v>1</v>
      </c>
      <c r="E401" s="48" t="s">
        <v>154</v>
      </c>
    </row>
    <row r="402" spans="1:5" ht="15.6" customHeight="1" x14ac:dyDescent="0.25">
      <c r="A402" s="51">
        <v>78387</v>
      </c>
      <c r="B402" s="65" t="s">
        <v>272</v>
      </c>
      <c r="C402" s="46">
        <v>2375</v>
      </c>
      <c r="D402" s="48">
        <v>1</v>
      </c>
      <c r="E402" s="48" t="s">
        <v>154</v>
      </c>
    </row>
    <row r="403" spans="1:5" ht="15.6" customHeight="1" x14ac:dyDescent="0.25">
      <c r="A403" s="51">
        <v>79191</v>
      </c>
      <c r="B403" s="65" t="s">
        <v>261</v>
      </c>
      <c r="C403" s="46">
        <v>6.76</v>
      </c>
      <c r="D403" s="48">
        <v>7</v>
      </c>
      <c r="E403" s="48" t="s">
        <v>155</v>
      </c>
    </row>
    <row r="404" spans="1:5" ht="15.6" customHeight="1" x14ac:dyDescent="0.25">
      <c r="A404" s="51">
        <v>79311</v>
      </c>
      <c r="B404" s="65" t="s">
        <v>310</v>
      </c>
      <c r="C404" s="46">
        <v>44.8</v>
      </c>
      <c r="D404" s="48">
        <v>1</v>
      </c>
      <c r="E404" s="48" t="s">
        <v>154</v>
      </c>
    </row>
    <row r="405" spans="1:5" ht="15.6" customHeight="1" x14ac:dyDescent="0.25">
      <c r="A405" s="51">
        <v>79312</v>
      </c>
      <c r="B405" s="65" t="s">
        <v>311</v>
      </c>
      <c r="C405" s="46">
        <v>44.8</v>
      </c>
      <c r="D405" s="48">
        <v>1</v>
      </c>
      <c r="E405" s="48" t="s">
        <v>154</v>
      </c>
    </row>
    <row r="406" spans="1:5" ht="15.6" customHeight="1" x14ac:dyDescent="0.25">
      <c r="A406" s="51">
        <v>79313</v>
      </c>
      <c r="B406" s="65" t="s">
        <v>312</v>
      </c>
      <c r="C406" s="46">
        <v>44.8</v>
      </c>
      <c r="D406" s="48">
        <v>1</v>
      </c>
      <c r="E406" s="48" t="s">
        <v>154</v>
      </c>
    </row>
    <row r="407" spans="1:5" ht="15.6" customHeight="1" x14ac:dyDescent="0.25">
      <c r="A407" s="51">
        <v>79314</v>
      </c>
      <c r="B407" s="65" t="s">
        <v>313</v>
      </c>
      <c r="C407" s="46">
        <v>44.8</v>
      </c>
      <c r="D407" s="48">
        <v>1</v>
      </c>
      <c r="E407" s="48" t="s">
        <v>154</v>
      </c>
    </row>
    <row r="408" spans="1:5" ht="15.6" customHeight="1" x14ac:dyDescent="0.25">
      <c r="A408" s="51">
        <v>79315</v>
      </c>
      <c r="B408" s="65" t="s">
        <v>314</v>
      </c>
      <c r="C408" s="46">
        <v>44.8</v>
      </c>
      <c r="D408" s="48">
        <v>1</v>
      </c>
      <c r="E408" s="48" t="s">
        <v>154</v>
      </c>
    </row>
    <row r="409" spans="1:5" ht="15.6" customHeight="1" x14ac:dyDescent="0.25">
      <c r="A409" s="51">
        <v>79316</v>
      </c>
      <c r="B409" s="65" t="s">
        <v>315</v>
      </c>
      <c r="C409" s="46">
        <v>44.8</v>
      </c>
      <c r="D409" s="48">
        <v>1</v>
      </c>
      <c r="E409" s="48" t="s">
        <v>154</v>
      </c>
    </row>
    <row r="410" spans="1:5" ht="15.6" customHeight="1" x14ac:dyDescent="0.25">
      <c r="A410" s="51">
        <v>79317</v>
      </c>
      <c r="B410" s="65" t="s">
        <v>316</v>
      </c>
      <c r="C410" s="46">
        <v>44.8</v>
      </c>
      <c r="D410" s="48">
        <v>1</v>
      </c>
      <c r="E410" s="48" t="s">
        <v>154</v>
      </c>
    </row>
    <row r="411" spans="1:5" ht="15.6" customHeight="1" x14ac:dyDescent="0.25">
      <c r="A411" s="51">
        <v>79318</v>
      </c>
      <c r="B411" s="65" t="s">
        <v>317</v>
      </c>
      <c r="C411" s="46">
        <v>44.8</v>
      </c>
      <c r="D411" s="48">
        <v>1</v>
      </c>
      <c r="E411" s="48" t="s">
        <v>154</v>
      </c>
    </row>
    <row r="412" spans="1:5" ht="15.6" customHeight="1" x14ac:dyDescent="0.25">
      <c r="A412" s="51">
        <v>79602</v>
      </c>
      <c r="B412" s="65" t="s">
        <v>337</v>
      </c>
      <c r="C412" s="47">
        <v>37.9</v>
      </c>
      <c r="D412" s="48">
        <v>1</v>
      </c>
      <c r="E412" s="48" t="s">
        <v>154</v>
      </c>
    </row>
    <row r="413" spans="1:5" ht="15.6" customHeight="1" x14ac:dyDescent="0.25">
      <c r="A413" s="51">
        <v>79609</v>
      </c>
      <c r="B413" s="65" t="s">
        <v>273</v>
      </c>
      <c r="C413" s="46">
        <v>95</v>
      </c>
      <c r="D413" s="48">
        <v>1</v>
      </c>
      <c r="E413" s="48" t="s">
        <v>154</v>
      </c>
    </row>
    <row r="414" spans="1:5" ht="15.6" customHeight="1" x14ac:dyDescent="0.25">
      <c r="A414" s="51">
        <v>79667</v>
      </c>
      <c r="B414" s="65" t="s">
        <v>275</v>
      </c>
      <c r="C414" s="46">
        <v>349</v>
      </c>
      <c r="D414" s="48">
        <v>1</v>
      </c>
      <c r="E414" s="48" t="s">
        <v>154</v>
      </c>
    </row>
    <row r="415" spans="1:5" ht="15.6" customHeight="1" x14ac:dyDescent="0.25">
      <c r="A415" s="51">
        <v>79671</v>
      </c>
      <c r="B415" s="65" t="s">
        <v>271</v>
      </c>
      <c r="C415" s="47">
        <v>166.65</v>
      </c>
      <c r="D415" s="48">
        <v>1</v>
      </c>
      <c r="E415" s="48" t="s">
        <v>154</v>
      </c>
    </row>
    <row r="416" spans="1:5" ht="15.6" customHeight="1" x14ac:dyDescent="0.25">
      <c r="A416" s="94">
        <v>79942</v>
      </c>
      <c r="B416" s="95" t="s">
        <v>442</v>
      </c>
      <c r="C416" s="96">
        <v>29.75</v>
      </c>
      <c r="D416" s="97">
        <v>1</v>
      </c>
      <c r="E416" s="98" t="s">
        <v>57</v>
      </c>
    </row>
    <row r="417" spans="1:5" ht="15.6" customHeight="1" x14ac:dyDescent="0.25">
      <c r="A417" s="94">
        <v>79944</v>
      </c>
      <c r="B417" s="95" t="s">
        <v>443</v>
      </c>
      <c r="C417" s="96">
        <v>44</v>
      </c>
      <c r="D417" s="97">
        <v>1</v>
      </c>
      <c r="E417" s="98" t="s">
        <v>57</v>
      </c>
    </row>
    <row r="418" spans="1:5" ht="15.6" customHeight="1" x14ac:dyDescent="0.25">
      <c r="A418" s="94">
        <v>79945</v>
      </c>
      <c r="B418" s="95" t="s">
        <v>444</v>
      </c>
      <c r="C418" s="96">
        <v>40</v>
      </c>
      <c r="D418" s="97">
        <v>1</v>
      </c>
      <c r="E418" s="98" t="s">
        <v>57</v>
      </c>
    </row>
    <row r="419" spans="1:5" ht="15.6" customHeight="1" x14ac:dyDescent="0.25">
      <c r="A419" s="51">
        <v>80285</v>
      </c>
      <c r="B419" s="71" t="s">
        <v>445</v>
      </c>
      <c r="C419" s="46">
        <v>89.5</v>
      </c>
      <c r="D419" s="48">
        <v>1</v>
      </c>
      <c r="E419" s="48" t="s">
        <v>26</v>
      </c>
    </row>
    <row r="420" spans="1:5" ht="15.6" customHeight="1" x14ac:dyDescent="0.25">
      <c r="A420" s="51">
        <v>80732</v>
      </c>
      <c r="B420" s="70" t="s">
        <v>318</v>
      </c>
      <c r="C420" s="47">
        <v>28.9</v>
      </c>
      <c r="D420" s="48">
        <v>5.5</v>
      </c>
      <c r="E420" s="48" t="s">
        <v>132</v>
      </c>
    </row>
    <row r="421" spans="1:5" ht="15.6" customHeight="1" x14ac:dyDescent="0.25">
      <c r="A421" s="51">
        <v>80735</v>
      </c>
      <c r="B421" s="67" t="s">
        <v>319</v>
      </c>
      <c r="C421" s="47">
        <v>39.9</v>
      </c>
      <c r="D421" s="48">
        <v>3</v>
      </c>
      <c r="E421" s="48" t="s">
        <v>132</v>
      </c>
    </row>
    <row r="422" spans="1:5" ht="15.6" customHeight="1" x14ac:dyDescent="0.25">
      <c r="A422" s="51">
        <v>81061</v>
      </c>
      <c r="B422" s="71" t="s">
        <v>446</v>
      </c>
      <c r="C422" s="46">
        <v>60.1</v>
      </c>
      <c r="D422" s="48">
        <v>1</v>
      </c>
      <c r="E422" s="48" t="s">
        <v>26</v>
      </c>
    </row>
    <row r="423" spans="1:5" ht="15.6" customHeight="1" x14ac:dyDescent="0.25">
      <c r="A423" s="51">
        <v>81062</v>
      </c>
      <c r="B423" s="71" t="s">
        <v>446</v>
      </c>
      <c r="C423" s="46">
        <v>72.2</v>
      </c>
      <c r="D423" s="48">
        <v>1</v>
      </c>
      <c r="E423" s="48" t="s">
        <v>26</v>
      </c>
    </row>
    <row r="424" spans="1:5" ht="15.6" customHeight="1" x14ac:dyDescent="0.25">
      <c r="A424" s="51">
        <v>81077</v>
      </c>
      <c r="B424" s="71" t="s">
        <v>320</v>
      </c>
      <c r="C424" s="47">
        <v>34.9</v>
      </c>
      <c r="D424" s="48">
        <v>3</v>
      </c>
      <c r="E424" s="48" t="s">
        <v>132</v>
      </c>
    </row>
    <row r="425" spans="1:5" ht="15.6" customHeight="1" x14ac:dyDescent="0.25">
      <c r="A425" s="51">
        <v>81079</v>
      </c>
      <c r="B425" s="71" t="s">
        <v>321</v>
      </c>
      <c r="C425" s="47">
        <v>34.9</v>
      </c>
      <c r="D425" s="48">
        <v>3</v>
      </c>
      <c r="E425" s="48" t="s">
        <v>132</v>
      </c>
    </row>
    <row r="426" spans="1:5" ht="15.6" customHeight="1" x14ac:dyDescent="0.25">
      <c r="A426" s="51">
        <v>81081</v>
      </c>
      <c r="B426" s="71" t="s">
        <v>322</v>
      </c>
      <c r="C426" s="47">
        <v>34.9</v>
      </c>
      <c r="D426" s="48">
        <v>3</v>
      </c>
      <c r="E426" s="48" t="s">
        <v>132</v>
      </c>
    </row>
    <row r="427" spans="1:5" ht="15.6" customHeight="1" x14ac:dyDescent="0.25">
      <c r="A427" s="51">
        <v>81108</v>
      </c>
      <c r="B427" s="71" t="s">
        <v>333</v>
      </c>
      <c r="C427" s="47">
        <v>12.6</v>
      </c>
      <c r="D427" s="48">
        <v>10</v>
      </c>
      <c r="E427" s="48" t="s">
        <v>132</v>
      </c>
    </row>
    <row r="428" spans="1:5" ht="15.6" customHeight="1" x14ac:dyDescent="0.25">
      <c r="A428" s="51">
        <v>81466</v>
      </c>
      <c r="B428" s="71" t="s">
        <v>323</v>
      </c>
      <c r="C428" s="47">
        <v>15.5</v>
      </c>
      <c r="D428" s="48">
        <v>1</v>
      </c>
      <c r="E428" s="48" t="s">
        <v>154</v>
      </c>
    </row>
    <row r="429" spans="1:5" ht="15.6" customHeight="1" x14ac:dyDescent="0.25">
      <c r="A429" s="66">
        <v>81597</v>
      </c>
      <c r="B429" s="88" t="s">
        <v>447</v>
      </c>
      <c r="C429" s="87">
        <v>250</v>
      </c>
      <c r="D429" s="68">
        <v>1</v>
      </c>
      <c r="E429" s="48" t="s">
        <v>57</v>
      </c>
    </row>
    <row r="430" spans="1:5" ht="15.6" customHeight="1" x14ac:dyDescent="0.25">
      <c r="A430" s="66">
        <v>81598</v>
      </c>
      <c r="B430" s="88" t="s">
        <v>448</v>
      </c>
      <c r="C430" s="87">
        <v>247</v>
      </c>
      <c r="D430" s="68">
        <v>1</v>
      </c>
      <c r="E430" s="48" t="s">
        <v>57</v>
      </c>
    </row>
    <row r="431" spans="1:5" ht="15.6" customHeight="1" x14ac:dyDescent="0.25">
      <c r="A431" s="66">
        <v>81599</v>
      </c>
      <c r="B431" s="88" t="s">
        <v>449</v>
      </c>
      <c r="C431" s="87">
        <v>236</v>
      </c>
      <c r="D431" s="68">
        <v>1</v>
      </c>
      <c r="E431" s="48" t="s">
        <v>57</v>
      </c>
    </row>
    <row r="432" spans="1:5" ht="15.6" customHeight="1" x14ac:dyDescent="0.25">
      <c r="A432" s="51">
        <v>81696</v>
      </c>
      <c r="B432" s="75" t="s">
        <v>351</v>
      </c>
      <c r="C432" s="47">
        <v>2399</v>
      </c>
      <c r="D432" s="48">
        <v>1</v>
      </c>
      <c r="E432" s="48" t="s">
        <v>154</v>
      </c>
    </row>
    <row r="433" spans="1:5" ht="15.6" customHeight="1" x14ac:dyDescent="0.25">
      <c r="A433" s="66">
        <v>81707</v>
      </c>
      <c r="B433" s="88" t="s">
        <v>450</v>
      </c>
      <c r="C433" s="87">
        <v>1.88</v>
      </c>
      <c r="D433" s="68">
        <v>1</v>
      </c>
      <c r="E433" s="68" t="s">
        <v>154</v>
      </c>
    </row>
    <row r="434" spans="1:5" ht="15.6" customHeight="1" x14ac:dyDescent="0.25">
      <c r="A434" s="51">
        <v>81783</v>
      </c>
      <c r="B434" s="71" t="s">
        <v>334</v>
      </c>
      <c r="C434" s="46">
        <v>11.3</v>
      </c>
      <c r="D434" s="48">
        <v>2</v>
      </c>
      <c r="E434" s="48" t="s">
        <v>132</v>
      </c>
    </row>
    <row r="435" spans="1:5" ht="15.6" customHeight="1" x14ac:dyDescent="0.25">
      <c r="A435" s="51">
        <v>82727</v>
      </c>
      <c r="B435" s="76" t="s">
        <v>339</v>
      </c>
      <c r="C435" s="47">
        <v>2190</v>
      </c>
      <c r="D435" s="48">
        <v>1</v>
      </c>
      <c r="E435" s="48" t="s">
        <v>154</v>
      </c>
    </row>
    <row r="436" spans="1:5" ht="15.6" customHeight="1" x14ac:dyDescent="0.25">
      <c r="A436" s="51">
        <v>82728</v>
      </c>
      <c r="B436" s="76" t="s">
        <v>340</v>
      </c>
      <c r="C436" s="47">
        <v>2220</v>
      </c>
      <c r="D436" s="48">
        <v>1</v>
      </c>
      <c r="E436" s="48" t="s">
        <v>154</v>
      </c>
    </row>
    <row r="437" spans="1:5" ht="15.6" customHeight="1" x14ac:dyDescent="0.25">
      <c r="A437" s="51">
        <v>82729</v>
      </c>
      <c r="B437" s="76" t="s">
        <v>341</v>
      </c>
      <c r="C437" s="47">
        <v>2130</v>
      </c>
      <c r="D437" s="48">
        <v>1</v>
      </c>
      <c r="E437" s="48" t="s">
        <v>154</v>
      </c>
    </row>
    <row r="438" spans="1:5" ht="15.6" customHeight="1" x14ac:dyDescent="0.25">
      <c r="A438" s="51">
        <v>82730</v>
      </c>
      <c r="B438" s="76" t="s">
        <v>342</v>
      </c>
      <c r="C438" s="47">
        <v>2160</v>
      </c>
      <c r="D438" s="48">
        <v>1</v>
      </c>
      <c r="E438" s="48" t="s">
        <v>154</v>
      </c>
    </row>
  </sheetData>
  <sortState ref="A2:E362">
    <sortCondition ref="A2:A362"/>
  </sortState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cde</vt:lpstr>
      <vt:lpstr>list</vt:lpstr>
      <vt:lpstr>cond</vt:lpstr>
      <vt:lpstr>net</vt:lpstr>
      <vt:lpstr>Q</vt:lpstr>
      <vt:lpstr>special</vt:lpstr>
    </vt:vector>
  </TitlesOfParts>
  <Company>Uzin Utz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Daenen</dc:creator>
  <cp:lastModifiedBy>Eric Daenen</cp:lastModifiedBy>
  <cp:lastPrinted>2015-12-14T20:32:07Z</cp:lastPrinted>
  <dcterms:created xsi:type="dcterms:W3CDTF">2015-11-12T05:49:32Z</dcterms:created>
  <dcterms:modified xsi:type="dcterms:W3CDTF">2017-03-17T13:19:54Z</dcterms:modified>
</cp:coreProperties>
</file>