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690" activeTab="1"/>
  </bookViews>
  <sheets>
    <sheet name="Note de Détail Transit Aérien" sheetId="1" r:id="rId1"/>
    <sheet name="Feuil4" sheetId="5" r:id="rId2"/>
  </sheets>
  <definedNames>
    <definedName name="_xlnm.Print_Area" localSheetId="0">'Note de Détail Transit Aérien'!$A$1:$O$50</definedName>
  </definedNames>
  <calcPr calcId="145621"/>
</workbook>
</file>

<file path=xl/calcChain.xml><?xml version="1.0" encoding="utf-8"?>
<calcChain xmlns="http://schemas.openxmlformats.org/spreadsheetml/2006/main">
  <c r="C25" i="5" l="1"/>
  <c r="C28" i="5" s="1"/>
  <c r="C24" i="5"/>
  <c r="O16" i="5"/>
  <c r="N16" i="5"/>
  <c r="M16" i="5"/>
  <c r="L16" i="5"/>
  <c r="K16" i="5"/>
  <c r="J16" i="5"/>
  <c r="I16" i="5"/>
  <c r="H16" i="5"/>
  <c r="G16" i="5"/>
  <c r="F16" i="5"/>
  <c r="B9" i="5"/>
  <c r="M25" i="5" l="1"/>
  <c r="I25" i="5"/>
  <c r="K25" i="5"/>
  <c r="N25" i="5"/>
  <c r="J25" i="5"/>
  <c r="F25" i="5"/>
  <c r="L25" i="5"/>
  <c r="H25" i="5"/>
  <c r="O25" i="5"/>
  <c r="G25" i="5"/>
  <c r="B12" i="1"/>
  <c r="P18" i="1"/>
  <c r="P19" i="1" s="1"/>
  <c r="G29" i="1"/>
  <c r="H29" i="1"/>
  <c r="I29" i="1"/>
  <c r="J29" i="1"/>
  <c r="K29" i="1"/>
  <c r="L29" i="1"/>
  <c r="M29" i="1"/>
  <c r="N29" i="1"/>
  <c r="O29" i="1"/>
  <c r="O28" i="1"/>
  <c r="N28" i="1"/>
  <c r="M28" i="1"/>
  <c r="G27" i="5" l="1"/>
  <c r="G26" i="5"/>
  <c r="F26" i="5"/>
  <c r="F27" i="5"/>
  <c r="I26" i="5"/>
  <c r="I27" i="5"/>
  <c r="O27" i="5"/>
  <c r="O26" i="5"/>
  <c r="J26" i="5"/>
  <c r="J27" i="5"/>
  <c r="M27" i="5"/>
  <c r="M26" i="5"/>
  <c r="H27" i="5"/>
  <c r="H26" i="5"/>
  <c r="N26" i="5"/>
  <c r="N27" i="5"/>
  <c r="L27" i="5"/>
  <c r="L26" i="5"/>
  <c r="K26" i="5"/>
  <c r="K27" i="5"/>
  <c r="C28" i="1"/>
  <c r="C26" i="5" l="1"/>
  <c r="C31" i="1"/>
  <c r="C27" i="1"/>
  <c r="N30" i="1" l="1"/>
  <c r="M30" i="1"/>
  <c r="K28" i="1"/>
  <c r="I28" i="1"/>
  <c r="G28" i="1"/>
  <c r="F28" i="1"/>
  <c r="F29" i="1" s="1"/>
  <c r="O30" i="1"/>
  <c r="L28" i="1"/>
  <c r="J28" i="1"/>
  <c r="H28" i="1"/>
  <c r="F30" i="1" l="1"/>
  <c r="L30" i="1"/>
  <c r="K30" i="1"/>
  <c r="J30" i="1"/>
  <c r="I30" i="1"/>
  <c r="H30" i="1"/>
  <c r="G30" i="1"/>
  <c r="C29" i="1" l="1"/>
  <c r="J19" i="1"/>
  <c r="O19" i="1" l="1"/>
  <c r="K19" i="1"/>
  <c r="N19" i="1"/>
  <c r="L19" i="1"/>
  <c r="M19" i="1"/>
  <c r="F19" i="1"/>
  <c r="G19" i="1"/>
  <c r="H19" i="1"/>
  <c r="I19" i="1"/>
</calcChain>
</file>

<file path=xl/sharedStrings.xml><?xml version="1.0" encoding="utf-8"?>
<sst xmlns="http://schemas.openxmlformats.org/spreadsheetml/2006/main" count="118" uniqueCount="71">
  <si>
    <t xml:space="preserve">NOTE DE DETAIL </t>
  </si>
  <si>
    <t>Marques:</t>
  </si>
  <si>
    <t>Partie: O/N</t>
  </si>
  <si>
    <t>N°DOSSIER:</t>
  </si>
  <si>
    <t>Navire/Vol:……………………………………….CNT/LTA:…………………………………………….De</t>
  </si>
  <si>
    <t>……………………………………….</t>
  </si>
  <si>
    <t>OPERATION:…………………………………………….BANQUE Redev:……………………………………………………..</t>
  </si>
  <si>
    <t>TARIF</t>
  </si>
  <si>
    <t>P.BRUT</t>
  </si>
  <si>
    <t>P.NET</t>
  </si>
  <si>
    <t>ORIGINE</t>
  </si>
  <si>
    <t>Valeur fournisseur………..:</t>
  </si>
  <si>
    <t>Mise à FOB…………………….:</t>
  </si>
  <si>
    <t>COMISSION……………………:</t>
  </si>
  <si>
    <t>Valeur FRET……………………:</t>
  </si>
  <si>
    <t>Valeur Ass locale…………..:</t>
  </si>
  <si>
    <t>Valeur CAF DEVISE…………:</t>
  </si>
  <si>
    <t>Valeur CAF/XAF…………….:</t>
  </si>
  <si>
    <t>Valeur Imposable…………..:</t>
  </si>
  <si>
    <t>Coefficient …………:</t>
  </si>
  <si>
    <t>U.C</t>
  </si>
  <si>
    <t>Valeur fournisseur</t>
  </si>
  <si>
    <t>Valeur CAF/XAF</t>
  </si>
  <si>
    <t>Valeur Imposable:</t>
  </si>
  <si>
    <t>XAF:</t>
  </si>
  <si>
    <t>REGIME:</t>
  </si>
  <si>
    <t>Type Déclar:</t>
  </si>
  <si>
    <t>PIECES JOINTES:</t>
  </si>
  <si>
    <t>………………….:</t>
  </si>
  <si>
    <t>Valeur statistique :</t>
  </si>
  <si>
    <t>N°DECISION:</t>
  </si>
  <si>
    <t>CERT.D'ORIGINE:</t>
  </si>
  <si>
    <t>CERT.PHYTO N°</t>
  </si>
  <si>
    <t>RECED. N°</t>
  </si>
  <si>
    <t>N°:</t>
  </si>
  <si>
    <t>DECLARAT° PRECED. N°:</t>
  </si>
  <si>
    <t>………………………………………..</t>
  </si>
  <si>
    <t>DEVISE</t>
  </si>
  <si>
    <t>TAUX</t>
  </si>
  <si>
    <t>LTA N°</t>
  </si>
  <si>
    <t>CNT</t>
  </si>
  <si>
    <t>AUTRE(s)PIECE(s):</t>
  </si>
  <si>
    <t>A libreville le:</t>
  </si>
  <si>
    <t xml:space="preserve">SIGNATURE DU DECLARANT </t>
  </si>
  <si>
    <t>LISTE DE COLISAGE :</t>
  </si>
  <si>
    <t>FACT.ASS/LOCALE:</t>
  </si>
  <si>
    <t>FACT.FRET:</t>
  </si>
  <si>
    <t>FACT.FOURN:</t>
  </si>
  <si>
    <t>DECLARANT:</t>
  </si>
  <si>
    <t>Provenance:</t>
  </si>
  <si>
    <t>N° STAT Redev:</t>
  </si>
  <si>
    <t>STAT Proprié:</t>
  </si>
  <si>
    <t>N°Repertoire:</t>
  </si>
  <si>
    <t xml:space="preserve">CNT/LTA N°: </t>
  </si>
  <si>
    <t>DE     :</t>
  </si>
  <si>
    <t xml:space="preserve">BANQUE Redev: </t>
  </si>
  <si>
    <t>N°Déclaration Provisoire:</t>
  </si>
  <si>
    <t>N°MANIFESTE:</t>
  </si>
  <si>
    <t>Ligne N°:</t>
  </si>
  <si>
    <t>NBR COLIS</t>
  </si>
  <si>
    <t>Nbre/COLIS</t>
  </si>
  <si>
    <t>INCOTERM</t>
  </si>
  <si>
    <t>CLIENT  :</t>
  </si>
  <si>
    <t>Note de Détail Transit Aérien</t>
  </si>
  <si>
    <t>MANAGEMENT DES SERVICES OPERATIONNELS  DE NECOTRANS GABON LIBREVILLE</t>
  </si>
  <si>
    <r>
      <rPr>
        <b/>
        <i/>
        <sz val="14"/>
        <color rgb="FF5F6062"/>
        <rFont val="Myriad Pro"/>
        <family val="2"/>
      </rPr>
      <t>LFO-4079-V1-GA1-TA-FR</t>
    </r>
    <r>
      <rPr>
        <i/>
        <sz val="14"/>
        <color rgb="FF5F6062"/>
        <rFont val="Myriad Pro"/>
        <family val="2"/>
      </rPr>
      <t xml:space="preserve"> – Formulaire valide à partir du </t>
    </r>
    <r>
      <rPr>
        <b/>
        <i/>
        <sz val="14"/>
        <color rgb="FF5F6062"/>
        <rFont val="Myriad Pro"/>
        <family val="2"/>
      </rPr>
      <t>15/03/17</t>
    </r>
  </si>
  <si>
    <t>Poids total</t>
  </si>
  <si>
    <t>EUR</t>
  </si>
  <si>
    <t>FR</t>
  </si>
  <si>
    <t>total positions</t>
  </si>
  <si>
    <t>colis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</si>
</sst>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\ _€_-;\-* #,##0\ _€_-;_-* &quot;-&quot;\ _€_-;_-@_-"/>
    <numFmt numFmtId="164" formatCode="#,##0.000000"/>
    <numFmt numFmtId="165" formatCode="#&quot; &quot;00&quot; &quot;00&quot; &quot;00"/>
    <numFmt numFmtId="166" formatCode="#,##0;[Red]#,##0"/>
    <numFmt numFmtId="167" formatCode="0.000;[Red]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6"/>
      <color rgb="FFC00000"/>
      <name val="Myriad Pro"/>
      <family val="2"/>
    </font>
    <font>
      <sz val="30"/>
      <color rgb="FFC00000"/>
      <name val="Myriad Pro"/>
      <family val="2"/>
    </font>
    <font>
      <i/>
      <sz val="14"/>
      <color rgb="FF5F6062"/>
      <name val="Myriad Pro"/>
      <family val="2"/>
    </font>
    <font>
      <b/>
      <i/>
      <sz val="14"/>
      <color rgb="FF5F6062"/>
      <name val="Myriad Pro"/>
      <family val="2"/>
    </font>
    <font>
      <sz val="11"/>
      <color theme="6" tint="-0.249977111117893"/>
      <name val="Calibri"/>
      <family val="2"/>
      <scheme val="minor"/>
    </font>
    <font>
      <b/>
      <sz val="11"/>
      <color theme="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2" applyNumberFormat="0" applyAlignment="0" applyProtection="0"/>
  </cellStyleXfs>
  <cellXfs count="94">
    <xf numFmtId="0" fontId="0" fillId="0" borderId="0" xfId="0"/>
    <xf numFmtId="0" fontId="6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0" borderId="0" xfId="0" applyFill="1" applyBorder="1"/>
    <xf numFmtId="0" fontId="0" fillId="0" borderId="10" xfId="0" applyFill="1" applyBorder="1"/>
    <xf numFmtId="0" fontId="4" fillId="0" borderId="0" xfId="0" applyFont="1" applyBorder="1"/>
    <xf numFmtId="0" fontId="2" fillId="2" borderId="1" xfId="2" applyFill="1"/>
    <xf numFmtId="0" fontId="7" fillId="0" borderId="6" xfId="0" applyFont="1" applyBorder="1"/>
    <xf numFmtId="41" fontId="8" fillId="0" borderId="15" xfId="1" applyFont="1" applyBorder="1"/>
    <xf numFmtId="0" fontId="8" fillId="0" borderId="0" xfId="0" applyFont="1"/>
    <xf numFmtId="0" fontId="0" fillId="0" borderId="9" xfId="0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2" fontId="0" fillId="0" borderId="9" xfId="0" applyNumberFormat="1" applyBorder="1" applyAlignment="1">
      <alignment horizontal="center" shrinkToFit="1"/>
    </xf>
    <xf numFmtId="41" fontId="5" fillId="3" borderId="9" xfId="1" applyFont="1" applyFill="1" applyBorder="1" applyAlignment="1">
      <alignment horizontal="center" shrinkToFit="1"/>
    </xf>
    <xf numFmtId="4" fontId="5" fillId="3" borderId="9" xfId="0" applyNumberFormat="1" applyFon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 applyAlignment="1"/>
    <xf numFmtId="14" fontId="0" fillId="0" borderId="0" xfId="0" applyNumberFormat="1"/>
    <xf numFmtId="3" fontId="13" fillId="4" borderId="2" xfId="3" applyNumberFormat="1" applyFont="1" applyFill="1" applyAlignment="1">
      <alignment horizontal="center" shrinkToFit="1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0" fillId="0" borderId="0" xfId="0" applyBorder="1" applyAlignment="1"/>
    <xf numFmtId="0" fontId="18" fillId="0" borderId="3" xfId="0" applyFont="1" applyBorder="1"/>
    <xf numFmtId="4" fontId="0" fillId="0" borderId="9" xfId="0" applyNumberFormat="1" applyBorder="1"/>
    <xf numFmtId="164" fontId="0" fillId="0" borderId="15" xfId="0" applyNumberFormat="1" applyBorder="1"/>
    <xf numFmtId="165" fontId="4" fillId="0" borderId="10" xfId="0" applyNumberFormat="1" applyFont="1" applyBorder="1" applyAlignment="1">
      <alignment horizontal="center" shrinkToFit="1"/>
    </xf>
    <xf numFmtId="165" fontId="4" fillId="0" borderId="9" xfId="0" applyNumberFormat="1" applyFont="1" applyBorder="1" applyAlignment="1">
      <alignment horizontal="center" shrinkToFit="1"/>
    </xf>
    <xf numFmtId="165" fontId="4" fillId="0" borderId="12" xfId="0" applyNumberFormat="1" applyFont="1" applyBorder="1" applyAlignment="1">
      <alignment horizontal="center" shrinkToFit="1"/>
    </xf>
    <xf numFmtId="165" fontId="4" fillId="0" borderId="12" xfId="0" applyNumberFormat="1" applyFont="1" applyBorder="1"/>
    <xf numFmtId="165" fontId="4" fillId="0" borderId="9" xfId="0" applyNumberFormat="1" applyFont="1" applyBorder="1"/>
    <xf numFmtId="3" fontId="4" fillId="0" borderId="9" xfId="1" applyNumberFormat="1" applyFont="1" applyBorder="1" applyAlignment="1">
      <alignment horizontal="center" shrinkToFit="1"/>
    </xf>
    <xf numFmtId="3" fontId="5" fillId="3" borderId="9" xfId="1" applyNumberFormat="1" applyFont="1" applyFill="1" applyBorder="1" applyAlignment="1">
      <alignment horizontal="center" vertical="top" shrinkToFit="1"/>
    </xf>
    <xf numFmtId="3" fontId="5" fillId="3" borderId="9" xfId="1" applyNumberFormat="1" applyFont="1" applyFill="1" applyBorder="1" applyAlignment="1">
      <alignment horizontal="center" shrinkToFit="1"/>
    </xf>
    <xf numFmtId="3" fontId="5" fillId="3" borderId="12" xfId="0" applyNumberFormat="1" applyFont="1" applyFill="1" applyBorder="1" applyAlignment="1">
      <alignment horizontal="center" vertical="top" shrinkToFit="1"/>
    </xf>
    <xf numFmtId="3" fontId="5" fillId="3" borderId="9" xfId="0" applyNumberFormat="1" applyFont="1" applyFill="1" applyBorder="1" applyAlignment="1">
      <alignment horizontal="center" vertical="top" shrinkToFit="1"/>
    </xf>
    <xf numFmtId="166" fontId="5" fillId="3" borderId="9" xfId="1" applyNumberFormat="1" applyFont="1" applyFill="1" applyBorder="1" applyAlignment="1">
      <alignment horizontal="center" shrinkToFit="1"/>
    </xf>
    <xf numFmtId="165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2" fontId="0" fillId="0" borderId="0" xfId="0" applyNumberFormat="1"/>
    <xf numFmtId="167" fontId="4" fillId="0" borderId="9" xfId="0" applyNumberFormat="1" applyFont="1" applyBorder="1" applyAlignment="1">
      <alignment horizontal="center" shrinkToFit="1"/>
    </xf>
    <xf numFmtId="0" fontId="0" fillId="5" borderId="0" xfId="0" applyNumberFormat="1" applyFill="1" applyAlignment="1">
      <alignment horizontal="center"/>
    </xf>
    <xf numFmtId="0" fontId="19" fillId="3" borderId="9" xfId="0" applyFont="1" applyFill="1" applyBorder="1"/>
    <xf numFmtId="0" fontId="0" fillId="0" borderId="0" xfId="0" applyAlignment="1">
      <alignment shrinkToFit="1"/>
    </xf>
    <xf numFmtId="0" fontId="0" fillId="0" borderId="10" xfId="0" applyBorder="1" applyAlignment="1">
      <alignment shrinkToFit="1"/>
    </xf>
    <xf numFmtId="0" fontId="0" fillId="0" borderId="12" xfId="0" applyBorder="1" applyAlignment="1">
      <alignment shrinkToFit="1"/>
    </xf>
    <xf numFmtId="0" fontId="0" fillId="0" borderId="25" xfId="0" applyBorder="1" applyAlignment="1">
      <alignment shrinkToFit="1"/>
    </xf>
    <xf numFmtId="0" fontId="0" fillId="0" borderId="26" xfId="0" applyBorder="1" applyAlignment="1">
      <alignment shrinkToFit="1"/>
    </xf>
    <xf numFmtId="0" fontId="9" fillId="0" borderId="27" xfId="0" applyFont="1" applyBorder="1" applyAlignment="1">
      <alignment shrinkToFit="1"/>
    </xf>
    <xf numFmtId="0" fontId="0" fillId="0" borderId="28" xfId="0" applyBorder="1" applyAlignment="1">
      <alignment shrinkToFit="1"/>
    </xf>
    <xf numFmtId="0" fontId="0" fillId="0" borderId="0" xfId="0" applyBorder="1" applyAlignment="1"/>
    <xf numFmtId="0" fontId="0" fillId="0" borderId="0" xfId="0" applyAlignment="1"/>
    <xf numFmtId="0" fontId="4" fillId="0" borderId="0" xfId="0" applyFont="1" applyAlignment="1"/>
    <xf numFmtId="0" fontId="0" fillId="0" borderId="0" xfId="0" applyAlignment="1">
      <alignment horizont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9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0" fillId="0" borderId="6" xfId="0" applyFont="1" applyBorder="1" applyAlignment="1">
      <alignment shrinkToFit="1"/>
    </xf>
    <xf numFmtId="0" fontId="10" fillId="0" borderId="0" xfId="0" applyFont="1" applyAlignment="1">
      <alignment shrinkToFit="1"/>
    </xf>
    <xf numFmtId="14" fontId="0" fillId="0" borderId="0" xfId="0" applyNumberFormat="1" applyAlignment="1">
      <alignment shrinkToFit="1"/>
    </xf>
    <xf numFmtId="0" fontId="0" fillId="0" borderId="3" xfId="0" applyBorder="1" applyAlignment="1">
      <alignment shrinkToFit="1"/>
    </xf>
    <xf numFmtId="0" fontId="1" fillId="2" borderId="6" xfId="3" applyFont="1" applyBorder="1" applyAlignment="1">
      <alignment shrinkToFit="1"/>
    </xf>
    <xf numFmtId="0" fontId="1" fillId="0" borderId="0" xfId="0" applyFont="1" applyAlignment="1">
      <alignment shrinkToFit="1"/>
    </xf>
    <xf numFmtId="0" fontId="0" fillId="0" borderId="0" xfId="0" applyFill="1" applyBorder="1" applyAlignment="1"/>
    <xf numFmtId="0" fontId="0" fillId="0" borderId="0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12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167" fontId="4" fillId="6" borderId="9" xfId="0" applyNumberFormat="1" applyFont="1" applyFill="1" applyBorder="1" applyAlignment="1">
      <alignment horizontal="center" shrinkToFit="1"/>
    </xf>
  </cellXfs>
  <cellStyles count="4">
    <cellStyle name="Calcul" xfId="3" builtinId="22"/>
    <cellStyle name="Milliers [0]" xfId="1" builtinId="6"/>
    <cellStyle name="Normal" xfId="0" builtinId="0"/>
    <cellStyle name="Titre 2" xfId="2" builtinId="17"/>
  </cellStyles>
  <dxfs count="0"/>
  <tableStyles count="0" defaultTableStyle="TableStyleMedium9" defaultPivotStyle="PivotStyleLight16"/>
  <colors>
    <mruColors>
      <color rgb="FF5F6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45722</xdr:colOff>
      <xdr:row>0</xdr:row>
      <xdr:rowOff>45720</xdr:rowOff>
    </xdr:from>
    <xdr:to>
      <xdr:col>2</xdr:col>
      <xdr:colOff>600827</xdr:colOff>
      <xdr:row>2</xdr:row>
      <xdr:rowOff>83340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2" y="45720"/>
          <a:ext cx="2383905" cy="79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workbookViewId="0">
      <selection activeCell="A4" sqref="A4:O32"/>
    </sheetView>
  </sheetViews>
  <sheetFormatPr baseColWidth="10" defaultRowHeight="15"/>
  <cols>
    <col min="1" max="15" width="13.28515625" customWidth="1"/>
  </cols>
  <sheetData>
    <row r="1" spans="1:16" ht="25.15" customHeight="1">
      <c r="O1" s="40" t="s">
        <v>64</v>
      </c>
    </row>
    <row r="2" spans="1:16" ht="34.9" customHeight="1">
      <c r="O2" s="41" t="s">
        <v>63</v>
      </c>
    </row>
    <row r="3" spans="1:16" ht="19.899999999999999" customHeight="1">
      <c r="O3" s="42" t="s">
        <v>65</v>
      </c>
    </row>
    <row r="4" spans="1:16" ht="12" customHeight="1">
      <c r="H4" s="8"/>
    </row>
    <row r="5" spans="1:16" ht="19.5" thickBot="1">
      <c r="G5" s="1" t="s">
        <v>0</v>
      </c>
      <c r="H5" s="8"/>
      <c r="I5" s="20"/>
    </row>
    <row r="6" spans="1:16" ht="15.75" thickTop="1"/>
    <row r="7" spans="1:16">
      <c r="C7" t="s">
        <v>3</v>
      </c>
      <c r="D7" s="75"/>
      <c r="E7" s="74"/>
      <c r="F7" t="s">
        <v>52</v>
      </c>
      <c r="G7" s="23"/>
    </row>
    <row r="8" spans="1:16">
      <c r="C8" t="s">
        <v>4</v>
      </c>
      <c r="E8" s="38"/>
      <c r="F8" t="s">
        <v>53</v>
      </c>
      <c r="G8" s="66"/>
      <c r="H8" s="66"/>
    </row>
    <row r="9" spans="1:16">
      <c r="A9" t="s">
        <v>1</v>
      </c>
      <c r="C9" t="s">
        <v>49</v>
      </c>
      <c r="D9" s="76"/>
      <c r="E9" s="76"/>
      <c r="F9" t="s">
        <v>54</v>
      </c>
      <c r="G9" s="66"/>
      <c r="H9" s="66"/>
    </row>
    <row r="10" spans="1:16">
      <c r="A10" t="s">
        <v>60</v>
      </c>
      <c r="B10" s="64">
        <v>1</v>
      </c>
      <c r="C10" t="s">
        <v>50</v>
      </c>
      <c r="F10" t="s">
        <v>51</v>
      </c>
    </row>
    <row r="11" spans="1:16">
      <c r="A11" t="s">
        <v>2</v>
      </c>
      <c r="B11" s="60"/>
      <c r="C11" t="s">
        <v>6</v>
      </c>
      <c r="F11" s="76" t="s">
        <v>55</v>
      </c>
      <c r="G11" s="76"/>
    </row>
    <row r="12" spans="1:16">
      <c r="A12" t="s">
        <v>66</v>
      </c>
      <c r="B12" s="61">
        <f>F20+G20+H20+I20+J20+K20+L20+M20+N20+O20</f>
        <v>2</v>
      </c>
    </row>
    <row r="13" spans="1:16" ht="15.75" thickBot="1">
      <c r="A13" s="3"/>
      <c r="B13" s="3"/>
      <c r="D13" s="8"/>
      <c r="E13" s="8"/>
      <c r="P13" t="s">
        <v>70</v>
      </c>
    </row>
    <row r="14" spans="1:16" ht="16.5" thickTop="1" thickBot="1">
      <c r="A14" s="69" t="s">
        <v>62</v>
      </c>
      <c r="B14" s="70"/>
      <c r="C14" t="s">
        <v>25</v>
      </c>
      <c r="D14" s="77"/>
      <c r="E14" s="78"/>
      <c r="F14" s="8"/>
      <c r="G14" t="s">
        <v>26</v>
      </c>
      <c r="H14" s="81"/>
      <c r="I14" s="78"/>
      <c r="J14" s="37"/>
      <c r="P14">
        <v>1</v>
      </c>
    </row>
    <row r="15" spans="1:16" ht="17.25" thickTop="1" thickBot="1">
      <c r="A15" s="71"/>
      <c r="B15" s="72"/>
      <c r="D15" s="79"/>
      <c r="E15" s="80"/>
      <c r="F15" s="8"/>
      <c r="H15" s="79"/>
      <c r="I15" s="80"/>
      <c r="J15" s="37"/>
    </row>
    <row r="16" spans="1:16" ht="15.75" thickTop="1">
      <c r="A16" s="5"/>
      <c r="B16" s="2"/>
      <c r="P16" t="s">
        <v>69</v>
      </c>
    </row>
    <row r="17" spans="1:20">
      <c r="A17" s="5"/>
      <c r="B17" s="2"/>
      <c r="C17" t="s">
        <v>56</v>
      </c>
      <c r="G17" t="s">
        <v>57</v>
      </c>
      <c r="K17" t="s">
        <v>58</v>
      </c>
      <c r="L17" s="3"/>
      <c r="M17" s="3"/>
    </row>
    <row r="18" spans="1:20">
      <c r="A18" s="5"/>
      <c r="B18" s="2"/>
      <c r="C18" s="15" t="s">
        <v>37</v>
      </c>
      <c r="D18" s="10" t="s">
        <v>7</v>
      </c>
      <c r="E18" s="11"/>
      <c r="F18" s="47">
        <v>90109200</v>
      </c>
      <c r="G18" s="48">
        <v>10101010</v>
      </c>
      <c r="H18" s="47">
        <v>80126690</v>
      </c>
      <c r="I18" s="49">
        <v>54189023</v>
      </c>
      <c r="J18" s="47">
        <v>40105020</v>
      </c>
      <c r="K18" s="49">
        <v>20102010</v>
      </c>
      <c r="L18" s="47"/>
      <c r="M18" s="49"/>
      <c r="N18" s="50"/>
      <c r="O18" s="51"/>
      <c r="P18" s="59">
        <f>SUBTOTAL(2,F18:O18)</f>
        <v>6</v>
      </c>
      <c r="Q18" s="58"/>
      <c r="R18" s="58"/>
      <c r="S18" s="58"/>
      <c r="T18" s="58"/>
    </row>
    <row r="19" spans="1:20">
      <c r="A19" s="67" t="s">
        <v>61</v>
      </c>
      <c r="B19" s="68"/>
      <c r="C19" s="44" t="s">
        <v>67</v>
      </c>
      <c r="D19" s="8" t="s">
        <v>59</v>
      </c>
      <c r="E19" s="2"/>
      <c r="F19" s="63">
        <f>P19</f>
        <v>0.16666666666666666</v>
      </c>
      <c r="G19" s="63">
        <f>P19</f>
        <v>0.16666666666666666</v>
      </c>
      <c r="H19" s="63">
        <f>P19</f>
        <v>0.16666666666666666</v>
      </c>
      <c r="I19" s="63">
        <f>P19</f>
        <v>0.16666666666666666</v>
      </c>
      <c r="J19" s="63">
        <f>P19</f>
        <v>0.16666666666666666</v>
      </c>
      <c r="K19" s="63">
        <f t="shared" ref="K19:O19" si="0">$J$19</f>
        <v>0.16666666666666666</v>
      </c>
      <c r="L19" s="63">
        <f t="shared" si="0"/>
        <v>0.16666666666666666</v>
      </c>
      <c r="M19" s="63">
        <f t="shared" si="0"/>
        <v>0.16666666666666666</v>
      </c>
      <c r="N19" s="63">
        <f t="shared" si="0"/>
        <v>0.16666666666666666</v>
      </c>
      <c r="O19" s="63">
        <f t="shared" si="0"/>
        <v>0.16666666666666666</v>
      </c>
      <c r="P19" s="62">
        <f>P14/P18</f>
        <v>0.16666666666666666</v>
      </c>
    </row>
    <row r="20" spans="1:20" ht="15.75" thickBot="1">
      <c r="A20" s="69"/>
      <c r="B20" s="70"/>
      <c r="C20" s="2" t="s">
        <v>38</v>
      </c>
      <c r="D20" t="s">
        <v>8</v>
      </c>
      <c r="E20" s="2"/>
      <c r="F20" s="24">
        <v>1</v>
      </c>
      <c r="G20" s="24">
        <v>1</v>
      </c>
      <c r="H20" s="24"/>
      <c r="I20" s="24"/>
      <c r="J20" s="24"/>
      <c r="K20" s="24"/>
      <c r="L20" s="24"/>
      <c r="M20" s="24"/>
      <c r="N20" s="11"/>
      <c r="O20" s="15"/>
    </row>
    <row r="21" spans="1:20" ht="15.75" thickTop="1">
      <c r="A21" s="13"/>
      <c r="B21" s="14"/>
      <c r="C21" s="16">
        <v>655.95699999999999</v>
      </c>
      <c r="D21" s="10" t="s">
        <v>9</v>
      </c>
      <c r="E21" s="11"/>
      <c r="F21" s="24">
        <v>1</v>
      </c>
      <c r="G21" s="24"/>
      <c r="H21" s="24"/>
      <c r="I21" s="24"/>
      <c r="J21" s="24"/>
      <c r="K21" s="24"/>
      <c r="L21" s="24"/>
      <c r="M21" s="24"/>
      <c r="N21" s="11"/>
      <c r="O21" s="15"/>
    </row>
    <row r="22" spans="1:20">
      <c r="A22" s="7" t="s">
        <v>11</v>
      </c>
      <c r="B22" s="2"/>
      <c r="C22" s="45">
        <v>100</v>
      </c>
      <c r="D22" s="18" t="s">
        <v>10</v>
      </c>
      <c r="E22" s="11"/>
      <c r="F22" s="25" t="s">
        <v>68</v>
      </c>
      <c r="G22" s="25"/>
      <c r="H22" s="25"/>
      <c r="I22" s="25"/>
      <c r="J22" s="25"/>
      <c r="K22" s="24"/>
      <c r="L22" s="25"/>
      <c r="M22" s="24"/>
      <c r="N22" s="11"/>
      <c r="O22" s="15"/>
    </row>
    <row r="23" spans="1:20">
      <c r="A23" s="7" t="s">
        <v>12</v>
      </c>
      <c r="B23" s="2"/>
      <c r="C23" s="45">
        <v>500</v>
      </c>
      <c r="D23" s="18" t="s">
        <v>20</v>
      </c>
      <c r="E23" s="11"/>
      <c r="F23" s="24">
        <v>2</v>
      </c>
      <c r="G23" s="24"/>
      <c r="H23" s="24"/>
      <c r="I23" s="24"/>
      <c r="J23" s="24"/>
      <c r="K23" s="24"/>
      <c r="L23" s="24"/>
      <c r="M23" s="24"/>
      <c r="N23" s="11"/>
      <c r="O23" s="15"/>
    </row>
    <row r="24" spans="1:20">
      <c r="A24" s="7" t="s">
        <v>13</v>
      </c>
      <c r="B24" s="2"/>
      <c r="C24" s="45">
        <v>100</v>
      </c>
      <c r="E24" s="2"/>
      <c r="F24" s="24"/>
      <c r="G24" s="24"/>
      <c r="H24" s="24"/>
      <c r="I24" s="24"/>
      <c r="J24" s="24"/>
      <c r="K24" s="24"/>
      <c r="L24" s="24"/>
      <c r="M24" s="24"/>
      <c r="N24" s="11"/>
      <c r="O24" s="15"/>
    </row>
    <row r="25" spans="1:20">
      <c r="A25" s="7" t="s">
        <v>14</v>
      </c>
      <c r="B25" s="2"/>
      <c r="C25" s="45">
        <v>200</v>
      </c>
      <c r="D25" s="13" t="s">
        <v>21</v>
      </c>
      <c r="E25" s="14"/>
      <c r="F25" s="26">
        <v>500</v>
      </c>
      <c r="G25" s="26">
        <v>2200</v>
      </c>
      <c r="H25" s="26">
        <v>3000</v>
      </c>
      <c r="I25" s="26">
        <v>400</v>
      </c>
      <c r="J25" s="26">
        <v>200</v>
      </c>
      <c r="K25" s="26">
        <v>50</v>
      </c>
      <c r="L25" s="26">
        <v>6</v>
      </c>
      <c r="M25" s="26">
        <v>1</v>
      </c>
      <c r="N25" s="11">
        <v>10</v>
      </c>
      <c r="O25" s="15">
        <v>35</v>
      </c>
    </row>
    <row r="26" spans="1:20">
      <c r="A26" s="7" t="s">
        <v>15</v>
      </c>
      <c r="B26" s="2"/>
      <c r="C26" s="45">
        <v>4.96</v>
      </c>
      <c r="E26" s="2"/>
      <c r="F26" s="24"/>
      <c r="G26" s="24"/>
      <c r="H26" s="24"/>
      <c r="I26" s="24"/>
      <c r="J26" s="24"/>
      <c r="K26" s="24"/>
      <c r="L26" s="24"/>
      <c r="M26" s="24"/>
      <c r="N26" s="11"/>
      <c r="O26" s="15"/>
    </row>
    <row r="27" spans="1:20">
      <c r="A27" s="7" t="s">
        <v>16</v>
      </c>
      <c r="B27" s="2"/>
      <c r="C27" s="65">
        <f>C22+C23+C24+C25+C26</f>
        <v>904.96</v>
      </c>
      <c r="D27" s="13"/>
      <c r="E27" s="14"/>
      <c r="F27" s="24"/>
      <c r="G27" s="24"/>
      <c r="H27" s="24"/>
      <c r="I27" s="24"/>
      <c r="J27" s="24"/>
      <c r="K27" s="24"/>
      <c r="L27" s="24"/>
      <c r="M27" s="24"/>
      <c r="N27" s="11"/>
      <c r="O27" s="15"/>
    </row>
    <row r="28" spans="1:20">
      <c r="A28" s="7" t="s">
        <v>17</v>
      </c>
      <c r="B28" s="2"/>
      <c r="C28" s="28">
        <f>(C22+C23+C24+C25+C26)*C21</f>
        <v>593614.84672000003</v>
      </c>
      <c r="D28" s="9" t="s">
        <v>22</v>
      </c>
      <c r="E28" s="11" t="s">
        <v>24</v>
      </c>
      <c r="F28" s="39">
        <f>C31*F25</f>
        <v>2968074.2336000004</v>
      </c>
      <c r="G28" s="39">
        <f>C31*G25</f>
        <v>13059526.627840001</v>
      </c>
      <c r="H28" s="39">
        <f>C31*H25</f>
        <v>17808445.401600003</v>
      </c>
      <c r="I28" s="39">
        <f>C31*I25</f>
        <v>2374459.3868800001</v>
      </c>
      <c r="J28" s="39">
        <f>C31*J25</f>
        <v>1187229.6934400001</v>
      </c>
      <c r="K28" s="39">
        <f>C31*K25</f>
        <v>296807.42336000002</v>
      </c>
      <c r="L28" s="39">
        <f>C31*L25</f>
        <v>35616.890803200004</v>
      </c>
      <c r="M28" s="39">
        <f>C31*M25</f>
        <v>5936.1484672000006</v>
      </c>
      <c r="N28" s="39">
        <f>C31*N25</f>
        <v>59361.484672000006</v>
      </c>
      <c r="O28" s="39">
        <f>C31*O25</f>
        <v>207765.19635200003</v>
      </c>
    </row>
    <row r="29" spans="1:20">
      <c r="A29" s="16" t="s">
        <v>18</v>
      </c>
      <c r="B29" s="16"/>
      <c r="C29" s="22">
        <f>SUM(F29:O29)</f>
        <v>38003200</v>
      </c>
      <c r="D29" s="9" t="s">
        <v>23</v>
      </c>
      <c r="E29" s="11"/>
      <c r="F29" s="52">
        <f>MROUND(F28,100)</f>
        <v>2968100</v>
      </c>
      <c r="G29" s="52">
        <f t="shared" ref="G29:O29" si="1">MROUND(G28,100)</f>
        <v>13059500</v>
      </c>
      <c r="H29" s="52">
        <f t="shared" si="1"/>
        <v>17808400</v>
      </c>
      <c r="I29" s="52">
        <f t="shared" si="1"/>
        <v>2374500</v>
      </c>
      <c r="J29" s="52">
        <f t="shared" si="1"/>
        <v>1187200</v>
      </c>
      <c r="K29" s="52">
        <f t="shared" si="1"/>
        <v>296800</v>
      </c>
      <c r="L29" s="52">
        <f t="shared" si="1"/>
        <v>35600</v>
      </c>
      <c r="M29" s="52">
        <f t="shared" si="1"/>
        <v>5900</v>
      </c>
      <c r="N29" s="52">
        <f t="shared" si="1"/>
        <v>59400</v>
      </c>
      <c r="O29" s="52">
        <f t="shared" si="1"/>
        <v>207800</v>
      </c>
    </row>
    <row r="30" spans="1:20">
      <c r="A30" s="4"/>
      <c r="B30" s="12"/>
      <c r="C30" s="6"/>
      <c r="D30" s="9" t="s">
        <v>29</v>
      </c>
      <c r="E30" s="11"/>
      <c r="F30" s="57">
        <f>F28</f>
        <v>2968074.2336000004</v>
      </c>
      <c r="G30" s="27">
        <f t="shared" ref="G30:M30" si="2">G28</f>
        <v>13059526.627840001</v>
      </c>
      <c r="H30" s="27">
        <f t="shared" si="2"/>
        <v>17808445.401600003</v>
      </c>
      <c r="I30" s="27">
        <f t="shared" si="2"/>
        <v>2374459.3868800001</v>
      </c>
      <c r="J30" s="27">
        <f t="shared" si="2"/>
        <v>1187229.6934400001</v>
      </c>
      <c r="K30" s="54">
        <f t="shared" si="2"/>
        <v>296807.42336000002</v>
      </c>
      <c r="L30" s="53">
        <f t="shared" si="2"/>
        <v>35616.890803200004</v>
      </c>
      <c r="M30" s="54">
        <f t="shared" si="2"/>
        <v>5936.1484672000006</v>
      </c>
      <c r="N30" s="55">
        <f>N28</f>
        <v>59361.484672000006</v>
      </c>
      <c r="O30" s="56">
        <f>O28</f>
        <v>207765.19635200003</v>
      </c>
    </row>
    <row r="31" spans="1:20">
      <c r="A31" s="13" t="s">
        <v>19</v>
      </c>
      <c r="B31" s="3" t="s">
        <v>28</v>
      </c>
      <c r="C31" s="46">
        <f>C28/C22</f>
        <v>5936.1484672000006</v>
      </c>
      <c r="D31" s="5"/>
      <c r="E31" s="8"/>
      <c r="F31" s="8"/>
      <c r="G31" s="8"/>
      <c r="H31" s="8"/>
      <c r="I31" s="8"/>
      <c r="J31" s="8"/>
      <c r="K31" s="8"/>
      <c r="L31" s="8"/>
      <c r="M31" s="8"/>
    </row>
    <row r="32" spans="1:20">
      <c r="A32" s="5"/>
      <c r="B32" s="8"/>
      <c r="C32" s="12"/>
      <c r="D32" s="8"/>
      <c r="E32" s="8"/>
      <c r="G32" s="8"/>
      <c r="I32" s="8"/>
      <c r="J32" s="8"/>
      <c r="K32" s="8"/>
      <c r="M32" s="8"/>
    </row>
    <row r="33" spans="1:15">
      <c r="E33" s="8"/>
      <c r="F33" s="4"/>
      <c r="G33" s="6"/>
      <c r="H33" s="8"/>
      <c r="I33" s="8"/>
      <c r="J33" s="8"/>
      <c r="K33" s="8"/>
      <c r="L33" s="66"/>
      <c r="M33" s="66"/>
      <c r="N33" s="8"/>
    </row>
    <row r="34" spans="1:15" ht="15.75">
      <c r="E34" s="8"/>
      <c r="F34" s="21" t="s">
        <v>27</v>
      </c>
      <c r="G34" s="2"/>
      <c r="H34" s="8"/>
      <c r="I34" s="8"/>
      <c r="J34" s="8"/>
      <c r="K34" s="8"/>
      <c r="M34" s="8"/>
      <c r="N34" s="8"/>
    </row>
    <row r="35" spans="1:15">
      <c r="E35" s="8"/>
      <c r="F35" s="13"/>
      <c r="G35" s="14"/>
      <c r="H35" s="8"/>
      <c r="I35" s="8"/>
      <c r="J35" s="8"/>
      <c r="K35" s="8"/>
      <c r="M35" s="8"/>
      <c r="N35" s="8"/>
    </row>
    <row r="36" spans="1:15">
      <c r="A36" s="19" t="s">
        <v>48</v>
      </c>
      <c r="B36" s="73"/>
      <c r="C36" s="74"/>
      <c r="D36" s="74"/>
      <c r="E36" s="8"/>
      <c r="G36" s="8"/>
      <c r="I36" s="8"/>
      <c r="J36" s="8"/>
      <c r="K36" s="8"/>
      <c r="M36" s="8"/>
      <c r="N36" s="8"/>
    </row>
    <row r="37" spans="1:15">
      <c r="A37" s="73" t="s">
        <v>47</v>
      </c>
      <c r="B37" s="74"/>
      <c r="D37" s="8"/>
      <c r="E37" s="8"/>
      <c r="G37" s="8" t="s">
        <v>30</v>
      </c>
      <c r="H37" s="76"/>
      <c r="I37" s="76"/>
      <c r="J37" s="76"/>
      <c r="K37" s="8"/>
      <c r="L37" t="s">
        <v>39</v>
      </c>
      <c r="M37" s="90"/>
      <c r="N37" s="91"/>
    </row>
    <row r="38" spans="1:15">
      <c r="A38" s="73" t="s">
        <v>46</v>
      </c>
      <c r="B38" s="73"/>
      <c r="D38" s="8"/>
      <c r="G38" s="8" t="s">
        <v>31</v>
      </c>
      <c r="I38" s="89"/>
      <c r="J38" s="89"/>
      <c r="K38" s="8"/>
      <c r="L38" t="s">
        <v>40</v>
      </c>
      <c r="M38" s="90"/>
      <c r="N38" s="92"/>
    </row>
    <row r="39" spans="1:15">
      <c r="A39" s="88" t="s">
        <v>45</v>
      </c>
      <c r="B39" s="74"/>
      <c r="D39" s="8"/>
      <c r="G39" s="8" t="s">
        <v>35</v>
      </c>
      <c r="H39" t="s">
        <v>33</v>
      </c>
      <c r="I39" s="89" t="s">
        <v>5</v>
      </c>
      <c r="J39" s="89"/>
      <c r="K39" s="8"/>
      <c r="L39" s="66" t="s">
        <v>41</v>
      </c>
      <c r="M39" s="66"/>
      <c r="N39" s="90"/>
      <c r="O39" s="91"/>
    </row>
    <row r="40" spans="1:15">
      <c r="A40" s="88" t="s">
        <v>44</v>
      </c>
      <c r="B40" s="74"/>
      <c r="G40" s="17" t="s">
        <v>32</v>
      </c>
      <c r="H40" t="s">
        <v>34</v>
      </c>
      <c r="I40" s="89" t="s">
        <v>36</v>
      </c>
      <c r="J40" s="89"/>
      <c r="K40" s="8"/>
      <c r="M40" s="8"/>
      <c r="N40" s="8"/>
    </row>
    <row r="41" spans="1:15">
      <c r="I41" s="8"/>
      <c r="J41" s="8"/>
      <c r="K41" s="8"/>
      <c r="M41" s="8"/>
      <c r="N41" s="8"/>
    </row>
    <row r="42" spans="1:15">
      <c r="I42" s="8"/>
      <c r="J42" s="8"/>
      <c r="K42" s="8"/>
      <c r="M42" s="8"/>
    </row>
    <row r="43" spans="1:15">
      <c r="I43" s="8"/>
      <c r="J43" s="8"/>
      <c r="M43" s="8"/>
    </row>
    <row r="44" spans="1:15" ht="15.75" thickBot="1">
      <c r="A44" s="86" t="s">
        <v>43</v>
      </c>
      <c r="B44" s="87"/>
      <c r="C44" s="87"/>
      <c r="I44" s="8"/>
      <c r="J44" s="8"/>
      <c r="K44" s="4"/>
      <c r="L44" s="12"/>
      <c r="M44" s="12"/>
      <c r="N44" s="6"/>
    </row>
    <row r="45" spans="1:15" ht="19.5" thickTop="1">
      <c r="A45" s="29"/>
      <c r="B45" s="30"/>
      <c r="C45" s="30"/>
      <c r="D45" s="31"/>
      <c r="K45" s="82" t="s">
        <v>42</v>
      </c>
      <c r="L45" s="83"/>
      <c r="M45" s="84"/>
      <c r="N45" s="85"/>
    </row>
    <row r="46" spans="1:15">
      <c r="A46" s="32"/>
      <c r="B46" s="8"/>
      <c r="C46" s="8"/>
      <c r="D46" s="33"/>
      <c r="J46" s="8"/>
      <c r="K46" s="13"/>
      <c r="L46" s="3"/>
      <c r="M46" s="3"/>
      <c r="N46" s="14"/>
    </row>
    <row r="47" spans="1:15">
      <c r="A47" s="32"/>
      <c r="B47" s="8"/>
      <c r="C47" s="8"/>
      <c r="D47" s="33"/>
      <c r="J47" s="8"/>
    </row>
    <row r="48" spans="1:15">
      <c r="A48" s="32"/>
      <c r="B48" s="8"/>
      <c r="C48" s="8"/>
      <c r="D48" s="33"/>
      <c r="J48" s="8"/>
    </row>
    <row r="49" spans="1:4" ht="15.75" thickBot="1">
      <c r="A49" s="34"/>
      <c r="B49" s="35"/>
      <c r="C49" s="35"/>
      <c r="D49" s="36"/>
    </row>
    <row r="50" spans="1:4" ht="15.75" thickTop="1"/>
    <row r="53" spans="1:4">
      <c r="B53" s="8"/>
    </row>
    <row r="54" spans="1:4">
      <c r="B54" s="8"/>
    </row>
    <row r="55" spans="1:4">
      <c r="B55" s="8"/>
    </row>
    <row r="56" spans="1:4">
      <c r="B56" s="8"/>
    </row>
    <row r="57" spans="1:4">
      <c r="B57" s="8"/>
    </row>
  </sheetData>
  <dataConsolidate>
    <dataRefs count="1">
      <dataRef ref="F18:O18" sheet="Note de Détail Transit Aérien"/>
    </dataRefs>
  </dataConsolidate>
  <mergeCells count="28">
    <mergeCell ref="K45:L45"/>
    <mergeCell ref="M45:N45"/>
    <mergeCell ref="A44:C44"/>
    <mergeCell ref="A40:B40"/>
    <mergeCell ref="A37:B37"/>
    <mergeCell ref="A38:B38"/>
    <mergeCell ref="A39:B39"/>
    <mergeCell ref="H37:J37"/>
    <mergeCell ref="I38:J38"/>
    <mergeCell ref="I39:J39"/>
    <mergeCell ref="I40:J40"/>
    <mergeCell ref="M37:N37"/>
    <mergeCell ref="M38:N38"/>
    <mergeCell ref="N39:O39"/>
    <mergeCell ref="L39:M39"/>
    <mergeCell ref="B36:D36"/>
    <mergeCell ref="D7:E7"/>
    <mergeCell ref="D9:E9"/>
    <mergeCell ref="G8:H8"/>
    <mergeCell ref="G9:H9"/>
    <mergeCell ref="F11:G11"/>
    <mergeCell ref="D14:E15"/>
    <mergeCell ref="H14:I15"/>
    <mergeCell ref="L33:M33"/>
    <mergeCell ref="A19:B19"/>
    <mergeCell ref="A20:B20"/>
    <mergeCell ref="A15:B15"/>
    <mergeCell ref="A14:B14"/>
  </mergeCells>
  <printOptions horizontalCentered="1"/>
  <pageMargins left="0.19685039370078741" right="0.19685039370078741" top="0.23622047244094491" bottom="0.35433070866141736" header="3.937007874015748E-2" footer="0.19685039370078741"/>
  <pageSetup paperSize="9" scale="71" orientation="landscape" r:id="rId1"/>
  <headerFooter>
    <oddFooter>&amp;L&amp;"Myriad Pro,Normal"&amp;10&amp;K5F6062Version 1.0&amp;C&amp;"Myriad Pro,Normal"&amp;10&amp;K5F6062Les documents imprimés ne sont pas contrôlés - Vérifiez que vous utilisez la dernière version&amp;R&amp;"Myriad Pro,Normal"&amp;10&amp;K5F6062Page &amp;P de &amp;N</oddFooter>
  </headerFooter>
  <ignoredErrors>
    <ignoredError sqref="M2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O16" sqref="O16"/>
    </sheetView>
  </sheetViews>
  <sheetFormatPr baseColWidth="10" defaultRowHeight="15"/>
  <sheetData>
    <row r="1" spans="1:15">
      <c r="H1" s="8"/>
    </row>
    <row r="2" spans="1:15" ht="19.5" thickBot="1">
      <c r="G2" s="1" t="s">
        <v>0</v>
      </c>
      <c r="H2" s="8"/>
      <c r="I2" s="20"/>
    </row>
    <row r="3" spans="1:15" ht="15.75" thickTop="1"/>
    <row r="4" spans="1:15">
      <c r="C4" t="s">
        <v>3</v>
      </c>
      <c r="D4" s="75"/>
      <c r="E4" s="74"/>
      <c r="F4" t="s">
        <v>52</v>
      </c>
      <c r="G4" s="23"/>
    </row>
    <row r="5" spans="1:15">
      <c r="C5" t="s">
        <v>4</v>
      </c>
      <c r="E5" s="38"/>
      <c r="F5" t="s">
        <v>53</v>
      </c>
      <c r="G5" s="66"/>
      <c r="H5" s="66"/>
    </row>
    <row r="6" spans="1:15">
      <c r="A6" t="s">
        <v>1</v>
      </c>
      <c r="C6" t="s">
        <v>49</v>
      </c>
      <c r="D6" s="76"/>
      <c r="E6" s="76"/>
      <c r="F6" t="s">
        <v>54</v>
      </c>
      <c r="G6" s="66"/>
      <c r="H6" s="66"/>
    </row>
    <row r="7" spans="1:15">
      <c r="A7" t="s">
        <v>60</v>
      </c>
      <c r="B7" s="64">
        <v>1</v>
      </c>
      <c r="C7" t="s">
        <v>50</v>
      </c>
      <c r="F7" t="s">
        <v>51</v>
      </c>
    </row>
    <row r="8" spans="1:15">
      <c r="A8" t="s">
        <v>2</v>
      </c>
      <c r="B8" s="60"/>
      <c r="C8" t="s">
        <v>6</v>
      </c>
      <c r="F8" s="76" t="s">
        <v>55</v>
      </c>
      <c r="G8" s="76"/>
    </row>
    <row r="9" spans="1:15">
      <c r="A9" t="s">
        <v>66</v>
      </c>
      <c r="B9" s="61">
        <f>F17+G17+H17+I17+J17+K17+L17+M17+N17+O17</f>
        <v>2</v>
      </c>
    </row>
    <row r="10" spans="1:15" ht="15.75" thickBot="1">
      <c r="A10" s="3"/>
      <c r="B10" s="3"/>
      <c r="D10" s="8"/>
      <c r="E10" s="8"/>
    </row>
    <row r="11" spans="1:15" ht="16.5" thickTop="1" thickBot="1">
      <c r="A11" s="69" t="s">
        <v>62</v>
      </c>
      <c r="B11" s="70"/>
      <c r="C11" t="s">
        <v>25</v>
      </c>
      <c r="D11" s="77"/>
      <c r="E11" s="78"/>
      <c r="F11" s="8"/>
      <c r="G11" t="s">
        <v>26</v>
      </c>
      <c r="H11" s="81"/>
      <c r="I11" s="78"/>
      <c r="J11" s="43"/>
    </row>
    <row r="12" spans="1:15" ht="17.25" thickTop="1" thickBot="1">
      <c r="A12" s="71"/>
      <c r="B12" s="72"/>
      <c r="D12" s="79"/>
      <c r="E12" s="80"/>
      <c r="F12" s="8"/>
      <c r="H12" s="79"/>
      <c r="I12" s="80"/>
      <c r="J12" s="43"/>
    </row>
    <row r="13" spans="1:15" ht="15.75" thickTop="1">
      <c r="A13" s="5"/>
      <c r="B13" s="2"/>
    </row>
    <row r="14" spans="1:15">
      <c r="A14" s="5"/>
      <c r="B14" s="2"/>
      <c r="C14" t="s">
        <v>56</v>
      </c>
      <c r="G14" t="s">
        <v>57</v>
      </c>
      <c r="K14" t="s">
        <v>58</v>
      </c>
      <c r="L14" s="3"/>
      <c r="M14" s="3"/>
    </row>
    <row r="15" spans="1:15">
      <c r="A15" s="5"/>
      <c r="B15" s="2"/>
      <c r="C15" s="15" t="s">
        <v>37</v>
      </c>
      <c r="D15" s="10" t="s">
        <v>7</v>
      </c>
      <c r="E15" s="11"/>
      <c r="F15" s="47">
        <v>90109200</v>
      </c>
      <c r="G15" s="48">
        <v>10101010</v>
      </c>
      <c r="H15" s="47">
        <v>80126690</v>
      </c>
      <c r="I15" s="49">
        <v>54189023</v>
      </c>
      <c r="J15" s="47">
        <v>40105020</v>
      </c>
      <c r="K15" s="49">
        <v>20102010</v>
      </c>
      <c r="L15" s="47"/>
      <c r="M15" s="49"/>
      <c r="N15" s="50"/>
      <c r="O15" s="51"/>
    </row>
    <row r="16" spans="1:15">
      <c r="A16" s="67" t="s">
        <v>61</v>
      </c>
      <c r="B16" s="68"/>
      <c r="C16" s="44" t="s">
        <v>67</v>
      </c>
      <c r="D16" s="8" t="s">
        <v>59</v>
      </c>
      <c r="E16" s="2"/>
      <c r="F16" s="93">
        <f>P16</f>
        <v>0</v>
      </c>
      <c r="G16" s="93">
        <f>P16</f>
        <v>0</v>
      </c>
      <c r="H16" s="93">
        <f>P16</f>
        <v>0</v>
      </c>
      <c r="I16" s="93">
        <f>P16</f>
        <v>0</v>
      </c>
      <c r="J16" s="93">
        <f>P16</f>
        <v>0</v>
      </c>
      <c r="K16" s="93">
        <f t="shared" ref="K16:O16" si="0">$J$19</f>
        <v>0</v>
      </c>
      <c r="L16" s="93">
        <f t="shared" si="0"/>
        <v>0</v>
      </c>
      <c r="M16" s="93">
        <f t="shared" si="0"/>
        <v>0</v>
      </c>
      <c r="N16" s="93">
        <f t="shared" si="0"/>
        <v>0</v>
      </c>
      <c r="O16" s="93">
        <f t="shared" si="0"/>
        <v>0</v>
      </c>
    </row>
    <row r="17" spans="1:15" ht="15.75" thickBot="1">
      <c r="A17" s="69"/>
      <c r="B17" s="70"/>
      <c r="C17" s="2" t="s">
        <v>38</v>
      </c>
      <c r="D17" t="s">
        <v>8</v>
      </c>
      <c r="E17" s="2"/>
      <c r="F17" s="24">
        <v>1</v>
      </c>
      <c r="G17" s="24">
        <v>1</v>
      </c>
      <c r="H17" s="24"/>
      <c r="I17" s="24"/>
      <c r="J17" s="24"/>
      <c r="K17" s="24"/>
      <c r="L17" s="24"/>
      <c r="M17" s="24"/>
      <c r="N17" s="11"/>
      <c r="O17" s="15"/>
    </row>
    <row r="18" spans="1:15" ht="15.75" thickTop="1">
      <c r="A18" s="13"/>
      <c r="B18" s="14"/>
      <c r="C18" s="16">
        <v>655.95699999999999</v>
      </c>
      <c r="D18" s="10" t="s">
        <v>9</v>
      </c>
      <c r="E18" s="11"/>
      <c r="F18" s="24">
        <v>1</v>
      </c>
      <c r="G18" s="24"/>
      <c r="H18" s="24"/>
      <c r="I18" s="24"/>
      <c r="J18" s="24"/>
      <c r="K18" s="24"/>
      <c r="L18" s="24"/>
      <c r="M18" s="24"/>
      <c r="N18" s="11"/>
      <c r="O18" s="15"/>
    </row>
    <row r="19" spans="1:15">
      <c r="A19" s="7" t="s">
        <v>11</v>
      </c>
      <c r="B19" s="2"/>
      <c r="C19" s="45">
        <v>100</v>
      </c>
      <c r="D19" s="18" t="s">
        <v>10</v>
      </c>
      <c r="E19" s="11"/>
      <c r="F19" s="25" t="s">
        <v>68</v>
      </c>
      <c r="G19" s="25"/>
      <c r="H19" s="25"/>
      <c r="I19" s="25"/>
      <c r="J19" s="25"/>
      <c r="K19" s="24"/>
      <c r="L19" s="25"/>
      <c r="M19" s="24"/>
      <c r="N19" s="11"/>
      <c r="O19" s="15"/>
    </row>
    <row r="20" spans="1:15">
      <c r="A20" s="7" t="s">
        <v>12</v>
      </c>
      <c r="B20" s="2"/>
      <c r="C20" s="45">
        <v>500</v>
      </c>
      <c r="D20" s="18" t="s">
        <v>20</v>
      </c>
      <c r="E20" s="11"/>
      <c r="F20" s="24">
        <v>2</v>
      </c>
      <c r="G20" s="24"/>
      <c r="H20" s="24"/>
      <c r="I20" s="24"/>
      <c r="J20" s="24"/>
      <c r="K20" s="24"/>
      <c r="L20" s="24"/>
      <c r="M20" s="24"/>
      <c r="N20" s="11"/>
      <c r="O20" s="15"/>
    </row>
    <row r="21" spans="1:15">
      <c r="A21" s="7" t="s">
        <v>13</v>
      </c>
      <c r="B21" s="2"/>
      <c r="C21" s="45">
        <v>100</v>
      </c>
      <c r="E21" s="2"/>
      <c r="F21" s="24"/>
      <c r="G21" s="24"/>
      <c r="H21" s="24"/>
      <c r="I21" s="24"/>
      <c r="J21" s="24"/>
      <c r="K21" s="24"/>
      <c r="L21" s="24"/>
      <c r="M21" s="24"/>
      <c r="N21" s="11"/>
      <c r="O21" s="15"/>
    </row>
    <row r="22" spans="1:15">
      <c r="A22" s="7" t="s">
        <v>14</v>
      </c>
      <c r="B22" s="2"/>
      <c r="C22" s="45">
        <v>200</v>
      </c>
      <c r="D22" s="13" t="s">
        <v>21</v>
      </c>
      <c r="E22" s="14"/>
      <c r="F22" s="26">
        <v>500</v>
      </c>
      <c r="G22" s="26">
        <v>2200</v>
      </c>
      <c r="H22" s="26">
        <v>3000</v>
      </c>
      <c r="I22" s="26">
        <v>400</v>
      </c>
      <c r="J22" s="26">
        <v>200</v>
      </c>
      <c r="K22" s="26">
        <v>50</v>
      </c>
      <c r="L22" s="26">
        <v>6</v>
      </c>
      <c r="M22" s="26">
        <v>1</v>
      </c>
      <c r="N22" s="11">
        <v>10</v>
      </c>
      <c r="O22" s="15">
        <v>35</v>
      </c>
    </row>
    <row r="23" spans="1:15">
      <c r="A23" s="7" t="s">
        <v>15</v>
      </c>
      <c r="B23" s="2"/>
      <c r="C23" s="45">
        <v>4.96</v>
      </c>
      <c r="E23" s="2"/>
      <c r="F23" s="24"/>
      <c r="G23" s="24"/>
      <c r="H23" s="24"/>
      <c r="I23" s="24"/>
      <c r="J23" s="24"/>
      <c r="K23" s="24"/>
      <c r="L23" s="24"/>
      <c r="M23" s="24"/>
      <c r="N23" s="11"/>
      <c r="O23" s="15"/>
    </row>
    <row r="24" spans="1:15">
      <c r="A24" s="7" t="s">
        <v>16</v>
      </c>
      <c r="B24" s="2"/>
      <c r="C24" s="65">
        <f>C19+C20+C21+C22+C23</f>
        <v>904.96</v>
      </c>
      <c r="D24" s="13"/>
      <c r="E24" s="14"/>
      <c r="F24" s="24"/>
      <c r="G24" s="24"/>
      <c r="H24" s="24"/>
      <c r="I24" s="24"/>
      <c r="J24" s="24"/>
      <c r="K24" s="24"/>
      <c r="L24" s="24"/>
      <c r="M24" s="24"/>
      <c r="N24" s="11"/>
      <c r="O24" s="15"/>
    </row>
    <row r="25" spans="1:15">
      <c r="A25" s="7" t="s">
        <v>17</v>
      </c>
      <c r="B25" s="2"/>
      <c r="C25" s="28">
        <f>(C19+C20+C21+C22+C23)*C18</f>
        <v>593614.84672000003</v>
      </c>
      <c r="D25" s="9" t="s">
        <v>22</v>
      </c>
      <c r="E25" s="11" t="s">
        <v>24</v>
      </c>
      <c r="F25" s="39">
        <f>C28*F22</f>
        <v>2968074.2336000004</v>
      </c>
      <c r="G25" s="39">
        <f>C28*G22</f>
        <v>13059526.627840001</v>
      </c>
      <c r="H25" s="39">
        <f>C28*H22</f>
        <v>17808445.401600003</v>
      </c>
      <c r="I25" s="39">
        <f>C28*I22</f>
        <v>2374459.3868800001</v>
      </c>
      <c r="J25" s="39">
        <f>C28*J22</f>
        <v>1187229.6934400001</v>
      </c>
      <c r="K25" s="39">
        <f>C28*K22</f>
        <v>296807.42336000002</v>
      </c>
      <c r="L25" s="39">
        <f>C28*L22</f>
        <v>35616.890803200004</v>
      </c>
      <c r="M25" s="39">
        <f>C28*M22</f>
        <v>5936.1484672000006</v>
      </c>
      <c r="N25" s="39">
        <f>C28*N22</f>
        <v>59361.484672000006</v>
      </c>
      <c r="O25" s="39">
        <f>C28*O22</f>
        <v>207765.19635200003</v>
      </c>
    </row>
    <row r="26" spans="1:15">
      <c r="A26" s="16" t="s">
        <v>18</v>
      </c>
      <c r="B26" s="16"/>
      <c r="C26" s="22">
        <f>SUM(F26:O26)</f>
        <v>38003200</v>
      </c>
      <c r="D26" s="9" t="s">
        <v>23</v>
      </c>
      <c r="E26" s="11"/>
      <c r="F26" s="52">
        <f>MROUND(F25,100)</f>
        <v>2968100</v>
      </c>
      <c r="G26" s="52">
        <f t="shared" ref="G26:O26" si="1">MROUND(G25,100)</f>
        <v>13059500</v>
      </c>
      <c r="H26" s="52">
        <f t="shared" si="1"/>
        <v>17808400</v>
      </c>
      <c r="I26" s="52">
        <f t="shared" si="1"/>
        <v>2374500</v>
      </c>
      <c r="J26" s="52">
        <f t="shared" si="1"/>
        <v>1187200</v>
      </c>
      <c r="K26" s="52">
        <f t="shared" si="1"/>
        <v>296800</v>
      </c>
      <c r="L26" s="52">
        <f t="shared" si="1"/>
        <v>35600</v>
      </c>
      <c r="M26" s="52">
        <f t="shared" si="1"/>
        <v>5900</v>
      </c>
      <c r="N26" s="52">
        <f t="shared" si="1"/>
        <v>59400</v>
      </c>
      <c r="O26" s="52">
        <f t="shared" si="1"/>
        <v>207800</v>
      </c>
    </row>
    <row r="27" spans="1:15">
      <c r="A27" s="4"/>
      <c r="B27" s="12"/>
      <c r="C27" s="6"/>
      <c r="D27" s="9" t="s">
        <v>29</v>
      </c>
      <c r="E27" s="11"/>
      <c r="F27" s="57">
        <f>F25</f>
        <v>2968074.2336000004</v>
      </c>
      <c r="G27" s="27">
        <f t="shared" ref="G27:M27" si="2">G25</f>
        <v>13059526.627840001</v>
      </c>
      <c r="H27" s="27">
        <f t="shared" si="2"/>
        <v>17808445.401600003</v>
      </c>
      <c r="I27" s="27">
        <f t="shared" si="2"/>
        <v>2374459.3868800001</v>
      </c>
      <c r="J27" s="27">
        <f t="shared" si="2"/>
        <v>1187229.6934400001</v>
      </c>
      <c r="K27" s="54">
        <f t="shared" si="2"/>
        <v>296807.42336000002</v>
      </c>
      <c r="L27" s="53">
        <f t="shared" si="2"/>
        <v>35616.890803200004</v>
      </c>
      <c r="M27" s="54">
        <f t="shared" si="2"/>
        <v>5936.1484672000006</v>
      </c>
      <c r="N27" s="55">
        <f>N25</f>
        <v>59361.484672000006</v>
      </c>
      <c r="O27" s="56">
        <f>O25</f>
        <v>207765.19635200003</v>
      </c>
    </row>
    <row r="28" spans="1:15">
      <c r="A28" s="13" t="s">
        <v>19</v>
      </c>
      <c r="B28" s="3" t="s">
        <v>28</v>
      </c>
      <c r="C28" s="46">
        <f>C25/C19</f>
        <v>5936.1484672000006</v>
      </c>
      <c r="D28" s="5"/>
      <c r="E28" s="8"/>
      <c r="F28" s="8"/>
      <c r="G28" s="8"/>
      <c r="H28" s="8"/>
      <c r="I28" s="8"/>
      <c r="J28" s="8"/>
      <c r="K28" s="8"/>
      <c r="L28" s="8"/>
      <c r="M28" s="8"/>
    </row>
    <row r="29" spans="1:15">
      <c r="A29" s="5"/>
      <c r="B29" s="8"/>
      <c r="C29" s="12"/>
      <c r="D29" s="8"/>
      <c r="E29" s="8"/>
      <c r="G29" s="8"/>
      <c r="I29" s="8"/>
      <c r="J29" s="8"/>
      <c r="K29" s="8"/>
      <c r="M29" s="8"/>
    </row>
  </sheetData>
  <mergeCells count="11">
    <mergeCell ref="A16:B16"/>
    <mergeCell ref="A17:B17"/>
    <mergeCell ref="D4:E4"/>
    <mergeCell ref="G5:H5"/>
    <mergeCell ref="D6:E6"/>
    <mergeCell ref="G6:H6"/>
    <mergeCell ref="F8:G8"/>
    <mergeCell ref="A11:B11"/>
    <mergeCell ref="D11:E12"/>
    <mergeCell ref="H11:I12"/>
    <mergeCell ref="A12:B1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Note de Détail Transit Aérien</vt:lpstr>
      <vt:lpstr>Feuil4</vt:lpstr>
      <vt:lpstr>'Note de Détail Transit Aérien'!Zone_d_impression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ta.declarant</dc:creator>
  <cp:lastModifiedBy>MAHANGA MOCTAR Fridolin</cp:lastModifiedBy>
  <cp:lastPrinted>2017-03-27T10:21:03Z</cp:lastPrinted>
  <dcterms:created xsi:type="dcterms:W3CDTF">2016-11-29T11:09:28Z</dcterms:created>
  <dcterms:modified xsi:type="dcterms:W3CDTF">2017-03-27T10:24:34Z</dcterms:modified>
</cp:coreProperties>
</file>