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\Desktop\"/>
    </mc:Choice>
  </mc:AlternateContent>
  <bookViews>
    <workbookView xWindow="0" yWindow="0" windowWidth="13470" windowHeight="6915" firstSheet="4" activeTab="14"/>
  </bookViews>
  <sheets>
    <sheet name="Indemnités Kilométriques" sheetId="2" r:id="rId1"/>
    <sheet name="Note de frais" sheetId="1" r:id="rId2"/>
    <sheet name="Décembre 2015" sheetId="3" r:id="rId3"/>
    <sheet name="Janvier" sheetId="4" r:id="rId4"/>
    <sheet name="Février" sheetId="5" r:id="rId5"/>
    <sheet name="Mars" sheetId="6" r:id="rId6"/>
    <sheet name="Avril" sheetId="7" r:id="rId7"/>
    <sheet name="Mai" sheetId="8" r:id="rId8"/>
    <sheet name="Juin" sheetId="9" r:id="rId9"/>
    <sheet name="Juillet" sheetId="10" r:id="rId10"/>
    <sheet name="Août" sheetId="11" r:id="rId11"/>
    <sheet name="Septembre" sheetId="12" r:id="rId12"/>
    <sheet name="Octobre" sheetId="13" r:id="rId13"/>
    <sheet name="Novembre" sheetId="14" r:id="rId14"/>
    <sheet name="Décembre" sheetId="15" r:id="rId15"/>
    <sheet name="Feuil1" sheetId="16" r:id="rId16"/>
  </sheets>
  <definedNames>
    <definedName name="_xlnm.Print_Titles" localSheetId="10">Août!$1:$12</definedName>
    <definedName name="_xlnm.Print_Titles" localSheetId="6">Avril!$1:$12</definedName>
    <definedName name="_xlnm.Print_Titles" localSheetId="14">Décembre!#REF!</definedName>
    <definedName name="_xlnm.Print_Titles" localSheetId="4">Février!$1:$12</definedName>
    <definedName name="_xlnm.Print_Titles" localSheetId="3">Janvier!$1:$12</definedName>
    <definedName name="_xlnm.Print_Titles" localSheetId="8">Juin!$1:$13</definedName>
    <definedName name="_xlnm.Print_Titles" localSheetId="7">Mai!$1:$12</definedName>
    <definedName name="_xlnm.Print_Titles" localSheetId="5">Mars!$1:$11</definedName>
    <definedName name="_xlnm.Print_Titles" localSheetId="13">Novembre!$1:$12</definedName>
    <definedName name="_xlnm.Print_Titles" localSheetId="12">Octobre!$1:$12</definedName>
    <definedName name="_xlnm.Print_Titles" localSheetId="11">Septembre!$1:$12</definedName>
    <definedName name="_xlnm.Print_Area" localSheetId="1">'Note de frais'!$A$1:$O$42</definedName>
  </definedNames>
  <calcPr calcId="152511"/>
</workbook>
</file>

<file path=xl/calcChain.xml><?xml version="1.0" encoding="utf-8"?>
<calcChain xmlns="http://schemas.openxmlformats.org/spreadsheetml/2006/main">
  <c r="G19" i="4" l="1"/>
  <c r="G20" i="12"/>
  <c r="G15" i="12"/>
  <c r="G25" i="10"/>
  <c r="G22" i="10"/>
  <c r="G21" i="10"/>
  <c r="G60" i="9"/>
  <c r="G50" i="9"/>
  <c r="G47" i="9"/>
  <c r="G51" i="9"/>
  <c r="G38" i="9"/>
  <c r="G35" i="9"/>
  <c r="G25" i="9"/>
  <c r="G29" i="9"/>
  <c r="G28" i="9"/>
  <c r="G27" i="9"/>
  <c r="G19" i="9"/>
  <c r="G18" i="9"/>
  <c r="G22" i="9"/>
  <c r="G15" i="9"/>
  <c r="G48" i="8"/>
  <c r="G21" i="8"/>
  <c r="G39" i="7"/>
  <c r="G34" i="7"/>
  <c r="G29" i="7"/>
  <c r="G27" i="7"/>
  <c r="G15" i="7"/>
  <c r="G41" i="6"/>
  <c r="G37" i="6"/>
  <c r="G36" i="6"/>
  <c r="G40" i="6"/>
  <c r="G26" i="6"/>
  <c r="G39" i="5"/>
  <c r="F15" i="3"/>
  <c r="E26" i="15"/>
  <c r="F26" i="15" s="1"/>
  <c r="G26" i="15" s="1"/>
  <c r="E25" i="15"/>
  <c r="E24" i="15"/>
  <c r="G25" i="14"/>
  <c r="F24" i="14"/>
  <c r="E23" i="15"/>
  <c r="F25" i="15" l="1"/>
  <c r="G25" i="15" s="1"/>
  <c r="F24" i="15"/>
  <c r="G24" i="15" s="1"/>
  <c r="F23" i="15"/>
  <c r="G23" i="15" s="1"/>
  <c r="E22" i="15"/>
  <c r="F22" i="15" s="1"/>
  <c r="G22" i="15" s="1"/>
  <c r="E21" i="15"/>
  <c r="F21" i="15" s="1"/>
  <c r="G21" i="15" s="1"/>
  <c r="E20" i="15"/>
  <c r="F20" i="15" s="1"/>
  <c r="G20" i="15" s="1"/>
  <c r="E19" i="15"/>
  <c r="F19" i="15" s="1"/>
  <c r="G19" i="15" s="1"/>
  <c r="E18" i="15"/>
  <c r="F18" i="15" s="1"/>
  <c r="G18" i="15" s="1"/>
  <c r="E17" i="15"/>
  <c r="F17" i="15" s="1"/>
  <c r="G17" i="15" s="1"/>
  <c r="E16" i="15" l="1"/>
  <c r="E15" i="15"/>
  <c r="E14" i="15"/>
  <c r="F14" i="15" s="1"/>
  <c r="F11" i="15" s="1"/>
  <c r="F16" i="15" l="1"/>
  <c r="G16" i="15" s="1"/>
  <c r="F15" i="15"/>
  <c r="G15" i="15" s="1"/>
  <c r="G14" i="15"/>
  <c r="G11" i="15" s="1"/>
  <c r="F81" i="14"/>
  <c r="E24" i="14" l="1"/>
  <c r="E23" i="14"/>
  <c r="G23" i="14" s="1"/>
  <c r="E22" i="14"/>
  <c r="F22" i="14" s="1"/>
  <c r="G22" i="14" s="1"/>
  <c r="E21" i="14"/>
  <c r="F21" i="14" s="1"/>
  <c r="G21" i="14" s="1"/>
  <c r="E20" i="14"/>
  <c r="F20" i="14" s="1"/>
  <c r="G20" i="14" s="1"/>
  <c r="E19" i="14"/>
  <c r="F19" i="14" s="1"/>
  <c r="G19" i="14" s="1"/>
  <c r="E18" i="14"/>
  <c r="E17" i="14"/>
  <c r="F17" i="14" s="1"/>
  <c r="G17" i="14" s="1"/>
  <c r="E16" i="14"/>
  <c r="F16" i="14" s="1"/>
  <c r="G16" i="14" s="1"/>
  <c r="E15" i="14"/>
  <c r="F15" i="14" s="1"/>
  <c r="G15" i="14" s="1"/>
  <c r="E14" i="14"/>
  <c r="F14" i="14" s="1"/>
  <c r="G14" i="14" s="1"/>
  <c r="E25" i="13"/>
  <c r="G25" i="13" s="1"/>
  <c r="G24" i="14" l="1"/>
  <c r="G22" i="13"/>
  <c r="E22" i="13"/>
  <c r="E24" i="13" l="1"/>
  <c r="F24" i="13" s="1"/>
  <c r="E23" i="13"/>
  <c r="E21" i="13"/>
  <c r="E20" i="13"/>
  <c r="E19" i="13"/>
  <c r="E18" i="13"/>
  <c r="F18" i="13" s="1"/>
  <c r="E17" i="13"/>
  <c r="F17" i="13" s="1"/>
  <c r="E16" i="13"/>
  <c r="F16" i="13" s="1"/>
  <c r="E15" i="13"/>
  <c r="F15" i="13" s="1"/>
  <c r="E14" i="13"/>
  <c r="F14" i="13" s="1"/>
  <c r="G14" i="13" l="1"/>
  <c r="F11" i="12"/>
  <c r="F11" i="11"/>
  <c r="G25" i="12"/>
  <c r="G24" i="12"/>
  <c r="G23" i="12"/>
  <c r="G22" i="12"/>
  <c r="G21" i="12"/>
  <c r="G19" i="12"/>
  <c r="G18" i="12"/>
  <c r="G17" i="12"/>
  <c r="G16" i="12"/>
  <c r="G14" i="12"/>
  <c r="G24" i="13"/>
  <c r="G23" i="13"/>
  <c r="G21" i="13"/>
  <c r="G20" i="13"/>
  <c r="G19" i="13"/>
  <c r="G18" i="13"/>
  <c r="G17" i="13"/>
  <c r="G16" i="13"/>
  <c r="G15" i="13"/>
  <c r="F11" i="13" l="1"/>
  <c r="G11" i="13"/>
  <c r="G11" i="12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14" i="11"/>
  <c r="G11" i="11" s="1"/>
  <c r="F11" i="10" l="1"/>
  <c r="F11" i="9"/>
  <c r="F11" i="8"/>
  <c r="F11" i="7"/>
  <c r="F11" i="6"/>
  <c r="F11" i="5"/>
  <c r="G15" i="4"/>
  <c r="G16" i="4"/>
  <c r="G17" i="4"/>
  <c r="G18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14" i="4"/>
  <c r="F11" i="4"/>
  <c r="G15" i="10"/>
  <c r="G16" i="10"/>
  <c r="G17" i="10"/>
  <c r="G18" i="10"/>
  <c r="G19" i="10"/>
  <c r="G20" i="10"/>
  <c r="G23" i="10"/>
  <c r="G24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14" i="10"/>
  <c r="G11" i="10" s="1"/>
  <c r="G16" i="9"/>
  <c r="G17" i="9"/>
  <c r="G20" i="9"/>
  <c r="G21" i="9"/>
  <c r="G23" i="9"/>
  <c r="G24" i="9"/>
  <c r="G26" i="9"/>
  <c r="G30" i="9"/>
  <c r="G31" i="9"/>
  <c r="G32" i="9"/>
  <c r="G33" i="9"/>
  <c r="G34" i="9"/>
  <c r="G36" i="9"/>
  <c r="G37" i="9"/>
  <c r="G39" i="9"/>
  <c r="G40" i="9"/>
  <c r="G41" i="9"/>
  <c r="G42" i="9"/>
  <c r="G43" i="9"/>
  <c r="G44" i="9"/>
  <c r="G45" i="9"/>
  <c r="G46" i="9"/>
  <c r="G48" i="9"/>
  <c r="G49" i="9"/>
  <c r="G52" i="9"/>
  <c r="G53" i="9"/>
  <c r="G54" i="9"/>
  <c r="G55" i="9"/>
  <c r="G56" i="9"/>
  <c r="G57" i="9"/>
  <c r="G58" i="9"/>
  <c r="G59" i="9"/>
  <c r="G14" i="9"/>
  <c r="G11" i="9" s="1"/>
  <c r="G16" i="8"/>
  <c r="G17" i="8"/>
  <c r="G18" i="8"/>
  <c r="G19" i="8"/>
  <c r="G20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9" i="8"/>
  <c r="G50" i="8"/>
  <c r="G15" i="8"/>
  <c r="G14" i="8"/>
  <c r="G16" i="7"/>
  <c r="G17" i="7"/>
  <c r="G18" i="7"/>
  <c r="G19" i="7"/>
  <c r="G20" i="7"/>
  <c r="G21" i="7"/>
  <c r="G22" i="7"/>
  <c r="G23" i="7"/>
  <c r="G24" i="7"/>
  <c r="G25" i="7"/>
  <c r="G26" i="7"/>
  <c r="G28" i="7"/>
  <c r="G30" i="7"/>
  <c r="G31" i="7"/>
  <c r="G32" i="7"/>
  <c r="G33" i="7"/>
  <c r="G35" i="7"/>
  <c r="G36" i="7"/>
  <c r="G37" i="7"/>
  <c r="G38" i="7"/>
  <c r="G40" i="7"/>
  <c r="G41" i="7"/>
  <c r="G42" i="7"/>
  <c r="G43" i="7"/>
  <c r="G44" i="7"/>
  <c r="G45" i="7"/>
  <c r="G46" i="7"/>
  <c r="G47" i="7"/>
  <c r="G48" i="7"/>
  <c r="G14" i="7"/>
  <c r="G15" i="6"/>
  <c r="G16" i="6"/>
  <c r="G17" i="6"/>
  <c r="G18" i="6"/>
  <c r="G19" i="6"/>
  <c r="G20" i="6"/>
  <c r="G21" i="6"/>
  <c r="G22" i="6"/>
  <c r="G23" i="6"/>
  <c r="G24" i="6"/>
  <c r="G25" i="6"/>
  <c r="G27" i="6"/>
  <c r="G28" i="6"/>
  <c r="G29" i="6"/>
  <c r="G30" i="6"/>
  <c r="G31" i="6"/>
  <c r="G32" i="6"/>
  <c r="G33" i="6"/>
  <c r="G34" i="6"/>
  <c r="G35" i="6"/>
  <c r="G38" i="6"/>
  <c r="G39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14" i="6"/>
  <c r="G11" i="6" s="1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14" i="5"/>
  <c r="G11" i="5" s="1"/>
  <c r="F10" i="4"/>
  <c r="F10" i="5"/>
  <c r="G11" i="8" l="1"/>
  <c r="G11" i="7"/>
  <c r="G11" i="4"/>
  <c r="G10" i="4" s="1"/>
  <c r="E19" i="3"/>
  <c r="F16" i="3"/>
  <c r="F14" i="3"/>
  <c r="F13" i="3"/>
  <c r="F12" i="3"/>
  <c r="F10" i="6"/>
  <c r="G10" i="5"/>
  <c r="F19" i="3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G10" i="6"/>
  <c r="M33" i="1" l="1"/>
  <c r="F36" i="1"/>
  <c r="K36" i="1"/>
  <c r="J36" i="1"/>
  <c r="G36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G10" i="7"/>
  <c r="F10" i="7"/>
  <c r="M13" i="1" l="1"/>
  <c r="M14" i="1"/>
  <c r="M35" i="1"/>
  <c r="I12" i="1"/>
  <c r="M12" i="1" s="1"/>
  <c r="F10" i="8"/>
  <c r="F10" i="9"/>
  <c r="G10" i="8"/>
  <c r="M38" i="1" l="1"/>
  <c r="G10" i="9"/>
  <c r="F10" i="10"/>
  <c r="H36" i="1" l="1"/>
  <c r="G10" i="10"/>
  <c r="F10" i="11"/>
  <c r="M37" i="1" l="1"/>
  <c r="M39" i="1" s="1"/>
  <c r="G10" i="11"/>
  <c r="M42" i="1" l="1"/>
  <c r="G10" i="12"/>
  <c r="F10" i="12"/>
  <c r="F10" i="13"/>
  <c r="F18" i="14" l="1"/>
  <c r="G18" i="14" s="1"/>
  <c r="G11" i="14" s="1"/>
  <c r="G10" i="13"/>
  <c r="F11" i="14" l="1"/>
  <c r="G10" i="14"/>
  <c r="F10" i="14"/>
  <c r="G10" i="15"/>
  <c r="F10" i="15"/>
</calcChain>
</file>

<file path=xl/sharedStrings.xml><?xml version="1.0" encoding="utf-8"?>
<sst xmlns="http://schemas.openxmlformats.org/spreadsheetml/2006/main" count="1481" uniqueCount="562">
  <si>
    <t>Note de frais</t>
  </si>
  <si>
    <t>PÉRIODE :</t>
  </si>
  <si>
    <t>Du</t>
  </si>
  <si>
    <t>INFORMATIONS SUR L'EMPLOYÉ :</t>
  </si>
  <si>
    <t>Nom</t>
  </si>
  <si>
    <t>Fonction</t>
  </si>
  <si>
    <t>Date</t>
  </si>
  <si>
    <t>Description</t>
  </si>
  <si>
    <t>Hôtel</t>
  </si>
  <si>
    <t>Transport</t>
  </si>
  <si>
    <t>Repas</t>
  </si>
  <si>
    <t>Divers</t>
  </si>
  <si>
    <t>Total</t>
  </si>
  <si>
    <t>APPROUVÉ :</t>
  </si>
  <si>
    <t>REMARQUES : </t>
  </si>
  <si>
    <t>Avances</t>
  </si>
  <si>
    <t>N° NDF :</t>
  </si>
  <si>
    <t>TVA</t>
  </si>
  <si>
    <t>Sous-total TTC</t>
  </si>
  <si>
    <t>Sous-total HT</t>
  </si>
  <si>
    <t>Total à rembourser</t>
  </si>
  <si>
    <t>Frais kilométriques</t>
  </si>
  <si>
    <t>Km</t>
  </si>
  <si>
    <t>Montant</t>
  </si>
  <si>
    <t>Dont TVA</t>
  </si>
  <si>
    <t>Idemnité kilométrique</t>
  </si>
  <si>
    <t>Puissance véhicule</t>
  </si>
  <si>
    <t>/km</t>
  </si>
  <si>
    <t>Au</t>
  </si>
  <si>
    <t>Indemnités Kilométriques</t>
  </si>
  <si>
    <t>Puissance</t>
  </si>
  <si>
    <t>3 CV et moins</t>
  </si>
  <si>
    <t>4 CV</t>
  </si>
  <si>
    <t>5 CV</t>
  </si>
  <si>
    <t>6 CV</t>
  </si>
  <si>
    <t>7 CV et plus</t>
  </si>
  <si>
    <t>Jusqu'à 5000 kms</t>
  </si>
  <si>
    <t>De 5001 kms à 20 000 kms</t>
  </si>
  <si>
    <t>Au-delà de 20 000 kms</t>
  </si>
  <si>
    <t>d x 0,405</t>
  </si>
  <si>
    <t>d x 0,487</t>
  </si>
  <si>
    <t>d x 0,536</t>
  </si>
  <si>
    <t>d x 0,561</t>
  </si>
  <si>
    <t>d x 0,587</t>
  </si>
  <si>
    <t>(d x 0,3) + 1180</t>
  </si>
  <si>
    <t>(d x 0,242) + 818</t>
  </si>
  <si>
    <t>(d x 0,274) + 1063</t>
  </si>
  <si>
    <t>(d x 0,316) + 1223</t>
  </si>
  <si>
    <t>(d x 0,332) + 1278</t>
  </si>
  <si>
    <t>d x 0,283</t>
  </si>
  <si>
    <t>d x 0,327</t>
  </si>
  <si>
    <t>d x 0,359</t>
  </si>
  <si>
    <t>d x 0,377</t>
  </si>
  <si>
    <t>d x 0,396</t>
  </si>
  <si>
    <t>Gérant</t>
  </si>
  <si>
    <t>BLAIS Eric</t>
  </si>
  <si>
    <t>NORMANDIE FINANCEMENT, 13 Bd Jean Moulin, 14000 CAEN</t>
  </si>
  <si>
    <t>1</t>
  </si>
  <si>
    <t>13 bd Jean moulin, CAEN</t>
  </si>
  <si>
    <t>ACOMAT</t>
  </si>
  <si>
    <t>CAEN</t>
  </si>
  <si>
    <t>Caisse d'Epargne</t>
  </si>
  <si>
    <t>SCHNEIDER V</t>
  </si>
  <si>
    <t>Mondeville</t>
  </si>
  <si>
    <t>VALDENAIRE</t>
  </si>
  <si>
    <t>develop immo</t>
  </si>
  <si>
    <t>mondeville</t>
  </si>
  <si>
    <t>CE</t>
  </si>
  <si>
    <t>C Mutuel</t>
  </si>
  <si>
    <t>Granville</t>
  </si>
  <si>
    <t>Nouvelles demeures</t>
  </si>
  <si>
    <t>BERTIN immo</t>
  </si>
  <si>
    <t>Argentan</t>
  </si>
  <si>
    <t>Hexagone/lecornu/eudeline</t>
  </si>
  <si>
    <t>ABI</t>
  </si>
  <si>
    <t>Ecouché</t>
  </si>
  <si>
    <t>ORPI</t>
  </si>
  <si>
    <t>ECOUCHE</t>
  </si>
  <si>
    <t>DESVAGES</t>
  </si>
  <si>
    <t>BRIOUZE</t>
  </si>
  <si>
    <t>la Ferté Macé</t>
  </si>
  <si>
    <t>GEVERNOU/leveque</t>
  </si>
  <si>
    <t>MORRIGIA</t>
  </si>
  <si>
    <t>la ferté Macé</t>
  </si>
  <si>
    <t>FLERS</t>
  </si>
  <si>
    <t>PORCON / In extenso</t>
  </si>
  <si>
    <t>century 21</t>
  </si>
  <si>
    <t>bagnole de l'orne</t>
  </si>
  <si>
    <t>debayeux</t>
  </si>
  <si>
    <t>domfront</t>
  </si>
  <si>
    <t>descarie</t>
  </si>
  <si>
    <t>allart / poisson</t>
  </si>
  <si>
    <t>desclos</t>
  </si>
  <si>
    <t>caen</t>
  </si>
  <si>
    <t>CA</t>
  </si>
  <si>
    <t>morbardi</t>
  </si>
  <si>
    <t>aci</t>
  </si>
  <si>
    <t>PENITOT</t>
  </si>
  <si>
    <t>HALLEY</t>
  </si>
  <si>
    <t>Bretteville sur odon</t>
  </si>
  <si>
    <t>D'HONT</t>
  </si>
  <si>
    <t>CAGNY</t>
  </si>
  <si>
    <t>BARTHEL</t>
  </si>
  <si>
    <t>CLEMENCEAU</t>
  </si>
  <si>
    <t>Hérouville</t>
  </si>
  <si>
    <t>ALBATROS</t>
  </si>
  <si>
    <t>Ouistrehan</t>
  </si>
  <si>
    <t>agence du neuf</t>
  </si>
  <si>
    <t>Agence aujourd'hui</t>
  </si>
  <si>
    <t>merville franceville</t>
  </si>
  <si>
    <t>cartimmo</t>
  </si>
  <si>
    <t>houlgate</t>
  </si>
  <si>
    <t>ozenne</t>
  </si>
  <si>
    <t>benerville</t>
  </si>
  <si>
    <t>SEDELKA</t>
  </si>
  <si>
    <t>laforet</t>
  </si>
  <si>
    <t>lisieux</t>
  </si>
  <si>
    <t>S BAGOT</t>
  </si>
  <si>
    <t>pt leveque</t>
  </si>
  <si>
    <t>lechatellier</t>
  </si>
  <si>
    <t>aunay sur odon</t>
  </si>
  <si>
    <t>rouvelin</t>
  </si>
  <si>
    <t>villers bocage</t>
  </si>
  <si>
    <t>bagot</t>
  </si>
  <si>
    <t>picot</t>
  </si>
  <si>
    <t xml:space="preserve">courseulle </t>
  </si>
  <si>
    <t>mimoun</t>
  </si>
  <si>
    <t>alencon</t>
  </si>
  <si>
    <t>leveque</t>
  </si>
  <si>
    <t>sees</t>
  </si>
  <si>
    <t>lerouvillois</t>
  </si>
  <si>
    <t xml:space="preserve">Période : </t>
  </si>
  <si>
    <t>31/01/206</t>
  </si>
  <si>
    <t xml:space="preserve">Fonction : </t>
  </si>
  <si>
    <t>TOTAL KMS</t>
  </si>
  <si>
    <t>TOTAL IK</t>
  </si>
  <si>
    <t>Espace immo</t>
  </si>
  <si>
    <t>BERTHAULT</t>
  </si>
  <si>
    <t>luc sur mer</t>
  </si>
  <si>
    <t>Agence St plat</t>
  </si>
  <si>
    <t>cabourg</t>
  </si>
  <si>
    <t>Houlgate</t>
  </si>
  <si>
    <t>boutros</t>
  </si>
  <si>
    <t>la croix malo</t>
  </si>
  <si>
    <t>flers</t>
  </si>
  <si>
    <t>condé sur noireau</t>
  </si>
  <si>
    <t>beez nest</t>
  </si>
  <si>
    <t>fiducial</t>
  </si>
  <si>
    <t>argentan</t>
  </si>
  <si>
    <t>cazin</t>
  </si>
  <si>
    <t>vimoutier</t>
  </si>
  <si>
    <t>declic immo</t>
  </si>
  <si>
    <t>trun</t>
  </si>
  <si>
    <t>macé</t>
  </si>
  <si>
    <t xml:space="preserve">trun </t>
  </si>
  <si>
    <t>gosselin</t>
  </si>
  <si>
    <t>six</t>
  </si>
  <si>
    <t>donfront</t>
  </si>
  <si>
    <t>lemasson</t>
  </si>
  <si>
    <t>violet</t>
  </si>
  <si>
    <t>61 immobiler</t>
  </si>
  <si>
    <t>carrouges</t>
  </si>
  <si>
    <t>maillard</t>
  </si>
  <si>
    <t>gestelia</t>
  </si>
  <si>
    <t>actuel immo</t>
  </si>
  <si>
    <t>falaise</t>
  </si>
  <si>
    <t>leleu</t>
  </si>
  <si>
    <t>nicolle</t>
  </si>
  <si>
    <t>mathieu</t>
  </si>
  <si>
    <t>copanor</t>
  </si>
  <si>
    <t>TEICEE</t>
  </si>
  <si>
    <t>bretteville sur odon</t>
  </si>
  <si>
    <t>CTN</t>
  </si>
  <si>
    <t>carpiquet</t>
  </si>
  <si>
    <t>kerbea</t>
  </si>
  <si>
    <t>st lo</t>
  </si>
  <si>
    <t>lcv developpement</t>
  </si>
  <si>
    <t>monnier</t>
  </si>
  <si>
    <t>agence bagnole de l'orne</t>
  </si>
  <si>
    <t>LA PLAINE immo  + mr levesque descarie</t>
  </si>
  <si>
    <t>le mesle sur sarthe</t>
  </si>
  <si>
    <t>la ferté macé</t>
  </si>
  <si>
    <t>baudry</t>
  </si>
  <si>
    <t>conde sur noireau</t>
  </si>
  <si>
    <t>fave</t>
  </si>
  <si>
    <t>morin</t>
  </si>
  <si>
    <t>maison bebium</t>
  </si>
  <si>
    <t>david</t>
  </si>
  <si>
    <t>exmes</t>
  </si>
  <si>
    <t>gouoil</t>
  </si>
  <si>
    <t>developpimmo</t>
  </si>
  <si>
    <t>cabinet jacqueline</t>
  </si>
  <si>
    <t>bayeux</t>
  </si>
  <si>
    <t>loft and house</t>
  </si>
  <si>
    <t>GUIDECOQ</t>
  </si>
  <si>
    <t>ronco</t>
  </si>
  <si>
    <t>courseulles sur mer</t>
  </si>
  <si>
    <t>3a immobilier</t>
  </si>
  <si>
    <t>normandie transaction</t>
  </si>
  <si>
    <t>giberville</t>
  </si>
  <si>
    <t>coquelin</t>
  </si>
  <si>
    <t>evrecy</t>
  </si>
  <si>
    <t>Mme HAINE</t>
  </si>
  <si>
    <t>BIARD / FILEUX</t>
  </si>
  <si>
    <t>BRION KEVIN</t>
  </si>
  <si>
    <t>St Pierre du regard</t>
  </si>
  <si>
    <t>palette</t>
  </si>
  <si>
    <t>St pierre sur dives</t>
  </si>
  <si>
    <t>coulanfge</t>
  </si>
  <si>
    <t>condé sur  Noireau</t>
  </si>
  <si>
    <t>blaise</t>
  </si>
  <si>
    <t>vassy</t>
  </si>
  <si>
    <t>retour vassy</t>
  </si>
  <si>
    <t>13 bd jean moulin</t>
  </si>
  <si>
    <t>marie/foubert</t>
  </si>
  <si>
    <t>verson</t>
  </si>
  <si>
    <t>lecoeur</t>
  </si>
  <si>
    <t>beaulandais</t>
  </si>
  <si>
    <t>diret</t>
  </si>
  <si>
    <t>rosel</t>
  </si>
  <si>
    <t>travert</t>
  </si>
  <si>
    <t>mortree</t>
  </si>
  <si>
    <t>bardebienne</t>
  </si>
  <si>
    <t>graignes</t>
  </si>
  <si>
    <t>moncy</t>
  </si>
  <si>
    <t>aubry</t>
  </si>
  <si>
    <t xml:space="preserve">retour </t>
  </si>
  <si>
    <t>credit maritime</t>
  </si>
  <si>
    <t>gerald</t>
  </si>
  <si>
    <t>roquancourt</t>
  </si>
  <si>
    <t>boucher</t>
  </si>
  <si>
    <t>martigny</t>
  </si>
  <si>
    <t>soliers</t>
  </si>
  <si>
    <t>travers</t>
  </si>
  <si>
    <t>baron sur odon</t>
  </si>
  <si>
    <t>BRION</t>
  </si>
  <si>
    <t>FRENES</t>
  </si>
  <si>
    <t>MAUDUIT</t>
  </si>
  <si>
    <t>MONTMERREI</t>
  </si>
  <si>
    <t>RETOUR</t>
  </si>
  <si>
    <t>LEFORT</t>
  </si>
  <si>
    <t>GRAINVILLE SUR ODON</t>
  </si>
  <si>
    <t>Houlliere</t>
  </si>
  <si>
    <t>vang</t>
  </si>
  <si>
    <t>caumont l'éventé</t>
  </si>
  <si>
    <t>la mie caline</t>
  </si>
  <si>
    <t>dil</t>
  </si>
  <si>
    <t>garcelles sequeville</t>
  </si>
  <si>
    <t>plantin</t>
  </si>
  <si>
    <t>eterville</t>
  </si>
  <si>
    <t>lejeune</t>
  </si>
  <si>
    <t>okac</t>
  </si>
  <si>
    <t>yssembourg</t>
  </si>
  <si>
    <t>thury harcourt</t>
  </si>
  <si>
    <t>malherbe</t>
  </si>
  <si>
    <t>le havre</t>
  </si>
  <si>
    <t>olzak</t>
  </si>
  <si>
    <t>lougé sur maire</t>
  </si>
  <si>
    <t>louge sur maire</t>
  </si>
  <si>
    <t>retour</t>
  </si>
  <si>
    <t>mabille</t>
  </si>
  <si>
    <t>st germain le vasson</t>
  </si>
  <si>
    <t>hamelin</t>
  </si>
  <si>
    <t>ifs</t>
  </si>
  <si>
    <t>robveille</t>
  </si>
  <si>
    <t>bayrak</t>
  </si>
  <si>
    <t>vernet</t>
  </si>
  <si>
    <t>dupuis</t>
  </si>
  <si>
    <t>le tiek</t>
  </si>
  <si>
    <t>mme noel</t>
  </si>
  <si>
    <t>richard</t>
  </si>
  <si>
    <t>conteville</t>
  </si>
  <si>
    <t>beclin</t>
  </si>
  <si>
    <t>campeaux</t>
  </si>
  <si>
    <t>roze</t>
  </si>
  <si>
    <t>valintyn</t>
  </si>
  <si>
    <t>hodin</t>
  </si>
  <si>
    <t>st pierre sur dives</t>
  </si>
  <si>
    <t>bocquillon</t>
  </si>
  <si>
    <t>duval</t>
  </si>
  <si>
    <t>la haute chapelle</t>
  </si>
  <si>
    <t>brion</t>
  </si>
  <si>
    <t>fresnes</t>
  </si>
  <si>
    <t>SPITZA</t>
  </si>
  <si>
    <t>comptable</t>
  </si>
  <si>
    <t>abossolo</t>
  </si>
  <si>
    <t>le relais de l'orne</t>
  </si>
  <si>
    <t>dorriere</t>
  </si>
  <si>
    <t>avranches</t>
  </si>
  <si>
    <t>tdc vire</t>
  </si>
  <si>
    <t>vire</t>
  </si>
  <si>
    <t>lefort</t>
  </si>
  <si>
    <t>voisin</t>
  </si>
  <si>
    <t>grainville sur odon</t>
  </si>
  <si>
    <t>brion kevin</t>
  </si>
  <si>
    <t>pont eranbourg</t>
  </si>
  <si>
    <t>lenorais</t>
  </si>
  <si>
    <t>dho</t>
  </si>
  <si>
    <t>fontenay le marmion</t>
  </si>
  <si>
    <t>chauvin</t>
  </si>
  <si>
    <t>cogedis</t>
  </si>
  <si>
    <t>cormelles le royal</t>
  </si>
  <si>
    <t>maleuvre</t>
  </si>
  <si>
    <t>mezidon canon</t>
  </si>
  <si>
    <t>deneu</t>
  </si>
  <si>
    <t>angot</t>
  </si>
  <si>
    <t>fleury sur orne</t>
  </si>
  <si>
    <t>fricault</t>
  </si>
  <si>
    <t>cuverville</t>
  </si>
  <si>
    <t>bouillaut</t>
  </si>
  <si>
    <t>colombelles</t>
  </si>
  <si>
    <t>pichard</t>
  </si>
  <si>
    <t>gieville</t>
  </si>
  <si>
    <t>bily</t>
  </si>
  <si>
    <t>copifac</t>
  </si>
  <si>
    <t>letellier</t>
  </si>
  <si>
    <t>matter</t>
  </si>
  <si>
    <t>houilliere</t>
  </si>
  <si>
    <t>lachaud</t>
  </si>
  <si>
    <t>st loup hors</t>
  </si>
  <si>
    <t>emery</t>
  </si>
  <si>
    <t>anodeau</t>
  </si>
  <si>
    <t>st gregoire</t>
  </si>
  <si>
    <t>tdc</t>
  </si>
  <si>
    <t>sosson</t>
  </si>
  <si>
    <t>bretteville sur laize</t>
  </si>
  <si>
    <t>geo2</t>
  </si>
  <si>
    <t>wess</t>
  </si>
  <si>
    <t>darmigny</t>
  </si>
  <si>
    <t>vimoutiers</t>
  </si>
  <si>
    <t>stankic</t>
  </si>
  <si>
    <t>masson</t>
  </si>
  <si>
    <t>philipperon</t>
  </si>
  <si>
    <t>blonville sur mer</t>
  </si>
  <si>
    <t>honfleur</t>
  </si>
  <si>
    <t>le sauvage</t>
  </si>
  <si>
    <t>pont leveque</t>
  </si>
  <si>
    <t>lebas</t>
  </si>
  <si>
    <t>pont l'eveque</t>
  </si>
  <si>
    <t>gonzalez</t>
  </si>
  <si>
    <t>coutance</t>
  </si>
  <si>
    <t>lasseraye</t>
  </si>
  <si>
    <t>villerville</t>
  </si>
  <si>
    <t>jezequel</t>
  </si>
  <si>
    <t>le fresne camilly</t>
  </si>
  <si>
    <t>bonval</t>
  </si>
  <si>
    <t>geoxia</t>
  </si>
  <si>
    <t>leprieur</t>
  </si>
  <si>
    <t>st andre sur orne</t>
  </si>
  <si>
    <t>ctn</t>
  </si>
  <si>
    <t>gesquin</t>
  </si>
  <si>
    <t>domingo</t>
  </si>
  <si>
    <t>cean</t>
  </si>
  <si>
    <t>moisson</t>
  </si>
  <si>
    <t>charlot</t>
  </si>
  <si>
    <t>mercier</t>
  </si>
  <si>
    <t>berjou</t>
  </si>
  <si>
    <t>lehaut</t>
  </si>
  <si>
    <t>villedieu les poeles</t>
  </si>
  <si>
    <t>maison printanes</t>
  </si>
  <si>
    <t>mouchel</t>
  </si>
  <si>
    <t>le haut boq</t>
  </si>
  <si>
    <t>kubrijanow</t>
  </si>
  <si>
    <t>estry</t>
  </si>
  <si>
    <t>sionneau</t>
  </si>
  <si>
    <t>tessel</t>
  </si>
  <si>
    <t>pacary</t>
  </si>
  <si>
    <t>arganchy</t>
  </si>
  <si>
    <t>jehenne</t>
  </si>
  <si>
    <t>st germain de livet</t>
  </si>
  <si>
    <t>macias</t>
  </si>
  <si>
    <t>orbec</t>
  </si>
  <si>
    <t>st pierre d'entremont</t>
  </si>
  <si>
    <t>libois</t>
  </si>
  <si>
    <t>lassy</t>
  </si>
  <si>
    <t>bonnaire</t>
  </si>
  <si>
    <t>cer construction</t>
  </si>
  <si>
    <t>pignet</t>
  </si>
  <si>
    <t>ecouché</t>
  </si>
  <si>
    <t>schneider</t>
  </si>
  <si>
    <t>cabinet launay</t>
  </si>
  <si>
    <t>letondeur</t>
  </si>
  <si>
    <t>teco</t>
  </si>
  <si>
    <t>goupil</t>
  </si>
  <si>
    <t>berlou</t>
  </si>
  <si>
    <t>toutain</t>
  </si>
  <si>
    <t>proussy</t>
  </si>
  <si>
    <t>gutton</t>
  </si>
  <si>
    <t>michel</t>
  </si>
  <si>
    <t>ecoconstruction</t>
  </si>
  <si>
    <t>kazaz</t>
  </si>
  <si>
    <t>poisson</t>
  </si>
  <si>
    <t>gonzales</t>
  </si>
  <si>
    <t>lefevre</t>
  </si>
  <si>
    <t>launay</t>
  </si>
  <si>
    <t>coulvain</t>
  </si>
  <si>
    <t>moucel</t>
  </si>
  <si>
    <t>vivier</t>
  </si>
  <si>
    <t>niel</t>
  </si>
  <si>
    <t>la cour boitron</t>
  </si>
  <si>
    <t>monteil</t>
  </si>
  <si>
    <t>bilois</t>
  </si>
  <si>
    <t>lottarel</t>
  </si>
  <si>
    <t>fortin</t>
  </si>
  <si>
    <t>gulmez</t>
  </si>
  <si>
    <t>comes</t>
  </si>
  <si>
    <t>sallent</t>
  </si>
  <si>
    <t>fouquet</t>
  </si>
  <si>
    <t>oustreham</t>
  </si>
  <si>
    <t>ruel</t>
  </si>
  <si>
    <t>perreirra</t>
  </si>
  <si>
    <t>gni</t>
  </si>
  <si>
    <t>deverre</t>
  </si>
  <si>
    <t>la lande patry</t>
  </si>
  <si>
    <t>lecluse</t>
  </si>
  <si>
    <t>ledard</t>
  </si>
  <si>
    <t>cheux</t>
  </si>
  <si>
    <t>guyet</t>
  </si>
  <si>
    <t>heuze</t>
  </si>
  <si>
    <t>bellengreville</t>
  </si>
  <si>
    <t>barre</t>
  </si>
  <si>
    <t>Jacquelin</t>
  </si>
  <si>
    <t>do</t>
  </si>
  <si>
    <t>khazaz</t>
  </si>
  <si>
    <t>naze</t>
  </si>
  <si>
    <t>augustine</t>
  </si>
  <si>
    <t>onde fontaine</t>
  </si>
  <si>
    <t>ouistreham</t>
  </si>
  <si>
    <t>duduit</t>
  </si>
  <si>
    <t>priou</t>
  </si>
  <si>
    <t>tilly sur seulles</t>
  </si>
  <si>
    <t>peudru</t>
  </si>
  <si>
    <t>deleville</t>
  </si>
  <si>
    <t>le mont d'urou</t>
  </si>
  <si>
    <t>manzano</t>
  </si>
  <si>
    <t>renou</t>
  </si>
  <si>
    <t>billy</t>
  </si>
  <si>
    <t>TOTAL CUMULE KMS</t>
  </si>
  <si>
    <t>TOTAL CUMULE IK</t>
  </si>
  <si>
    <t>TOTAL</t>
  </si>
  <si>
    <t>TOTAL CUMULE</t>
  </si>
  <si>
    <t xml:space="preserve">Puissance </t>
  </si>
  <si>
    <t>Indemnité km</t>
  </si>
  <si>
    <t>TOT.CUMULE</t>
  </si>
  <si>
    <t>Départ</t>
  </si>
  <si>
    <t>Arrivée</t>
  </si>
  <si>
    <t>foubert -marie</t>
  </si>
  <si>
    <t>SG</t>
  </si>
  <si>
    <t>la MOTTE, BNP</t>
  </si>
  <si>
    <t>VOISIN</t>
  </si>
  <si>
    <t>TOURNEE CALVADOS</t>
  </si>
  <si>
    <t>cote &gt; honfleur&gt;flers</t>
  </si>
  <si>
    <t>BAYRACK</t>
  </si>
  <si>
    <t>TOURNEE ORNE</t>
  </si>
  <si>
    <t>VIRE ETC…</t>
  </si>
  <si>
    <t>MALAS</t>
  </si>
  <si>
    <t>Montilly sur noireau</t>
  </si>
  <si>
    <t>SERAIS</t>
  </si>
  <si>
    <t>DEPART</t>
  </si>
  <si>
    <t>ARRIVEE</t>
  </si>
  <si>
    <t>OBJET DU TRAJET</t>
  </si>
  <si>
    <t>TOTAL MOIS</t>
  </si>
  <si>
    <t>EN KMS</t>
  </si>
  <si>
    <t>EN €</t>
  </si>
  <si>
    <t>MIELZAREK</t>
  </si>
  <si>
    <t>Saint pierre du regard</t>
  </si>
  <si>
    <t>MARCHAND</t>
  </si>
  <si>
    <t>tour en bessin</t>
  </si>
  <si>
    <t>Autenzio</t>
  </si>
  <si>
    <t>st claire de halouze</t>
  </si>
  <si>
    <t>Bernard</t>
  </si>
  <si>
    <t>linchamps-sur-Orne</t>
  </si>
  <si>
    <t>BRAULT</t>
  </si>
  <si>
    <t>BEAUVAIN</t>
  </si>
  <si>
    <t>GODARD</t>
  </si>
  <si>
    <t>LEPRAT</t>
  </si>
  <si>
    <t>DELEVAL</t>
  </si>
  <si>
    <t>Frênes, Tinchebray-Bocage</t>
  </si>
  <si>
    <t>coudray rabut</t>
  </si>
  <si>
    <t>OGER</t>
  </si>
  <si>
    <t>condé sur moireau</t>
  </si>
  <si>
    <t>LEMARCHAND</t>
  </si>
  <si>
    <t>mesnil hubert</t>
  </si>
  <si>
    <t>lingevres</t>
  </si>
  <si>
    <t>Beaujon</t>
  </si>
  <si>
    <t>bagnoles de l'orne</t>
  </si>
  <si>
    <t>CERTAIN</t>
  </si>
  <si>
    <t xml:space="preserve">Montilly sur noireau </t>
  </si>
  <si>
    <t>COPIFAC</t>
  </si>
  <si>
    <t>Caen</t>
  </si>
  <si>
    <t>MARTIN</t>
  </si>
  <si>
    <t>saint georges des groseillers</t>
  </si>
  <si>
    <t>Cabinet Launay, B Heckmann</t>
  </si>
  <si>
    <t>424 route des digues, fleury sur orne</t>
  </si>
  <si>
    <t>RUAULT/LECAUSSOIS</t>
  </si>
  <si>
    <t>saint pierre du regard</t>
  </si>
  <si>
    <t>DUFESNE</t>
  </si>
  <si>
    <t>Athis de l'orne</t>
  </si>
  <si>
    <t>DROUET</t>
  </si>
  <si>
    <t>CATHERINE</t>
  </si>
  <si>
    <t>Fumichon</t>
  </si>
  <si>
    <t>JOURDAN</t>
  </si>
  <si>
    <t>SOURDEVAL</t>
  </si>
  <si>
    <t>YVER</t>
  </si>
  <si>
    <t>MARESQ</t>
  </si>
  <si>
    <t>MIRY</t>
  </si>
  <si>
    <t>Hérouville saint clair</t>
  </si>
  <si>
    <t>MOUTAFIS</t>
  </si>
  <si>
    <t>ROUCEL</t>
  </si>
  <si>
    <t>Tournée, prospection  Manche</t>
  </si>
  <si>
    <t>Manche</t>
  </si>
  <si>
    <t>Guilloin</t>
  </si>
  <si>
    <t>Honfleur</t>
  </si>
  <si>
    <t>ROBINET</t>
  </si>
  <si>
    <t>Pont L'éveque</t>
  </si>
  <si>
    <t>Propection Orne</t>
  </si>
  <si>
    <t>orne</t>
  </si>
  <si>
    <t>15/032016</t>
  </si>
  <si>
    <t>LETELLIER</t>
  </si>
  <si>
    <t>Bretteville l'orgeuilleuse</t>
  </si>
  <si>
    <t>HEXAGONE</t>
  </si>
  <si>
    <t>Prospection Alencon</t>
  </si>
  <si>
    <t>Alencon</t>
  </si>
  <si>
    <t>prospection Avranches</t>
  </si>
  <si>
    <t>Avranches</t>
  </si>
  <si>
    <t>Prospection Flers</t>
  </si>
  <si>
    <t>Prospection Cherbourg</t>
  </si>
  <si>
    <t>Cherbourg</t>
  </si>
  <si>
    <t>19/042016</t>
  </si>
  <si>
    <t>Egal</t>
  </si>
  <si>
    <t>prospection cote fleury</t>
  </si>
  <si>
    <t>cote fleury</t>
  </si>
  <si>
    <t>prospection Bayeux</t>
  </si>
  <si>
    <t>prospection villers / aunay sur odon</t>
  </si>
  <si>
    <t>villers / aunay sur odon</t>
  </si>
  <si>
    <t>prospection Lisieux</t>
  </si>
  <si>
    <t>VARIN</t>
  </si>
  <si>
    <t>DUJARDIN</t>
  </si>
  <si>
    <t>Century 21</t>
  </si>
  <si>
    <t>FORMATION MIOSB</t>
  </si>
  <si>
    <t>Paris</t>
  </si>
  <si>
    <t>VIVIER</t>
  </si>
  <si>
    <t>saint lo</t>
  </si>
  <si>
    <t>Martin</t>
  </si>
  <si>
    <t>SARL LOUISE</t>
  </si>
  <si>
    <t>valognes</t>
  </si>
  <si>
    <t>orpi</t>
  </si>
  <si>
    <t>LETONDEUR</t>
  </si>
  <si>
    <t>Saint georges des groseillers</t>
  </si>
  <si>
    <t>Prospection Manche</t>
  </si>
  <si>
    <t>manche</t>
  </si>
  <si>
    <t>deauville</t>
  </si>
  <si>
    <t>JACQUES</t>
  </si>
  <si>
    <t>RICHARD</t>
  </si>
  <si>
    <t>Hubert</t>
  </si>
  <si>
    <t>formation 2 journee</t>
  </si>
  <si>
    <t>paris</t>
  </si>
  <si>
    <t>dujardin</t>
  </si>
  <si>
    <t>granville</t>
  </si>
  <si>
    <t>pivert</t>
  </si>
  <si>
    <t>Granges</t>
  </si>
  <si>
    <t>Valognes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</si>
</sst>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_(* #,##0.00_)&quot;€&quot;;_(* \(#,##0.00&quot;€&quot;\);_(* &quot;-&quot;??_)&quot;€&quot;;_(@_)"/>
    <numFmt numFmtId="166" formatCode="_-* #,##0.00\ [$€-40C]_-;\-* #,##0.00\ [$€-40C]_-;_-* &quot;-&quot;??\ [$€-40C]_-;_-@_-"/>
    <numFmt numFmtId="167" formatCode="_-* #,##0_-;\-* #,##0_-;_-* &quot;-&quot;??_-;_-@_-"/>
    <numFmt numFmtId="168" formatCode="dd/mm/yy;@"/>
    <numFmt numFmtId="169" formatCode="#,##0.00\ &quot;€&quot;"/>
    <numFmt numFmtId="170" formatCode="_-* #,##0.0\ [$€-40C]_-;\-* #,##0.0\ [$€-40C]_-;_-* &quot;-&quot;??\ [$€-40C]_-;_-@_-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b/>
      <sz val="9"/>
      <color indexed="9"/>
      <name val="Tahoma"/>
      <family val="2"/>
    </font>
    <font>
      <sz val="10"/>
      <color indexed="55"/>
      <name val="Tahoma"/>
      <family val="2"/>
    </font>
    <font>
      <b/>
      <sz val="10"/>
      <color indexed="63"/>
      <name val="Tahoma"/>
      <family val="2"/>
    </font>
    <font>
      <b/>
      <sz val="6"/>
      <color indexed="9"/>
      <name val="Tahoma"/>
      <family val="2"/>
    </font>
    <font>
      <b/>
      <sz val="10"/>
      <color indexed="23"/>
      <name val="Tahoma"/>
      <family val="2"/>
    </font>
    <font>
      <b/>
      <sz val="10"/>
      <color indexed="9"/>
      <name val="Tahoma"/>
      <family val="2"/>
    </font>
    <font>
      <sz val="6"/>
      <color indexed="60"/>
      <name val="Tahoma"/>
      <family val="2"/>
    </font>
    <font>
      <b/>
      <sz val="6"/>
      <color indexed="23"/>
      <name val="Tahoma"/>
      <family val="2"/>
    </font>
    <font>
      <sz val="6"/>
      <name val="Arial"/>
      <family val="2"/>
    </font>
    <font>
      <sz val="6"/>
      <color indexed="63"/>
      <name val="Tahoma"/>
      <family val="2"/>
    </font>
    <font>
      <sz val="6"/>
      <name val="Tahoma"/>
      <family val="2"/>
    </font>
    <font>
      <b/>
      <sz val="10"/>
      <color rgb="FFFF0000"/>
      <name val="Tahoma"/>
      <family val="2"/>
    </font>
    <font>
      <sz val="12"/>
      <name val="Arial"/>
      <family val="2"/>
    </font>
    <font>
      <sz val="12"/>
      <name val="Tahoma"/>
      <family val="2"/>
    </font>
    <font>
      <b/>
      <sz val="9"/>
      <color rgb="FFFF0000"/>
      <name val="Tahoma"/>
      <family val="2"/>
    </font>
    <font>
      <b/>
      <sz val="10"/>
      <color rgb="FFFF0000"/>
      <name val="Arial"/>
      <family val="2"/>
    </font>
    <font>
      <sz val="11"/>
      <color theme="1"/>
      <name val="Times New Roman"/>
      <family val="1"/>
    </font>
    <font>
      <sz val="11"/>
      <color rgb="FF333333"/>
      <name val="Segoe UI"/>
      <family val="2"/>
    </font>
    <font>
      <b/>
      <sz val="12"/>
      <color rgb="FFFF0000"/>
      <name val="Tahoma"/>
      <family val="2"/>
    </font>
    <font>
      <b/>
      <sz val="12"/>
      <color rgb="FFFF0000"/>
      <name val="Arial"/>
      <family val="2"/>
    </font>
    <font>
      <sz val="10"/>
      <color theme="1"/>
      <name val="Times New Roman"/>
      <family val="1"/>
    </font>
    <font>
      <sz val="10"/>
      <color rgb="FF333333"/>
      <name val="Segoe UI"/>
      <family val="2"/>
    </font>
    <font>
      <b/>
      <sz val="10"/>
      <name val="Tahoma"/>
      <family val="2"/>
    </font>
    <font>
      <b/>
      <sz val="10"/>
      <color theme="0"/>
      <name val="Tahoma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3"/>
      </right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23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/>
    <xf numFmtId="14" fontId="2" fillId="0" borderId="0" xfId="0" applyNumberFormat="1" applyFont="1"/>
    <xf numFmtId="0" fontId="0" fillId="0" borderId="0" xfId="0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165" fontId="8" fillId="6" borderId="11" xfId="0" applyNumberFormat="1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3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166" fontId="2" fillId="5" borderId="4" xfId="0" applyNumberFormat="1" applyFont="1" applyFill="1" applyBorder="1" applyAlignment="1">
      <alignment horizontal="center"/>
    </xf>
    <xf numFmtId="166" fontId="2" fillId="5" borderId="6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0" fontId="1" fillId="0" borderId="0" xfId="0" applyFont="1"/>
    <xf numFmtId="11" fontId="2" fillId="5" borderId="6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49" fontId="1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2" fillId="3" borderId="7" xfId="1" applyNumberFormat="1" applyFont="1" applyFill="1" applyBorder="1" applyAlignment="1">
      <alignment horizontal="center"/>
    </xf>
    <xf numFmtId="168" fontId="5" fillId="3" borderId="1" xfId="0" applyNumberFormat="1" applyFont="1" applyFill="1" applyBorder="1" applyAlignment="1">
      <alignment horizontal="left"/>
    </xf>
    <xf numFmtId="168" fontId="2" fillId="2" borderId="5" xfId="0" applyNumberFormat="1" applyFont="1" applyFill="1" applyBorder="1" applyAlignment="1">
      <alignment horizontal="center"/>
    </xf>
    <xf numFmtId="168" fontId="2" fillId="5" borderId="5" xfId="0" applyNumberFormat="1" applyFont="1" applyFill="1" applyBorder="1" applyAlignment="1">
      <alignment horizontal="center"/>
    </xf>
    <xf numFmtId="2" fontId="2" fillId="2" borderId="6" xfId="1" applyNumberFormat="1" applyFont="1" applyFill="1" applyBorder="1" applyAlignment="1"/>
    <xf numFmtId="2" fontId="2" fillId="5" borderId="6" xfId="1" applyNumberFormat="1" applyFont="1" applyFill="1" applyBorder="1" applyAlignment="1"/>
    <xf numFmtId="2" fontId="2" fillId="5" borderId="4" xfId="1" applyNumberFormat="1" applyFont="1" applyFill="1" applyBorder="1" applyAlignment="1"/>
    <xf numFmtId="2" fontId="2" fillId="2" borderId="6" xfId="0" applyNumberFormat="1" applyFont="1" applyFill="1" applyBorder="1" applyAlignment="1">
      <alignment horizontal="center"/>
    </xf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5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3" fillId="0" borderId="0" xfId="0" applyFont="1" applyAlignment="1">
      <alignment horizontal="left" vertical="top"/>
    </xf>
    <xf numFmtId="0" fontId="7" fillId="4" borderId="3" xfId="0" applyFont="1" applyFill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49" fontId="1" fillId="0" borderId="0" xfId="1" applyNumberFormat="1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49" fontId="15" fillId="0" borderId="1" xfId="1" applyNumberFormat="1" applyFont="1" applyBorder="1" applyAlignment="1">
      <alignment horizontal="center"/>
    </xf>
    <xf numFmtId="49" fontId="15" fillId="0" borderId="0" xfId="1" applyNumberFormat="1" applyFont="1" applyBorder="1" applyAlignment="1">
      <alignment horizontal="center"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2" fontId="14" fillId="0" borderId="0" xfId="0" applyNumberFormat="1" applyFont="1" applyAlignment="1">
      <alignment horizontal="center"/>
    </xf>
    <xf numFmtId="168" fontId="2" fillId="2" borderId="27" xfId="0" applyNumberFormat="1" applyFont="1" applyFill="1" applyBorder="1" applyAlignment="1">
      <alignment horizontal="center"/>
    </xf>
    <xf numFmtId="168" fontId="2" fillId="8" borderId="27" xfId="0" applyNumberFormat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166" fontId="2" fillId="2" borderId="27" xfId="0" applyNumberFormat="1" applyFont="1" applyFill="1" applyBorder="1" applyAlignment="1">
      <alignment horizontal="center"/>
    </xf>
    <xf numFmtId="11" fontId="2" fillId="8" borderId="27" xfId="0" applyNumberFormat="1" applyFont="1" applyFill="1" applyBorder="1" applyAlignment="1">
      <alignment horizontal="center" wrapText="1"/>
    </xf>
    <xf numFmtId="166" fontId="2" fillId="8" borderId="27" xfId="0" applyNumberFormat="1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2" fontId="18" fillId="2" borderId="27" xfId="0" applyNumberFormat="1" applyFont="1" applyFill="1" applyBorder="1" applyAlignment="1">
      <alignment horizontal="center"/>
    </xf>
    <xf numFmtId="166" fontId="18" fillId="2" borderId="27" xfId="0" applyNumberFormat="1" applyFont="1" applyFill="1" applyBorder="1" applyAlignment="1">
      <alignment horizontal="center"/>
    </xf>
    <xf numFmtId="165" fontId="2" fillId="3" borderId="27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3" fillId="0" borderId="0" xfId="0" applyNumberFormat="1" applyFont="1" applyAlignment="1">
      <alignment horizontal="center" vertical="top"/>
    </xf>
    <xf numFmtId="2" fontId="17" fillId="0" borderId="0" xfId="0" applyNumberFormat="1" applyFont="1" applyAlignment="1">
      <alignment horizontal="center"/>
    </xf>
    <xf numFmtId="2" fontId="2" fillId="2" borderId="27" xfId="1" applyNumberFormat="1" applyFont="1" applyFill="1" applyBorder="1" applyAlignment="1">
      <alignment horizontal="center"/>
    </xf>
    <xf numFmtId="2" fontId="2" fillId="8" borderId="27" xfId="1" applyNumberFormat="1" applyFont="1" applyFill="1" applyBorder="1" applyAlignment="1">
      <alignment horizontal="center"/>
    </xf>
    <xf numFmtId="2" fontId="2" fillId="8" borderId="27" xfId="0" applyNumberFormat="1" applyFont="1" applyFill="1" applyBorder="1" applyAlignment="1">
      <alignment horizontal="center"/>
    </xf>
    <xf numFmtId="2" fontId="2" fillId="2" borderId="27" xfId="0" applyNumberFormat="1" applyFont="1" applyFill="1" applyBorder="1" applyAlignment="1">
      <alignment horizontal="center"/>
    </xf>
    <xf numFmtId="2" fontId="2" fillId="3" borderId="27" xfId="1" applyNumberFormat="1" applyFont="1" applyFill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0" fontId="12" fillId="9" borderId="27" xfId="0" applyFont="1" applyFill="1" applyBorder="1" applyAlignment="1">
      <alignment horizontal="center" vertical="center" wrapText="1"/>
    </xf>
    <xf numFmtId="0" fontId="12" fillId="9" borderId="27" xfId="0" applyFont="1" applyFill="1" applyBorder="1" applyAlignment="1">
      <alignment horizontal="center" vertical="center"/>
    </xf>
    <xf numFmtId="2" fontId="12" fillId="9" borderId="27" xfId="0" applyNumberFormat="1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/>
    </xf>
    <xf numFmtId="14" fontId="11" fillId="7" borderId="29" xfId="0" applyNumberFormat="1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1" fillId="0" borderId="30" xfId="0" applyFon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0" fontId="2" fillId="8" borderId="28" xfId="0" applyFont="1" applyFill="1" applyBorder="1" applyAlignment="1">
      <alignment horizontal="center" wrapText="1"/>
    </xf>
    <xf numFmtId="14" fontId="1" fillId="7" borderId="29" xfId="0" applyNumberFormat="1" applyFont="1" applyFill="1" applyBorder="1" applyAlignment="1">
      <alignment horizontal="center"/>
    </xf>
    <xf numFmtId="16" fontId="1" fillId="7" borderId="29" xfId="0" applyNumberFormat="1" applyFont="1" applyFill="1" applyBorder="1" applyAlignment="1">
      <alignment horizontal="center"/>
    </xf>
    <xf numFmtId="16" fontId="2" fillId="2" borderId="27" xfId="0" applyNumberFormat="1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2" fontId="2" fillId="0" borderId="0" xfId="0" applyNumberFormat="1" applyFont="1" applyBorder="1" applyAlignment="1">
      <alignment horizont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 wrapText="1"/>
    </xf>
    <xf numFmtId="168" fontId="2" fillId="8" borderId="8" xfId="0" applyNumberFormat="1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 wrapText="1"/>
    </xf>
    <xf numFmtId="0" fontId="12" fillId="9" borderId="8" xfId="0" applyFont="1" applyFill="1" applyBorder="1" applyAlignment="1">
      <alignment horizontal="center" vertical="center" wrapText="1"/>
    </xf>
    <xf numFmtId="2" fontId="2" fillId="8" borderId="8" xfId="0" applyNumberFormat="1" applyFont="1" applyFill="1" applyBorder="1" applyAlignment="1">
      <alignment horizontal="center"/>
    </xf>
    <xf numFmtId="166" fontId="2" fillId="8" borderId="8" xfId="0" applyNumberFormat="1" applyFont="1" applyFill="1" applyBorder="1" applyAlignment="1">
      <alignment horizontal="center"/>
    </xf>
    <xf numFmtId="0" fontId="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2" fillId="9" borderId="28" xfId="0" applyFont="1" applyFill="1" applyBorder="1" applyAlignment="1">
      <alignment horizontal="center" vertical="center"/>
    </xf>
    <xf numFmtId="2" fontId="12" fillId="9" borderId="11" xfId="0" applyNumberFormat="1" applyFont="1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 wrapText="1"/>
    </xf>
    <xf numFmtId="0" fontId="12" fillId="9" borderId="32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18" fillId="0" borderId="34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2" fillId="0" borderId="0" xfId="0" applyFont="1"/>
    <xf numFmtId="11" fontId="18" fillId="8" borderId="35" xfId="0" applyNumberFormat="1" applyFont="1" applyFill="1" applyBorder="1" applyAlignment="1">
      <alignment horizontal="center" wrapText="1"/>
    </xf>
    <xf numFmtId="14" fontId="18" fillId="0" borderId="0" xfId="0" applyNumberFormat="1" applyFont="1"/>
    <xf numFmtId="0" fontId="18" fillId="0" borderId="0" xfId="0" applyFont="1"/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4" xfId="0" applyFont="1" applyBorder="1" applyAlignment="1">
      <alignment horizontal="left"/>
    </xf>
    <xf numFmtId="0" fontId="18" fillId="0" borderId="0" xfId="0" applyNumberFormat="1" applyFont="1"/>
    <xf numFmtId="0" fontId="18" fillId="8" borderId="39" xfId="1" applyNumberFormat="1" applyFont="1" applyFill="1" applyBorder="1" applyAlignment="1">
      <alignment horizontal="right" vertical="center"/>
    </xf>
    <xf numFmtId="0" fontId="18" fillId="8" borderId="36" xfId="1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0" xfId="0" applyNumberFormat="1" applyFont="1" applyAlignment="1">
      <alignment horizontal="center"/>
    </xf>
    <xf numFmtId="169" fontId="18" fillId="8" borderId="40" xfId="1" applyNumberFormat="1" applyFont="1" applyFill="1" applyBorder="1" applyAlignment="1">
      <alignment horizontal="right" vertical="center"/>
    </xf>
    <xf numFmtId="169" fontId="18" fillId="8" borderId="36" xfId="1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/>
    <xf numFmtId="0" fontId="12" fillId="9" borderId="27" xfId="0" applyFont="1" applyFill="1" applyBorder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18" fillId="0" borderId="23" xfId="0" applyFont="1" applyBorder="1" applyAlignment="1">
      <alignment horizontal="left"/>
    </xf>
    <xf numFmtId="11" fontId="18" fillId="8" borderId="41" xfId="0" applyNumberFormat="1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12" fillId="9" borderId="11" xfId="0" applyFont="1" applyFill="1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168" fontId="2" fillId="0" borderId="27" xfId="0" applyNumberFormat="1" applyFont="1" applyFill="1" applyBorder="1" applyAlignment="1">
      <alignment horizontal="center"/>
    </xf>
    <xf numFmtId="0" fontId="24" fillId="0" borderId="0" xfId="0" applyFont="1" applyFill="1" applyBorder="1"/>
    <xf numFmtId="2" fontId="2" fillId="0" borderId="27" xfId="1" applyNumberFormat="1" applyFont="1" applyFill="1" applyBorder="1" applyAlignment="1">
      <alignment horizontal="center"/>
    </xf>
    <xf numFmtId="166" fontId="2" fillId="0" borderId="27" xfId="0" applyNumberFormat="1" applyFont="1" applyFill="1" applyBorder="1" applyAlignment="1">
      <alignment horizontal="center"/>
    </xf>
    <xf numFmtId="0" fontId="0" fillId="0" borderId="0" xfId="0" applyFill="1"/>
    <xf numFmtId="11" fontId="2" fillId="0" borderId="27" xfId="0" applyNumberFormat="1" applyFont="1" applyFill="1" applyBorder="1" applyAlignment="1">
      <alignment horizontal="center" wrapText="1"/>
    </xf>
    <xf numFmtId="168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24" fillId="8" borderId="0" xfId="0" applyFont="1" applyFill="1" applyBorder="1"/>
    <xf numFmtId="0" fontId="24" fillId="8" borderId="1" xfId="0" applyFont="1" applyFill="1" applyBorder="1"/>
    <xf numFmtId="0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8" fillId="8" borderId="34" xfId="0" applyFont="1" applyFill="1" applyBorder="1" applyAlignment="1">
      <alignment horizontal="left"/>
    </xf>
    <xf numFmtId="0" fontId="18" fillId="8" borderId="23" xfId="0" applyFont="1" applyFill="1" applyBorder="1" applyAlignment="1">
      <alignment horizontal="left"/>
    </xf>
    <xf numFmtId="0" fontId="25" fillId="0" borderId="0" xfId="0" applyFont="1"/>
    <xf numFmtId="14" fontId="25" fillId="0" borderId="0" xfId="0" applyNumberFormat="1" applyFont="1"/>
    <xf numFmtId="0" fontId="26" fillId="0" borderId="0" xfId="0" applyFont="1"/>
    <xf numFmtId="0" fontId="27" fillId="0" borderId="0" xfId="0" applyFont="1" applyBorder="1" applyAlignment="1">
      <alignment horizontal="left" vertical="center"/>
    </xf>
    <xf numFmtId="0" fontId="28" fillId="0" borderId="0" xfId="0" applyFont="1" applyBorder="1"/>
    <xf numFmtId="0" fontId="27" fillId="0" borderId="0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/>
    </xf>
    <xf numFmtId="0" fontId="25" fillId="10" borderId="14" xfId="0" applyFont="1" applyFill="1" applyBorder="1" applyAlignment="1">
      <alignment horizontal="center"/>
    </xf>
    <xf numFmtId="0" fontId="18" fillId="10" borderId="14" xfId="0" applyFont="1" applyFill="1" applyBorder="1" applyAlignment="1">
      <alignment horizontal="center" vertical="center"/>
    </xf>
    <xf numFmtId="0" fontId="18" fillId="10" borderId="14" xfId="1" applyNumberFormat="1" applyFont="1" applyFill="1" applyBorder="1" applyAlignment="1">
      <alignment horizontal="center" vertical="center"/>
    </xf>
    <xf numFmtId="0" fontId="25" fillId="10" borderId="14" xfId="1" applyNumberFormat="1" applyFont="1" applyFill="1" applyBorder="1" applyAlignment="1">
      <alignment horizontal="center" vertical="center"/>
    </xf>
    <xf numFmtId="169" fontId="25" fillId="10" borderId="14" xfId="1" applyNumberFormat="1" applyFont="1" applyFill="1" applyBorder="1" applyAlignment="1">
      <alignment horizontal="center" vertical="center"/>
    </xf>
    <xf numFmtId="169" fontId="18" fillId="10" borderId="14" xfId="1" applyNumberFormat="1" applyFont="1" applyFill="1" applyBorder="1" applyAlignment="1">
      <alignment horizontal="center" vertical="center"/>
    </xf>
    <xf numFmtId="2" fontId="29" fillId="10" borderId="1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12" fillId="9" borderId="27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5" fillId="10" borderId="14" xfId="0" applyFont="1" applyFill="1" applyBorder="1" applyAlignment="1">
      <alignment horizontal="center"/>
    </xf>
    <xf numFmtId="0" fontId="24" fillId="0" borderId="1" xfId="0" applyFont="1" applyFill="1" applyBorder="1"/>
    <xf numFmtId="0" fontId="30" fillId="9" borderId="27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12" fillId="9" borderId="27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5" fillId="10" borderId="14" xfId="0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2" fontId="18" fillId="10" borderId="14" xfId="1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wrapText="1"/>
    </xf>
    <xf numFmtId="0" fontId="2" fillId="0" borderId="27" xfId="0" applyNumberFormat="1" applyFont="1" applyFill="1" applyBorder="1" applyAlignment="1">
      <alignment horizontal="center"/>
    </xf>
    <xf numFmtId="0" fontId="31" fillId="0" borderId="27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2" fillId="8" borderId="27" xfId="0" applyNumberFormat="1" applyFont="1" applyFill="1" applyBorder="1" applyAlignment="1">
      <alignment horizontal="center"/>
    </xf>
    <xf numFmtId="170" fontId="2" fillId="2" borderId="27" xfId="0" applyNumberFormat="1" applyFont="1" applyFill="1" applyBorder="1" applyAlignment="1">
      <alignment horizontal="center"/>
    </xf>
    <xf numFmtId="168" fontId="2" fillId="8" borderId="5" xfId="0" applyNumberFormat="1" applyFont="1" applyFill="1" applyBorder="1" applyAlignment="1">
      <alignment horizontal="center"/>
    </xf>
    <xf numFmtId="11" fontId="2" fillId="8" borderId="6" xfId="0" applyNumberFormat="1" applyFont="1" applyFill="1" applyBorder="1" applyAlignment="1">
      <alignment horizontal="center" wrapText="1"/>
    </xf>
    <xf numFmtId="2" fontId="2" fillId="8" borderId="6" xfId="1" applyNumberFormat="1" applyFont="1" applyFill="1" applyBorder="1" applyAlignment="1"/>
    <xf numFmtId="0" fontId="2" fillId="8" borderId="6" xfId="0" applyFont="1" applyFill="1" applyBorder="1" applyAlignment="1">
      <alignment horizontal="center" wrapText="1"/>
    </xf>
    <xf numFmtId="168" fontId="2" fillId="0" borderId="5" xfId="0" applyNumberFormat="1" applyFont="1" applyFill="1" applyBorder="1" applyAlignment="1">
      <alignment horizontal="center"/>
    </xf>
    <xf numFmtId="11" fontId="2" fillId="0" borderId="6" xfId="0" applyNumberFormat="1" applyFont="1" applyFill="1" applyBorder="1" applyAlignment="1">
      <alignment horizontal="center" wrapText="1"/>
    </xf>
    <xf numFmtId="2" fontId="2" fillId="0" borderId="6" xfId="1" applyNumberFormat="1" applyFont="1" applyFill="1" applyBorder="1" applyAlignment="1"/>
    <xf numFmtId="2" fontId="2" fillId="0" borderId="27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2" fillId="0" borderId="28" xfId="0" applyFont="1" applyFill="1" applyBorder="1" applyAlignment="1">
      <alignment horizontal="center" wrapText="1"/>
    </xf>
    <xf numFmtId="16" fontId="2" fillId="0" borderId="27" xfId="0" applyNumberFormat="1" applyFont="1" applyFill="1" applyBorder="1" applyAlignment="1">
      <alignment horizontal="center" wrapText="1"/>
    </xf>
    <xf numFmtId="0" fontId="0" fillId="8" borderId="0" xfId="0" applyFill="1"/>
    <xf numFmtId="164" fontId="2" fillId="8" borderId="27" xfId="1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2" fontId="11" fillId="0" borderId="0" xfId="0" applyNumberFormat="1" applyFont="1" applyFill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1" fontId="2" fillId="9" borderId="27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12" fillId="9" borderId="11" xfId="0" applyFont="1" applyFill="1" applyBorder="1" applyAlignment="1">
      <alignment horizontal="center" vertical="center"/>
    </xf>
    <xf numFmtId="0" fontId="12" fillId="9" borderId="32" xfId="0" applyFont="1" applyFill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12" fillId="9" borderId="12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/>
    </xf>
    <xf numFmtId="11" fontId="18" fillId="10" borderId="14" xfId="0" applyNumberFormat="1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10" sqref="A10"/>
    </sheetView>
  </sheetViews>
  <sheetFormatPr baseColWidth="10" defaultRowHeight="12.75" x14ac:dyDescent="0.2"/>
  <cols>
    <col min="1" max="1" width="22.140625" bestFit="1" customWidth="1"/>
    <col min="2" max="2" width="15.85546875" bestFit="1" customWidth="1"/>
    <col min="3" max="3" width="24.140625" bestFit="1" customWidth="1"/>
    <col min="4" max="4" width="20.28515625" bestFit="1" customWidth="1"/>
  </cols>
  <sheetData>
    <row r="1" spans="1:4" x14ac:dyDescent="0.2">
      <c r="A1" s="27" t="s">
        <v>29</v>
      </c>
    </row>
    <row r="2" spans="1:4" ht="13.5" thickBot="1" x14ac:dyDescent="0.25"/>
    <row r="3" spans="1:4" ht="13.5" thickBot="1" x14ac:dyDescent="0.25">
      <c r="A3" s="53" t="s">
        <v>30</v>
      </c>
      <c r="B3" s="56" t="s">
        <v>36</v>
      </c>
      <c r="C3" s="57" t="s">
        <v>37</v>
      </c>
      <c r="D3" s="58" t="s">
        <v>38</v>
      </c>
    </row>
    <row r="4" spans="1:4" x14ac:dyDescent="0.2">
      <c r="A4" s="59" t="s">
        <v>31</v>
      </c>
      <c r="B4" s="51" t="s">
        <v>39</v>
      </c>
      <c r="C4" s="47" t="s">
        <v>45</v>
      </c>
      <c r="D4" s="48" t="s">
        <v>49</v>
      </c>
    </row>
    <row r="5" spans="1:4" x14ac:dyDescent="0.2">
      <c r="A5" s="54" t="s">
        <v>32</v>
      </c>
      <c r="B5" s="51" t="s">
        <v>40</v>
      </c>
      <c r="C5" s="47" t="s">
        <v>46</v>
      </c>
      <c r="D5" s="48" t="s">
        <v>50</v>
      </c>
    </row>
    <row r="6" spans="1:4" x14ac:dyDescent="0.2">
      <c r="A6" s="54" t="s">
        <v>33</v>
      </c>
      <c r="B6" s="51" t="s">
        <v>41</v>
      </c>
      <c r="C6" s="47" t="s">
        <v>44</v>
      </c>
      <c r="D6" s="48" t="s">
        <v>51</v>
      </c>
    </row>
    <row r="7" spans="1:4" x14ac:dyDescent="0.2">
      <c r="A7" s="54" t="s">
        <v>34</v>
      </c>
      <c r="B7" s="51" t="s">
        <v>42</v>
      </c>
      <c r="C7" s="47" t="s">
        <v>47</v>
      </c>
      <c r="D7" s="48" t="s">
        <v>52</v>
      </c>
    </row>
    <row r="8" spans="1:4" ht="13.5" thickBot="1" x14ac:dyDescent="0.25">
      <c r="A8" s="55" t="s">
        <v>35</v>
      </c>
      <c r="B8" s="52" t="s">
        <v>43</v>
      </c>
      <c r="C8" s="49" t="s">
        <v>48</v>
      </c>
      <c r="D8" s="50" t="s">
        <v>53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36" workbookViewId="0">
      <selection activeCell="H49" sqref="H49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4.5703125" style="81" customWidth="1"/>
    <col min="6" max="6" width="13.28515625" style="86" bestFit="1" customWidth="1"/>
    <col min="7" max="7" width="11.42578125" style="113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9" x14ac:dyDescent="0.2">
      <c r="A4" s="2"/>
      <c r="B4" s="77"/>
      <c r="C4" s="78"/>
      <c r="D4" s="277" t="s">
        <v>131</v>
      </c>
      <c r="E4" s="182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 t="s">
        <v>57</v>
      </c>
      <c r="C5" s="80"/>
      <c r="D5" s="277"/>
      <c r="E5" s="182"/>
      <c r="F5" s="120">
        <v>42552</v>
      </c>
      <c r="G5" s="125">
        <v>42582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74"/>
      <c r="G8" s="88"/>
      <c r="H8" s="7"/>
    </row>
    <row r="9" spans="1:9" ht="13.5" thickBot="1" x14ac:dyDescent="0.25">
      <c r="A9" s="3"/>
      <c r="B9" s="32"/>
      <c r="C9" s="32"/>
      <c r="D9" s="32"/>
      <c r="E9" s="32"/>
      <c r="F9" s="32"/>
      <c r="G9" s="88"/>
      <c r="H9" s="7"/>
    </row>
    <row r="10" spans="1:9" s="158" customFormat="1" ht="13.5" thickBot="1" x14ac:dyDescent="0.25">
      <c r="A10" s="161"/>
      <c r="B10" s="156" t="s">
        <v>441</v>
      </c>
      <c r="C10" s="157" t="s">
        <v>442</v>
      </c>
      <c r="D10" s="164" t="s">
        <v>443</v>
      </c>
      <c r="E10" s="180"/>
      <c r="F10" s="166">
        <f ca="1">INDIRECT(ADDRESS(10,COLUMN(),2,4,CHOOSE(MONTH($F$5)-1,"Janvier","Février","Mars","Avril","Mai","Juin","Juillet","Août","Septembre","Octobre","Novembre","Décembre""")))+F11</f>
        <v>22837</v>
      </c>
      <c r="G10" s="173">
        <f ca="1">INDIRECT(ADDRESS(10,COLUMN(),2,4,CHOOSE(MONTH($F$5)-1,"Janvier","Février","Mars","Avril","Mai","Juin","Juillet","Août","Septembre","Octobre","Novembre","Décembre""")))+G11</f>
        <v>9157.6369999999988</v>
      </c>
      <c r="H10" s="160"/>
    </row>
    <row r="11" spans="1:9" s="158" customFormat="1" ht="13.5" thickBot="1" x14ac:dyDescent="0.25">
      <c r="A11" s="161"/>
      <c r="B11" s="162" t="s">
        <v>35</v>
      </c>
      <c r="C11" s="163">
        <v>0.40100000000000002</v>
      </c>
      <c r="D11" s="159" t="s">
        <v>439</v>
      </c>
      <c r="E11" s="181"/>
      <c r="F11" s="167">
        <f>SUM(F14:F72)</f>
        <v>3087</v>
      </c>
      <c r="G11" s="174">
        <f>SUM(G14:G72)</f>
        <v>1237.8869999999997</v>
      </c>
      <c r="H11" s="161"/>
    </row>
    <row r="12" spans="1:9" x14ac:dyDescent="0.2">
      <c r="A12" s="117" t="s">
        <v>6</v>
      </c>
      <c r="B12" s="117" t="s">
        <v>7</v>
      </c>
      <c r="C12" s="116"/>
      <c r="D12" s="117"/>
      <c r="E12" s="183"/>
      <c r="F12" s="278" t="s">
        <v>21</v>
      </c>
      <c r="G12" s="278"/>
      <c r="H12" s="8"/>
    </row>
    <row r="13" spans="1:9" ht="25.5" x14ac:dyDescent="0.2">
      <c r="A13" s="117"/>
      <c r="B13" s="117"/>
      <c r="C13" s="116" t="s">
        <v>58</v>
      </c>
      <c r="D13" s="117"/>
      <c r="E13" s="183"/>
      <c r="F13" s="118" t="s">
        <v>22</v>
      </c>
      <c r="G13" s="117" t="s">
        <v>23</v>
      </c>
      <c r="H13" s="8"/>
    </row>
    <row r="14" spans="1:9" ht="25.5" x14ac:dyDescent="0.2">
      <c r="A14" s="89">
        <v>42552</v>
      </c>
      <c r="B14" s="91" t="s">
        <v>202</v>
      </c>
      <c r="C14" s="116" t="s">
        <v>58</v>
      </c>
      <c r="D14" s="236" t="s">
        <v>116</v>
      </c>
      <c r="E14" s="236"/>
      <c r="F14" s="189">
        <v>140</v>
      </c>
      <c r="G14" s="92">
        <f>F14*$C$11</f>
        <v>56.14</v>
      </c>
    </row>
    <row r="15" spans="1:9" ht="25.5" x14ac:dyDescent="0.2">
      <c r="A15" s="90">
        <v>42552</v>
      </c>
      <c r="B15" s="93" t="s">
        <v>203</v>
      </c>
      <c r="C15" s="116" t="s">
        <v>58</v>
      </c>
      <c r="D15" s="93" t="s">
        <v>60</v>
      </c>
      <c r="E15" s="93"/>
      <c r="F15" s="107">
        <v>5</v>
      </c>
      <c r="G15" s="94">
        <f t="shared" ref="G15:G46" si="0">F15*$C$11</f>
        <v>2.0049999999999999</v>
      </c>
    </row>
    <row r="16" spans="1:9" ht="25.5" x14ac:dyDescent="0.2">
      <c r="A16" s="187">
        <v>42552</v>
      </c>
      <c r="B16" s="236" t="s">
        <v>204</v>
      </c>
      <c r="C16" s="116" t="s">
        <v>58</v>
      </c>
      <c r="D16" s="236" t="s">
        <v>205</v>
      </c>
      <c r="E16" s="236"/>
      <c r="F16" s="189">
        <v>120</v>
      </c>
      <c r="G16" s="92">
        <f t="shared" si="0"/>
        <v>48.120000000000005</v>
      </c>
    </row>
    <row r="17" spans="1:7" ht="25.5" x14ac:dyDescent="0.2">
      <c r="A17" s="90">
        <v>42553</v>
      </c>
      <c r="B17" s="93" t="s">
        <v>206</v>
      </c>
      <c r="C17" s="116" t="s">
        <v>58</v>
      </c>
      <c r="D17" s="93" t="s">
        <v>207</v>
      </c>
      <c r="E17" s="93"/>
      <c r="F17" s="107">
        <v>80</v>
      </c>
      <c r="G17" s="94">
        <f t="shared" si="0"/>
        <v>32.08</v>
      </c>
    </row>
    <row r="18" spans="1:7" ht="25.5" x14ac:dyDescent="0.2">
      <c r="A18" s="187">
        <v>42555</v>
      </c>
      <c r="B18" s="236" t="s">
        <v>208</v>
      </c>
      <c r="C18" s="116" t="s">
        <v>58</v>
      </c>
      <c r="D18" s="236" t="s">
        <v>209</v>
      </c>
      <c r="E18" s="236"/>
      <c r="F18" s="189">
        <v>60</v>
      </c>
      <c r="G18" s="92">
        <f t="shared" si="0"/>
        <v>24.060000000000002</v>
      </c>
    </row>
    <row r="19" spans="1:7" x14ac:dyDescent="0.2">
      <c r="A19" s="90">
        <v>42555</v>
      </c>
      <c r="B19" s="93" t="s">
        <v>210</v>
      </c>
      <c r="C19" s="116" t="s">
        <v>145</v>
      </c>
      <c r="D19" s="93" t="s">
        <v>211</v>
      </c>
      <c r="E19" s="93"/>
      <c r="F19" s="107">
        <v>20</v>
      </c>
      <c r="G19" s="94">
        <f t="shared" si="0"/>
        <v>8.02</v>
      </c>
    </row>
    <row r="20" spans="1:7" ht="25.5" x14ac:dyDescent="0.2">
      <c r="A20" s="187">
        <v>42555</v>
      </c>
      <c r="B20" s="236" t="s">
        <v>212</v>
      </c>
      <c r="C20" s="116" t="s">
        <v>211</v>
      </c>
      <c r="D20" s="236" t="s">
        <v>213</v>
      </c>
      <c r="E20" s="236"/>
      <c r="F20" s="189">
        <v>60</v>
      </c>
      <c r="G20" s="92">
        <f t="shared" si="0"/>
        <v>24.060000000000002</v>
      </c>
    </row>
    <row r="21" spans="1:7" ht="25.5" x14ac:dyDescent="0.2">
      <c r="A21" s="90">
        <v>42556</v>
      </c>
      <c r="B21" s="95" t="s">
        <v>554</v>
      </c>
      <c r="C21" s="116" t="s">
        <v>58</v>
      </c>
      <c r="D21" s="95" t="s">
        <v>527</v>
      </c>
      <c r="E21" s="95"/>
      <c r="F21" s="107">
        <v>320</v>
      </c>
      <c r="G21" s="94">
        <f t="shared" si="0"/>
        <v>128.32</v>
      </c>
    </row>
    <row r="22" spans="1:7" ht="25.5" x14ac:dyDescent="0.2">
      <c r="A22" s="187">
        <v>42557</v>
      </c>
      <c r="B22" s="236" t="s">
        <v>555</v>
      </c>
      <c r="C22" s="116" t="s">
        <v>58</v>
      </c>
      <c r="D22" s="236" t="s">
        <v>556</v>
      </c>
      <c r="E22" s="236"/>
      <c r="F22" s="189">
        <v>660</v>
      </c>
      <c r="G22" s="92">
        <f t="shared" si="0"/>
        <v>264.66000000000003</v>
      </c>
    </row>
    <row r="23" spans="1:7" ht="25.5" x14ac:dyDescent="0.2">
      <c r="A23" s="90">
        <v>42556</v>
      </c>
      <c r="B23" s="93" t="s">
        <v>214</v>
      </c>
      <c r="C23" s="116" t="s">
        <v>58</v>
      </c>
      <c r="D23" s="93" t="s">
        <v>215</v>
      </c>
      <c r="E23" s="93"/>
      <c r="F23" s="107">
        <v>20</v>
      </c>
      <c r="G23" s="94">
        <f t="shared" si="0"/>
        <v>8.02</v>
      </c>
    </row>
    <row r="24" spans="1:7" ht="25.5" x14ac:dyDescent="0.2">
      <c r="A24" s="187">
        <v>42558</v>
      </c>
      <c r="B24" s="236" t="s">
        <v>216</v>
      </c>
      <c r="C24" s="116" t="s">
        <v>58</v>
      </c>
      <c r="D24" s="236" t="s">
        <v>217</v>
      </c>
      <c r="E24" s="236"/>
      <c r="F24" s="189">
        <v>206</v>
      </c>
      <c r="G24" s="92">
        <f t="shared" si="0"/>
        <v>82.606000000000009</v>
      </c>
    </row>
    <row r="25" spans="1:7" ht="25.5" x14ac:dyDescent="0.2">
      <c r="A25" s="90">
        <v>42559</v>
      </c>
      <c r="B25" s="95" t="s">
        <v>557</v>
      </c>
      <c r="C25" s="116" t="s">
        <v>58</v>
      </c>
      <c r="D25" s="95" t="s">
        <v>558</v>
      </c>
      <c r="E25" s="95"/>
      <c r="F25" s="107">
        <v>280</v>
      </c>
      <c r="G25" s="94">
        <f t="shared" si="0"/>
        <v>112.28</v>
      </c>
    </row>
    <row r="26" spans="1:7" ht="25.5" x14ac:dyDescent="0.2">
      <c r="A26" s="187">
        <v>42559</v>
      </c>
      <c r="B26" s="192" t="s">
        <v>218</v>
      </c>
      <c r="C26" s="116" t="s">
        <v>58</v>
      </c>
      <c r="D26" s="192" t="s">
        <v>219</v>
      </c>
      <c r="E26" s="192"/>
      <c r="F26" s="189">
        <v>50</v>
      </c>
      <c r="G26" s="92">
        <f t="shared" si="0"/>
        <v>20.05</v>
      </c>
    </row>
    <row r="27" spans="1:7" ht="25.5" x14ac:dyDescent="0.2">
      <c r="A27" s="90">
        <v>42560</v>
      </c>
      <c r="B27" s="95" t="s">
        <v>220</v>
      </c>
      <c r="C27" s="116" t="s">
        <v>58</v>
      </c>
      <c r="D27" s="95" t="s">
        <v>221</v>
      </c>
      <c r="E27" s="95"/>
      <c r="F27" s="107">
        <v>160</v>
      </c>
      <c r="G27" s="94">
        <f t="shared" si="0"/>
        <v>64.16</v>
      </c>
    </row>
    <row r="28" spans="1:7" ht="25.5" x14ac:dyDescent="0.2">
      <c r="A28" s="187">
        <v>42562</v>
      </c>
      <c r="B28" s="192" t="s">
        <v>222</v>
      </c>
      <c r="C28" s="116" t="s">
        <v>58</v>
      </c>
      <c r="D28" s="192" t="s">
        <v>223</v>
      </c>
      <c r="E28" s="192"/>
      <c r="F28" s="189">
        <v>160</v>
      </c>
      <c r="G28" s="92">
        <f t="shared" si="0"/>
        <v>64.16</v>
      </c>
    </row>
    <row r="29" spans="1:7" x14ac:dyDescent="0.2">
      <c r="A29" s="90">
        <v>42562</v>
      </c>
      <c r="B29" s="95" t="s">
        <v>225</v>
      </c>
      <c r="C29" s="116" t="s">
        <v>223</v>
      </c>
      <c r="D29" s="95" t="s">
        <v>224</v>
      </c>
      <c r="E29" s="95"/>
      <c r="F29" s="107">
        <v>77</v>
      </c>
      <c r="G29" s="94">
        <f t="shared" si="0"/>
        <v>30.877000000000002</v>
      </c>
    </row>
    <row r="30" spans="1:7" ht="25.5" x14ac:dyDescent="0.2">
      <c r="A30" s="187">
        <v>42562</v>
      </c>
      <c r="B30" s="192" t="s">
        <v>226</v>
      </c>
      <c r="C30" s="116" t="s">
        <v>224</v>
      </c>
      <c r="D30" s="192" t="s">
        <v>213</v>
      </c>
      <c r="E30" s="192"/>
      <c r="F30" s="189">
        <v>120</v>
      </c>
      <c r="G30" s="92">
        <f t="shared" si="0"/>
        <v>48.120000000000005</v>
      </c>
    </row>
    <row r="31" spans="1:7" ht="25.5" x14ac:dyDescent="0.2">
      <c r="A31" s="90">
        <v>42563</v>
      </c>
      <c r="B31" s="95" t="s">
        <v>227</v>
      </c>
      <c r="C31" s="116" t="s">
        <v>58</v>
      </c>
      <c r="D31" s="95" t="s">
        <v>93</v>
      </c>
      <c r="E31" s="95"/>
      <c r="F31" s="107">
        <v>5</v>
      </c>
      <c r="G31" s="94">
        <f t="shared" si="0"/>
        <v>2.0049999999999999</v>
      </c>
    </row>
    <row r="32" spans="1:7" ht="25.5" x14ac:dyDescent="0.2">
      <c r="A32" s="187">
        <v>42564</v>
      </c>
      <c r="B32" s="192" t="s">
        <v>228</v>
      </c>
      <c r="C32" s="116" t="s">
        <v>58</v>
      </c>
      <c r="D32" s="192" t="s">
        <v>229</v>
      </c>
      <c r="E32" s="192"/>
      <c r="F32" s="189">
        <v>42</v>
      </c>
      <c r="G32" s="92">
        <f t="shared" si="0"/>
        <v>16.842000000000002</v>
      </c>
    </row>
    <row r="33" spans="1:7" ht="25.5" x14ac:dyDescent="0.2">
      <c r="A33" s="90">
        <v>42566</v>
      </c>
      <c r="B33" s="93" t="s">
        <v>230</v>
      </c>
      <c r="C33" s="116" t="s">
        <v>58</v>
      </c>
      <c r="D33" s="93" t="s">
        <v>93</v>
      </c>
      <c r="E33" s="93"/>
      <c r="F33" s="107">
        <v>6</v>
      </c>
      <c r="G33" s="94">
        <f t="shared" si="0"/>
        <v>2.4060000000000001</v>
      </c>
    </row>
    <row r="34" spans="1:7" ht="25.5" x14ac:dyDescent="0.2">
      <c r="A34" s="187">
        <v>42566</v>
      </c>
      <c r="B34" s="236" t="s">
        <v>231</v>
      </c>
      <c r="C34" s="116" t="s">
        <v>58</v>
      </c>
      <c r="D34" s="236" t="s">
        <v>232</v>
      </c>
      <c r="E34" s="236"/>
      <c r="F34" s="249">
        <v>27</v>
      </c>
      <c r="G34" s="92">
        <f t="shared" si="0"/>
        <v>10.827</v>
      </c>
    </row>
    <row r="35" spans="1:7" ht="25.5" x14ac:dyDescent="0.2">
      <c r="A35" s="90">
        <v>42569</v>
      </c>
      <c r="B35" s="95" t="s">
        <v>233</v>
      </c>
      <c r="C35" s="116" t="s">
        <v>58</v>
      </c>
      <c r="D35" s="95" t="s">
        <v>234</v>
      </c>
      <c r="E35" s="95"/>
      <c r="F35" s="108">
        <v>27</v>
      </c>
      <c r="G35" s="94">
        <f t="shared" si="0"/>
        <v>10.827</v>
      </c>
    </row>
    <row r="36" spans="1:7" ht="25.5" x14ac:dyDescent="0.2">
      <c r="A36" s="187">
        <v>42571</v>
      </c>
      <c r="B36" s="236" t="s">
        <v>235</v>
      </c>
      <c r="C36" s="116" t="s">
        <v>58</v>
      </c>
      <c r="D36" s="236" t="s">
        <v>236</v>
      </c>
      <c r="E36" s="236"/>
      <c r="F36" s="249">
        <v>80</v>
      </c>
      <c r="G36" s="92">
        <f t="shared" si="0"/>
        <v>32.08</v>
      </c>
    </row>
    <row r="37" spans="1:7" ht="25.5" x14ac:dyDescent="0.2">
      <c r="A37" s="90">
        <v>42571</v>
      </c>
      <c r="B37" s="95" t="s">
        <v>237</v>
      </c>
      <c r="C37" s="116" t="s">
        <v>236</v>
      </c>
      <c r="D37" s="95" t="s">
        <v>238</v>
      </c>
      <c r="E37" s="95"/>
      <c r="F37" s="108">
        <v>70</v>
      </c>
      <c r="G37" s="94">
        <f t="shared" si="0"/>
        <v>28.07</v>
      </c>
    </row>
    <row r="38" spans="1:7" ht="25.5" x14ac:dyDescent="0.2">
      <c r="A38" s="187">
        <v>42571</v>
      </c>
      <c r="B38" s="236" t="s">
        <v>239</v>
      </c>
      <c r="C38" s="116" t="s">
        <v>238</v>
      </c>
      <c r="D38" s="236" t="s">
        <v>213</v>
      </c>
      <c r="E38" s="236"/>
      <c r="F38" s="249">
        <v>86</v>
      </c>
      <c r="G38" s="92">
        <f t="shared" si="0"/>
        <v>34.486000000000004</v>
      </c>
    </row>
    <row r="39" spans="1:7" ht="25.5" x14ac:dyDescent="0.2">
      <c r="A39" s="90">
        <v>42572</v>
      </c>
      <c r="B39" s="95" t="s">
        <v>240</v>
      </c>
      <c r="C39" s="116" t="s">
        <v>58</v>
      </c>
      <c r="D39" s="95" t="s">
        <v>241</v>
      </c>
      <c r="E39" s="95"/>
      <c r="F39" s="108">
        <v>32</v>
      </c>
      <c r="G39" s="94">
        <f t="shared" si="0"/>
        <v>12.832000000000001</v>
      </c>
    </row>
    <row r="40" spans="1:7" ht="25.5" x14ac:dyDescent="0.2">
      <c r="A40" s="187">
        <v>42573</v>
      </c>
      <c r="B40" s="236" t="s">
        <v>242</v>
      </c>
      <c r="C40" s="116" t="s">
        <v>58</v>
      </c>
      <c r="D40" s="236" t="s">
        <v>93</v>
      </c>
      <c r="E40" s="236"/>
      <c r="F40" s="249">
        <v>6</v>
      </c>
      <c r="G40" s="92">
        <f t="shared" si="0"/>
        <v>2.4060000000000001</v>
      </c>
    </row>
    <row r="41" spans="1:7" ht="25.5" x14ac:dyDescent="0.2">
      <c r="A41" s="90">
        <v>42573</v>
      </c>
      <c r="B41" s="95" t="s">
        <v>243</v>
      </c>
      <c r="C41" s="116" t="s">
        <v>58</v>
      </c>
      <c r="D41" s="95" t="s">
        <v>244</v>
      </c>
      <c r="E41" s="95"/>
      <c r="F41" s="108">
        <v>84</v>
      </c>
      <c r="G41" s="94">
        <f t="shared" si="0"/>
        <v>33.684000000000005</v>
      </c>
    </row>
    <row r="42" spans="1:7" ht="25.5" x14ac:dyDescent="0.2">
      <c r="A42" s="187">
        <v>42577</v>
      </c>
      <c r="B42" s="236" t="s">
        <v>245</v>
      </c>
      <c r="C42" s="116" t="s">
        <v>58</v>
      </c>
      <c r="D42" s="236" t="s">
        <v>93</v>
      </c>
      <c r="E42" s="236"/>
      <c r="F42" s="249">
        <v>12</v>
      </c>
      <c r="G42" s="92">
        <f t="shared" si="0"/>
        <v>4.8120000000000003</v>
      </c>
    </row>
    <row r="43" spans="1:7" ht="25.5" x14ac:dyDescent="0.2">
      <c r="A43" s="90">
        <v>42577</v>
      </c>
      <c r="B43" s="95" t="s">
        <v>246</v>
      </c>
      <c r="C43" s="116" t="s">
        <v>58</v>
      </c>
      <c r="D43" s="95" t="s">
        <v>247</v>
      </c>
      <c r="E43" s="95"/>
      <c r="F43" s="108">
        <v>42</v>
      </c>
      <c r="G43" s="94">
        <f t="shared" si="0"/>
        <v>16.842000000000002</v>
      </c>
    </row>
    <row r="44" spans="1:7" ht="25.5" x14ac:dyDescent="0.2">
      <c r="A44" s="187">
        <v>42578</v>
      </c>
      <c r="B44" s="236" t="s">
        <v>248</v>
      </c>
      <c r="C44" s="116" t="s">
        <v>58</v>
      </c>
      <c r="D44" s="236" t="s">
        <v>249</v>
      </c>
      <c r="E44" s="236"/>
      <c r="F44" s="249">
        <v>12</v>
      </c>
      <c r="G44" s="92">
        <f t="shared" si="0"/>
        <v>4.8120000000000003</v>
      </c>
    </row>
    <row r="45" spans="1:7" ht="25.5" x14ac:dyDescent="0.2">
      <c r="A45" s="90">
        <v>42579</v>
      </c>
      <c r="B45" s="95" t="s">
        <v>163</v>
      </c>
      <c r="C45" s="116" t="s">
        <v>58</v>
      </c>
      <c r="D45" s="95" t="s">
        <v>93</v>
      </c>
      <c r="E45" s="95"/>
      <c r="F45" s="108">
        <v>6</v>
      </c>
      <c r="G45" s="94">
        <f t="shared" si="0"/>
        <v>2.4060000000000001</v>
      </c>
    </row>
    <row r="46" spans="1:7" ht="25.5" x14ac:dyDescent="0.2">
      <c r="A46" s="187">
        <v>42581</v>
      </c>
      <c r="B46" s="236" t="s">
        <v>250</v>
      </c>
      <c r="C46" s="116" t="s">
        <v>58</v>
      </c>
      <c r="D46" s="236" t="s">
        <v>93</v>
      </c>
      <c r="E46" s="236"/>
      <c r="F46" s="249">
        <v>12</v>
      </c>
      <c r="G46" s="92">
        <f t="shared" si="0"/>
        <v>4.8120000000000003</v>
      </c>
    </row>
    <row r="47" spans="1:7" x14ac:dyDescent="0.2">
      <c r="A47" s="257"/>
      <c r="B47" s="258"/>
      <c r="C47" s="67"/>
      <c r="D47" s="258"/>
      <c r="E47" s="258"/>
      <c r="F47" s="265"/>
      <c r="G47" s="74"/>
    </row>
    <row r="48" spans="1:7" x14ac:dyDescent="0.2">
      <c r="A48" s="257"/>
      <c r="B48" s="258"/>
      <c r="C48" s="67"/>
      <c r="D48" s="11"/>
      <c r="E48" s="11"/>
      <c r="F48" s="103"/>
      <c r="G48" s="74"/>
    </row>
    <row r="49" spans="1:9" x14ac:dyDescent="0.2">
      <c r="A49" s="257"/>
      <c r="B49" s="258"/>
      <c r="C49" s="67"/>
      <c r="D49" s="11"/>
      <c r="E49" s="11"/>
      <c r="F49" s="103"/>
      <c r="G49" s="74"/>
      <c r="I49" s="1"/>
    </row>
    <row r="50" spans="1:9" x14ac:dyDescent="0.2">
      <c r="A50" s="257"/>
      <c r="B50" s="258"/>
      <c r="C50" s="67"/>
      <c r="D50" s="11"/>
      <c r="E50" s="11"/>
      <c r="F50" s="103"/>
      <c r="G50" s="74"/>
      <c r="I50" s="1"/>
    </row>
    <row r="51" spans="1:9" x14ac:dyDescent="0.2">
      <c r="A51" s="257"/>
      <c r="B51" s="258"/>
      <c r="C51" s="67"/>
      <c r="D51" s="11"/>
      <c r="E51" s="11"/>
      <c r="F51" s="103"/>
      <c r="G51" s="74"/>
      <c r="I51" s="1"/>
    </row>
    <row r="52" spans="1:9" x14ac:dyDescent="0.2">
      <c r="A52" s="257"/>
      <c r="B52" s="258"/>
      <c r="C52" s="67"/>
      <c r="D52" s="11"/>
      <c r="E52" s="11"/>
      <c r="F52" s="103"/>
      <c r="G52" s="74"/>
      <c r="I52" s="1"/>
    </row>
    <row r="53" spans="1:9" x14ac:dyDescent="0.2">
      <c r="A53" s="260" t="s">
        <v>13</v>
      </c>
      <c r="B53" s="261"/>
      <c r="C53" s="70"/>
      <c r="D53" s="15"/>
      <c r="E53" s="15"/>
      <c r="F53" s="103"/>
      <c r="G53" s="111"/>
      <c r="I53" s="1"/>
    </row>
    <row r="54" spans="1:9" x14ac:dyDescent="0.2">
      <c r="A54" s="257"/>
      <c r="B54" s="265"/>
      <c r="C54" s="73"/>
      <c r="D54" s="103"/>
      <c r="E54" s="103"/>
      <c r="F54" s="15"/>
      <c r="G54" s="112"/>
      <c r="I54" s="1"/>
    </row>
    <row r="55" spans="1:9" ht="18" customHeight="1" x14ac:dyDescent="0.2">
      <c r="A55" s="27"/>
      <c r="B55" s="103"/>
      <c r="C55" s="279" t="s">
        <v>437</v>
      </c>
      <c r="D55" s="279"/>
      <c r="E55" s="184"/>
      <c r="F55" s="15"/>
      <c r="G55" s="112"/>
    </row>
    <row r="56" spans="1:9" ht="15" x14ac:dyDescent="0.2">
      <c r="B56" s="86"/>
      <c r="C56" s="279"/>
      <c r="D56" s="279"/>
      <c r="E56" s="184"/>
      <c r="F56" s="131"/>
    </row>
    <row r="57" spans="1:9" ht="15" x14ac:dyDescent="0.2">
      <c r="B57" s="86"/>
      <c r="C57" s="279" t="s">
        <v>438</v>
      </c>
      <c r="D57" s="279"/>
      <c r="E57" s="184"/>
      <c r="F57" s="131"/>
    </row>
    <row r="58" spans="1:9" x14ac:dyDescent="0.2">
      <c r="B58" s="86"/>
      <c r="C58" s="87"/>
      <c r="D58" s="86"/>
      <c r="E58" s="86"/>
    </row>
  </sheetData>
  <mergeCells count="7">
    <mergeCell ref="C56:D56"/>
    <mergeCell ref="C57:D57"/>
    <mergeCell ref="A1:I2"/>
    <mergeCell ref="D4:D5"/>
    <mergeCell ref="B8:F8"/>
    <mergeCell ref="F12:G12"/>
    <mergeCell ref="C55:D55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F50 C50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3" workbookViewId="0">
      <selection activeCell="K33" sqref="K33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2" style="81" customWidth="1"/>
    <col min="5" max="5" width="5" style="81" customWidth="1"/>
    <col min="6" max="6" width="13.28515625" style="86" bestFit="1" customWidth="1"/>
    <col min="7" max="7" width="12.140625" style="113" customWidth="1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9" x14ac:dyDescent="0.2">
      <c r="A4" s="2"/>
      <c r="B4" s="77"/>
      <c r="C4" s="78"/>
      <c r="D4" s="277" t="s">
        <v>131</v>
      </c>
      <c r="E4" s="182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 t="s">
        <v>57</v>
      </c>
      <c r="C5" s="80"/>
      <c r="D5" s="277"/>
      <c r="E5" s="182"/>
      <c r="F5" s="120">
        <v>42583</v>
      </c>
      <c r="G5" s="120">
        <v>42613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74"/>
      <c r="G8" s="88"/>
      <c r="H8" s="7"/>
    </row>
    <row r="9" spans="1:9" ht="13.5" thickBot="1" x14ac:dyDescent="0.25">
      <c r="A9" s="3"/>
      <c r="B9" s="32"/>
      <c r="C9" s="32"/>
      <c r="D9" s="32"/>
      <c r="E9" s="32"/>
      <c r="F9" s="32"/>
      <c r="G9" s="88"/>
      <c r="H9" s="7"/>
    </row>
    <row r="10" spans="1:9" ht="16.5" customHeight="1" thickBot="1" x14ac:dyDescent="0.25">
      <c r="A10" s="3"/>
      <c r="B10" s="156" t="s">
        <v>441</v>
      </c>
      <c r="C10" s="157" t="s">
        <v>442</v>
      </c>
      <c r="D10" s="164" t="s">
        <v>443</v>
      </c>
      <c r="E10" s="180"/>
      <c r="F10" s="166">
        <f ca="1">INDIRECT(ADDRESS(10,COLUMN(),2,4,CHOOSE(MONTH($F$5)-1,"Janvier","Février","Mars","Avril","Mai","Juin","Juillet","Août","Septembre","Octobre","Novembre","Décembre""")))+F11</f>
        <v>23738</v>
      </c>
      <c r="G10" s="173">
        <f ca="1">INDIRECT(ADDRESS(10,COLUMN(),2,4,CHOOSE(MONTH($F$5)-1,"Janvier","Février","Mars","Avril","Mai","Juin","Juillet","Août","Septembre","Octobre","Novembre","Décembre""")))+G11</f>
        <v>9518.9379999999983</v>
      </c>
      <c r="H10" s="7"/>
    </row>
    <row r="11" spans="1:9" ht="13.5" thickBot="1" x14ac:dyDescent="0.25">
      <c r="A11" s="1"/>
      <c r="B11" s="162" t="s">
        <v>35</v>
      </c>
      <c r="C11" s="163">
        <v>0.40100000000000002</v>
      </c>
      <c r="D11" s="159" t="s">
        <v>439</v>
      </c>
      <c r="E11" s="181"/>
      <c r="F11" s="167">
        <f>SUM(F14:F69)</f>
        <v>901</v>
      </c>
      <c r="G11" s="174">
        <f>SUM(G14:G69)</f>
        <v>361.30099999999999</v>
      </c>
      <c r="H11" s="1"/>
    </row>
    <row r="12" spans="1:9" x14ac:dyDescent="0.2">
      <c r="A12" s="117" t="s">
        <v>6</v>
      </c>
      <c r="B12" s="117" t="s">
        <v>7</v>
      </c>
      <c r="C12" s="116"/>
      <c r="D12" s="117"/>
      <c r="E12" s="183"/>
      <c r="F12" s="278" t="s">
        <v>21</v>
      </c>
      <c r="G12" s="278"/>
      <c r="H12" s="8"/>
    </row>
    <row r="13" spans="1:9" ht="25.5" x14ac:dyDescent="0.2">
      <c r="A13" s="117"/>
      <c r="B13" s="117"/>
      <c r="C13" s="116" t="s">
        <v>58</v>
      </c>
      <c r="D13" s="117"/>
      <c r="E13" s="183"/>
      <c r="F13" s="118" t="s">
        <v>22</v>
      </c>
      <c r="G13" s="117" t="s">
        <v>23</v>
      </c>
      <c r="H13" s="8"/>
    </row>
    <row r="14" spans="1:9" ht="25.5" x14ac:dyDescent="0.2">
      <c r="A14" s="89">
        <v>42583</v>
      </c>
      <c r="B14" s="91" t="s">
        <v>251</v>
      </c>
      <c r="C14" s="116" t="s">
        <v>58</v>
      </c>
      <c r="D14" s="91" t="s">
        <v>232</v>
      </c>
      <c r="E14" s="91"/>
      <c r="F14" s="109">
        <v>30</v>
      </c>
      <c r="G14" s="92">
        <f>F14*$C$11</f>
        <v>12.030000000000001</v>
      </c>
    </row>
    <row r="15" spans="1:9" ht="25.5" x14ac:dyDescent="0.2">
      <c r="A15" s="90">
        <v>42583</v>
      </c>
      <c r="B15" s="95" t="s">
        <v>252</v>
      </c>
      <c r="C15" s="116" t="s">
        <v>58</v>
      </c>
      <c r="D15" s="95" t="s">
        <v>253</v>
      </c>
      <c r="E15" s="95"/>
      <c r="F15" s="108">
        <v>15</v>
      </c>
      <c r="G15" s="94">
        <f t="shared" ref="G15:G27" si="0">F15*$C$11</f>
        <v>6.0150000000000006</v>
      </c>
    </row>
    <row r="16" spans="1:9" ht="25.5" x14ac:dyDescent="0.2">
      <c r="A16" s="89">
        <v>42585</v>
      </c>
      <c r="B16" s="91" t="s">
        <v>254</v>
      </c>
      <c r="C16" s="116" t="s">
        <v>58</v>
      </c>
      <c r="D16" s="91" t="s">
        <v>255</v>
      </c>
      <c r="E16" s="91"/>
      <c r="F16" s="106">
        <v>102</v>
      </c>
      <c r="G16" s="92">
        <f t="shared" si="0"/>
        <v>40.902000000000001</v>
      </c>
    </row>
    <row r="17" spans="1:9" ht="25.5" x14ac:dyDescent="0.2">
      <c r="A17" s="90">
        <v>42585</v>
      </c>
      <c r="B17" s="93" t="s">
        <v>256</v>
      </c>
      <c r="C17" s="116" t="s">
        <v>58</v>
      </c>
      <c r="D17" s="93" t="s">
        <v>257</v>
      </c>
      <c r="E17" s="93"/>
      <c r="F17" s="107">
        <v>180</v>
      </c>
      <c r="G17" s="94">
        <f t="shared" si="0"/>
        <v>72.180000000000007</v>
      </c>
    </row>
    <row r="18" spans="1:9" x14ac:dyDescent="0.2">
      <c r="A18" s="89">
        <v>42585</v>
      </c>
      <c r="B18" s="91" t="s">
        <v>210</v>
      </c>
      <c r="C18" s="116" t="s">
        <v>258</v>
      </c>
      <c r="D18" s="91" t="s">
        <v>211</v>
      </c>
      <c r="E18" s="91"/>
      <c r="F18" s="106">
        <v>50</v>
      </c>
      <c r="G18" s="92">
        <f t="shared" si="0"/>
        <v>20.05</v>
      </c>
    </row>
    <row r="19" spans="1:9" ht="25.5" x14ac:dyDescent="0.2">
      <c r="A19" s="90">
        <v>42585</v>
      </c>
      <c r="B19" s="93" t="s">
        <v>259</v>
      </c>
      <c r="C19" s="116" t="s">
        <v>211</v>
      </c>
      <c r="D19" s="93" t="s">
        <v>213</v>
      </c>
      <c r="E19" s="93"/>
      <c r="F19" s="107">
        <v>60</v>
      </c>
      <c r="G19" s="94">
        <f t="shared" si="0"/>
        <v>24.060000000000002</v>
      </c>
    </row>
    <row r="20" spans="1:9" ht="25.5" x14ac:dyDescent="0.2">
      <c r="A20" s="89">
        <v>42590</v>
      </c>
      <c r="B20" s="91" t="s">
        <v>260</v>
      </c>
      <c r="C20" s="116" t="s">
        <v>58</v>
      </c>
      <c r="D20" s="91" t="s">
        <v>261</v>
      </c>
      <c r="E20" s="91"/>
      <c r="F20" s="106">
        <v>66</v>
      </c>
      <c r="G20" s="92">
        <f t="shared" si="0"/>
        <v>26.466000000000001</v>
      </c>
    </row>
    <row r="21" spans="1:9" ht="25.5" x14ac:dyDescent="0.2">
      <c r="A21" s="90">
        <v>42590</v>
      </c>
      <c r="B21" s="93" t="s">
        <v>262</v>
      </c>
      <c r="C21" s="116" t="s">
        <v>261</v>
      </c>
      <c r="D21" s="93" t="s">
        <v>263</v>
      </c>
      <c r="E21" s="93"/>
      <c r="F21" s="107">
        <v>22</v>
      </c>
      <c r="G21" s="94">
        <f t="shared" si="0"/>
        <v>8.822000000000001</v>
      </c>
    </row>
    <row r="22" spans="1:9" ht="25.5" x14ac:dyDescent="0.2">
      <c r="A22" s="89">
        <v>42590</v>
      </c>
      <c r="B22" s="91" t="s">
        <v>259</v>
      </c>
      <c r="C22" s="116" t="s">
        <v>263</v>
      </c>
      <c r="D22" s="91" t="s">
        <v>213</v>
      </c>
      <c r="E22" s="91"/>
      <c r="F22" s="106">
        <v>15</v>
      </c>
      <c r="G22" s="92">
        <f t="shared" si="0"/>
        <v>6.0150000000000006</v>
      </c>
    </row>
    <row r="23" spans="1:9" ht="25.5" x14ac:dyDescent="0.2">
      <c r="A23" s="90">
        <v>42594</v>
      </c>
      <c r="B23" s="93" t="s">
        <v>264</v>
      </c>
      <c r="C23" s="116" t="s">
        <v>58</v>
      </c>
      <c r="D23" s="93" t="s">
        <v>249</v>
      </c>
      <c r="E23" s="93"/>
      <c r="F23" s="107">
        <v>16</v>
      </c>
      <c r="G23" s="94">
        <f t="shared" si="0"/>
        <v>6.4160000000000004</v>
      </c>
    </row>
    <row r="24" spans="1:9" ht="25.5" x14ac:dyDescent="0.2">
      <c r="A24" s="89">
        <v>42604</v>
      </c>
      <c r="B24" s="91" t="s">
        <v>265</v>
      </c>
      <c r="C24" s="116" t="s">
        <v>58</v>
      </c>
      <c r="D24" s="91" t="s">
        <v>144</v>
      </c>
      <c r="E24" s="91"/>
      <c r="F24" s="106">
        <v>145</v>
      </c>
      <c r="G24" s="92">
        <f t="shared" si="0"/>
        <v>58.145000000000003</v>
      </c>
    </row>
    <row r="25" spans="1:9" ht="25.5" x14ac:dyDescent="0.2">
      <c r="A25" s="90">
        <v>42605</v>
      </c>
      <c r="B25" s="93" t="s">
        <v>220</v>
      </c>
      <c r="C25" s="116" t="s">
        <v>58</v>
      </c>
      <c r="D25" s="93" t="s">
        <v>234</v>
      </c>
      <c r="E25" s="93"/>
      <c r="F25" s="107">
        <v>32</v>
      </c>
      <c r="G25" s="94">
        <f t="shared" si="0"/>
        <v>12.832000000000001</v>
      </c>
    </row>
    <row r="26" spans="1:9" ht="25.5" x14ac:dyDescent="0.2">
      <c r="A26" s="89">
        <v>42606</v>
      </c>
      <c r="B26" s="91" t="s">
        <v>266</v>
      </c>
      <c r="C26" s="116" t="s">
        <v>58</v>
      </c>
      <c r="D26" s="91" t="s">
        <v>150</v>
      </c>
      <c r="E26" s="91"/>
      <c r="F26" s="106">
        <v>126</v>
      </c>
      <c r="G26" s="92">
        <f t="shared" si="0"/>
        <v>50.526000000000003</v>
      </c>
    </row>
    <row r="27" spans="1:9" ht="25.5" x14ac:dyDescent="0.2">
      <c r="A27" s="90">
        <v>42611</v>
      </c>
      <c r="B27" s="93" t="s">
        <v>267</v>
      </c>
      <c r="C27" s="116" t="s">
        <v>58</v>
      </c>
      <c r="D27" s="93" t="s">
        <v>111</v>
      </c>
      <c r="E27" s="93"/>
      <c r="F27" s="107">
        <v>42</v>
      </c>
      <c r="G27" s="94">
        <f t="shared" si="0"/>
        <v>16.842000000000002</v>
      </c>
    </row>
    <row r="28" spans="1:9" x14ac:dyDescent="0.2">
      <c r="A28" s="27"/>
      <c r="B28" s="11"/>
      <c r="C28" s="67"/>
      <c r="D28" s="11"/>
      <c r="E28" s="11"/>
      <c r="F28" s="103"/>
      <c r="G28" s="74"/>
      <c r="I28" s="1"/>
    </row>
    <row r="29" spans="1:9" x14ac:dyDescent="0.2">
      <c r="A29" s="27"/>
      <c r="B29" s="11"/>
      <c r="C29" s="67"/>
      <c r="D29" s="11"/>
      <c r="E29" s="11"/>
      <c r="F29" s="103"/>
      <c r="G29" s="74"/>
      <c r="I29" s="1"/>
    </row>
    <row r="30" spans="1:9" x14ac:dyDescent="0.2">
      <c r="A30" s="27"/>
      <c r="B30" s="11"/>
      <c r="C30" s="67"/>
      <c r="D30" s="11"/>
      <c r="E30" s="11"/>
      <c r="F30" s="103"/>
      <c r="G30" s="74"/>
      <c r="I30" s="1"/>
    </row>
    <row r="31" spans="1:9" x14ac:dyDescent="0.2">
      <c r="A31" s="27"/>
      <c r="B31" s="11"/>
      <c r="C31" s="67"/>
      <c r="D31" s="11"/>
      <c r="E31" s="11"/>
      <c r="F31" s="103"/>
      <c r="G31" s="74"/>
      <c r="I31" s="1"/>
    </row>
    <row r="32" spans="1:9" x14ac:dyDescent="0.2">
      <c r="A32" s="27"/>
      <c r="B32" s="11"/>
      <c r="C32" s="67"/>
      <c r="D32" s="11"/>
      <c r="E32" s="11"/>
      <c r="F32" s="103"/>
      <c r="G32" s="74"/>
      <c r="I32" s="1"/>
    </row>
    <row r="33" spans="1:9" x14ac:dyDescent="0.2">
      <c r="A33" s="27"/>
      <c r="B33" s="11"/>
      <c r="C33" s="67"/>
      <c r="D33" s="11"/>
      <c r="E33" s="11"/>
      <c r="F33" s="103"/>
      <c r="G33" s="74"/>
      <c r="I33" s="1"/>
    </row>
    <row r="34" spans="1:9" x14ac:dyDescent="0.2">
      <c r="A34" s="27"/>
      <c r="B34" s="11"/>
      <c r="C34" s="67"/>
      <c r="D34" s="11"/>
      <c r="E34" s="11"/>
      <c r="F34" s="103"/>
      <c r="G34" s="74"/>
      <c r="I34" s="1"/>
    </row>
    <row r="35" spans="1:9" x14ac:dyDescent="0.2">
      <c r="A35" s="27"/>
      <c r="B35" s="11"/>
      <c r="C35" s="67"/>
      <c r="D35" s="11"/>
      <c r="E35" s="11"/>
      <c r="F35" s="103"/>
      <c r="G35" s="74"/>
      <c r="I35" s="1"/>
    </row>
    <row r="36" spans="1:9" x14ac:dyDescent="0.2">
      <c r="A36" s="27"/>
      <c r="B36" s="11"/>
      <c r="C36" s="67"/>
      <c r="D36" s="11"/>
      <c r="E36" s="11"/>
      <c r="F36" s="103"/>
      <c r="G36" s="74"/>
      <c r="I36" s="1"/>
    </row>
    <row r="37" spans="1:9" x14ac:dyDescent="0.2">
      <c r="A37" s="27"/>
      <c r="B37" s="11"/>
      <c r="C37" s="67"/>
      <c r="D37" s="11"/>
      <c r="E37" s="11"/>
      <c r="F37" s="103"/>
      <c r="G37" s="74"/>
      <c r="I37" s="1"/>
    </row>
    <row r="38" spans="1:9" x14ac:dyDescent="0.2">
      <c r="A38" s="27"/>
      <c r="B38" s="11"/>
      <c r="C38" s="67"/>
      <c r="D38" s="11"/>
      <c r="E38" s="11"/>
      <c r="F38" s="103"/>
      <c r="G38" s="74"/>
      <c r="I38" s="1"/>
    </row>
    <row r="39" spans="1:9" x14ac:dyDescent="0.2">
      <c r="A39" s="27"/>
      <c r="B39" s="11"/>
      <c r="C39" s="67"/>
      <c r="D39" s="11"/>
      <c r="E39" s="11"/>
      <c r="F39" s="103"/>
      <c r="G39" s="74"/>
      <c r="I39" s="1"/>
    </row>
    <row r="40" spans="1:9" x14ac:dyDescent="0.2">
      <c r="A40" s="27"/>
      <c r="B40" s="11"/>
      <c r="C40" s="67"/>
      <c r="D40" s="11"/>
      <c r="E40" s="11"/>
      <c r="F40" s="103"/>
      <c r="G40" s="74"/>
      <c r="I40" s="1"/>
    </row>
    <row r="41" spans="1:9" x14ac:dyDescent="0.2">
      <c r="A41" s="27"/>
      <c r="B41" s="11"/>
      <c r="C41" s="67"/>
      <c r="D41" s="11"/>
      <c r="E41" s="11"/>
      <c r="F41" s="103"/>
      <c r="G41" s="74"/>
      <c r="I41" s="1"/>
    </row>
    <row r="42" spans="1:9" x14ac:dyDescent="0.2">
      <c r="A42" s="27"/>
      <c r="B42" s="11"/>
      <c r="C42" s="67"/>
      <c r="D42" s="11"/>
      <c r="E42" s="11"/>
      <c r="F42" s="103"/>
      <c r="G42" s="74"/>
      <c r="I42" s="1"/>
    </row>
    <row r="43" spans="1:9" x14ac:dyDescent="0.2">
      <c r="A43" s="27"/>
      <c r="B43" s="11"/>
      <c r="C43" s="67"/>
      <c r="D43" s="11"/>
      <c r="E43" s="11"/>
      <c r="F43" s="103"/>
      <c r="G43" s="74"/>
      <c r="I43" s="1"/>
    </row>
    <row r="44" spans="1:9" x14ac:dyDescent="0.2">
      <c r="A44" s="27"/>
      <c r="B44" s="11"/>
      <c r="C44" s="67"/>
      <c r="D44" s="11"/>
      <c r="E44" s="11"/>
      <c r="F44" s="103"/>
      <c r="G44" s="74"/>
      <c r="I44" s="1"/>
    </row>
    <row r="45" spans="1:9" x14ac:dyDescent="0.2">
      <c r="A45" s="27"/>
      <c r="B45" s="11"/>
      <c r="C45" s="67"/>
      <c r="D45" s="11"/>
      <c r="E45" s="11"/>
      <c r="F45" s="103"/>
      <c r="G45" s="74"/>
      <c r="I45" s="1"/>
    </row>
    <row r="46" spans="1:9" x14ac:dyDescent="0.2">
      <c r="A46" s="27"/>
      <c r="B46" s="11"/>
      <c r="C46" s="67"/>
      <c r="D46" s="11"/>
      <c r="E46" s="11"/>
      <c r="F46" s="103"/>
      <c r="G46" s="74"/>
      <c r="I46" s="1"/>
    </row>
    <row r="47" spans="1:9" x14ac:dyDescent="0.2">
      <c r="A47" s="27"/>
      <c r="B47" s="11"/>
      <c r="C47" s="67"/>
      <c r="D47" s="11"/>
      <c r="E47" s="11"/>
      <c r="F47" s="103"/>
      <c r="G47" s="74"/>
      <c r="I47" s="1"/>
    </row>
    <row r="48" spans="1:9" x14ac:dyDescent="0.2">
      <c r="A48" s="27"/>
      <c r="B48" s="11"/>
      <c r="C48" s="67"/>
      <c r="D48" s="11"/>
      <c r="E48" s="11"/>
      <c r="F48" s="103"/>
      <c r="G48" s="74"/>
      <c r="I48" s="1"/>
    </row>
    <row r="49" spans="1:9" x14ac:dyDescent="0.2">
      <c r="A49" s="27"/>
      <c r="B49" s="11"/>
      <c r="C49" s="67"/>
      <c r="D49" s="11"/>
      <c r="E49" s="11"/>
      <c r="F49" s="103"/>
      <c r="G49" s="74"/>
      <c r="I49" s="1"/>
    </row>
    <row r="50" spans="1:9" x14ac:dyDescent="0.2">
      <c r="A50" s="27"/>
      <c r="B50" s="11"/>
      <c r="C50" s="67"/>
      <c r="D50" s="11"/>
      <c r="E50" s="11"/>
      <c r="F50" s="103"/>
      <c r="G50" s="74"/>
      <c r="I50" s="1"/>
    </row>
    <row r="51" spans="1:9" x14ac:dyDescent="0.2">
      <c r="A51" s="27"/>
      <c r="B51" s="11"/>
      <c r="C51" s="67"/>
      <c r="D51" s="11"/>
      <c r="E51" s="11"/>
      <c r="F51" s="103"/>
      <c r="G51" s="74"/>
      <c r="I51" s="1"/>
    </row>
    <row r="52" spans="1:9" x14ac:dyDescent="0.2">
      <c r="A52" s="27"/>
      <c r="B52" s="11"/>
      <c r="C52" s="67"/>
      <c r="D52" s="11"/>
      <c r="E52" s="11"/>
      <c r="F52" s="103"/>
      <c r="G52" s="74"/>
      <c r="I52" s="1"/>
    </row>
    <row r="53" spans="1:9" x14ac:dyDescent="0.2">
      <c r="A53" s="27"/>
      <c r="B53" s="11"/>
      <c r="C53" s="67"/>
      <c r="D53" s="11"/>
      <c r="E53" s="11"/>
      <c r="F53" s="103"/>
      <c r="G53" s="74"/>
      <c r="I53" s="1"/>
    </row>
    <row r="54" spans="1:9" x14ac:dyDescent="0.2">
      <c r="A54" s="27"/>
      <c r="B54" s="11"/>
      <c r="C54" s="67"/>
      <c r="D54" s="11"/>
      <c r="E54" s="11"/>
      <c r="F54" s="103"/>
      <c r="G54" s="74"/>
      <c r="I54" s="1"/>
    </row>
    <row r="55" spans="1:9" x14ac:dyDescent="0.2">
      <c r="A55" s="27"/>
      <c r="B55" s="11"/>
      <c r="C55" s="67"/>
      <c r="D55" s="11"/>
      <c r="E55" s="11"/>
      <c r="F55" s="103"/>
      <c r="G55" s="74"/>
      <c r="I55" s="1"/>
    </row>
    <row r="56" spans="1:9" x14ac:dyDescent="0.2">
      <c r="A56" s="27"/>
      <c r="B56" s="11"/>
      <c r="C56" s="67"/>
      <c r="D56" s="11"/>
      <c r="E56" s="11"/>
      <c r="F56" s="103"/>
      <c r="G56" s="74"/>
      <c r="I56" s="1"/>
    </row>
    <row r="57" spans="1:9" x14ac:dyDescent="0.2">
      <c r="A57" s="27"/>
      <c r="B57" s="11"/>
      <c r="C57" s="67"/>
      <c r="D57" s="11"/>
      <c r="E57" s="11"/>
      <c r="F57" s="103"/>
      <c r="G57" s="74"/>
      <c r="I57" s="1"/>
    </row>
    <row r="58" spans="1:9" x14ac:dyDescent="0.2">
      <c r="A58" s="27"/>
      <c r="B58" s="11"/>
      <c r="C58" s="67"/>
      <c r="D58" s="11"/>
      <c r="E58" s="11"/>
      <c r="F58" s="103"/>
      <c r="G58" s="74"/>
      <c r="I58" s="1"/>
    </row>
    <row r="59" spans="1:9" x14ac:dyDescent="0.2">
      <c r="A59" s="27"/>
      <c r="B59" s="11"/>
      <c r="C59" s="67"/>
      <c r="D59" s="11"/>
      <c r="E59" s="11"/>
      <c r="F59" s="103"/>
      <c r="G59" s="74"/>
      <c r="I59" s="1"/>
    </row>
    <row r="60" spans="1:9" x14ac:dyDescent="0.2">
      <c r="A60" s="27"/>
      <c r="B60" s="11"/>
      <c r="C60" s="67"/>
      <c r="D60" s="11"/>
      <c r="E60" s="11"/>
      <c r="F60" s="103"/>
      <c r="G60" s="74"/>
      <c r="I60" s="1"/>
    </row>
    <row r="61" spans="1:9" x14ac:dyDescent="0.2">
      <c r="A61" s="27"/>
      <c r="B61" s="11"/>
      <c r="C61" s="67"/>
      <c r="D61" s="11"/>
      <c r="E61" s="11"/>
      <c r="F61" s="103"/>
      <c r="G61" s="74"/>
      <c r="I61" s="1"/>
    </row>
    <row r="62" spans="1:9" x14ac:dyDescent="0.2">
      <c r="A62" s="27"/>
      <c r="B62" s="11"/>
      <c r="C62" s="67"/>
      <c r="D62" s="11"/>
      <c r="E62" s="11"/>
      <c r="F62" s="103"/>
      <c r="G62" s="74"/>
      <c r="I62" s="1"/>
    </row>
    <row r="63" spans="1:9" x14ac:dyDescent="0.2">
      <c r="A63" s="27"/>
      <c r="B63" s="11"/>
      <c r="C63" s="67"/>
      <c r="D63" s="11"/>
      <c r="E63" s="11"/>
      <c r="F63" s="103"/>
      <c r="G63" s="74"/>
      <c r="I63" s="1"/>
    </row>
    <row r="64" spans="1:9" x14ac:dyDescent="0.2">
      <c r="A64" s="27"/>
      <c r="B64" s="11"/>
      <c r="C64" s="67"/>
      <c r="D64" s="11"/>
      <c r="E64" s="11"/>
      <c r="F64" s="103"/>
      <c r="G64" s="74"/>
      <c r="I64" s="1"/>
    </row>
    <row r="65" spans="1:9" x14ac:dyDescent="0.2">
      <c r="A65" s="27"/>
      <c r="B65" s="11"/>
      <c r="C65" s="67"/>
      <c r="D65" s="11"/>
      <c r="E65" s="11"/>
      <c r="F65" s="103"/>
      <c r="G65" s="74"/>
      <c r="I65" s="1"/>
    </row>
    <row r="66" spans="1:9" x14ac:dyDescent="0.2">
      <c r="A66" s="27"/>
      <c r="B66" s="11"/>
      <c r="C66" s="67"/>
      <c r="D66" s="11"/>
      <c r="E66" s="11"/>
      <c r="F66" s="103"/>
      <c r="G66" s="74"/>
      <c r="I66" s="1"/>
    </row>
    <row r="67" spans="1:9" x14ac:dyDescent="0.2">
      <c r="A67" s="27"/>
      <c r="B67" s="11"/>
      <c r="C67" s="67"/>
      <c r="D67" s="11"/>
      <c r="E67" s="11"/>
      <c r="F67" s="103"/>
      <c r="G67" s="74"/>
      <c r="I67" s="1"/>
    </row>
    <row r="68" spans="1:9" x14ac:dyDescent="0.2">
      <c r="A68" s="27"/>
      <c r="B68" s="11"/>
      <c r="C68" s="67"/>
      <c r="D68" s="11"/>
      <c r="E68" s="11"/>
      <c r="F68" s="103"/>
      <c r="G68" s="74"/>
      <c r="I68" s="1"/>
    </row>
    <row r="69" spans="1:9" x14ac:dyDescent="0.2">
      <c r="A69" s="27"/>
      <c r="B69" s="11"/>
      <c r="C69" s="67"/>
      <c r="D69" s="11"/>
      <c r="E69" s="11"/>
      <c r="F69" s="103"/>
      <c r="G69" s="74"/>
      <c r="I69" s="1"/>
    </row>
    <row r="70" spans="1:9" x14ac:dyDescent="0.2">
      <c r="A70" s="102" t="s">
        <v>13</v>
      </c>
      <c r="B70" s="13"/>
      <c r="C70" s="70"/>
      <c r="D70" s="15"/>
      <c r="E70" s="15"/>
      <c r="F70" s="103"/>
      <c r="G70" s="111"/>
      <c r="I70" s="1"/>
    </row>
    <row r="71" spans="1:9" x14ac:dyDescent="0.2">
      <c r="A71" s="27"/>
      <c r="B71" s="103"/>
      <c r="C71" s="73"/>
      <c r="D71" s="103"/>
      <c r="E71" s="103"/>
      <c r="F71" s="15"/>
      <c r="G71" s="112"/>
      <c r="I71" s="1"/>
    </row>
    <row r="72" spans="1:9" s="128" customFormat="1" ht="15" x14ac:dyDescent="0.2">
      <c r="B72" s="129"/>
      <c r="C72" s="279"/>
      <c r="D72" s="279"/>
      <c r="E72" s="184"/>
      <c r="F72" s="133"/>
      <c r="G72" s="130"/>
    </row>
    <row r="73" spans="1:9" s="128" customFormat="1" ht="15" x14ac:dyDescent="0.2">
      <c r="B73" s="129"/>
      <c r="C73" s="279"/>
      <c r="D73" s="279"/>
      <c r="E73" s="184"/>
      <c r="F73" s="134"/>
      <c r="G73" s="130"/>
    </row>
    <row r="74" spans="1:9" s="128" customFormat="1" ht="15" x14ac:dyDescent="0.2">
      <c r="B74" s="129"/>
      <c r="C74" s="279"/>
      <c r="D74" s="279"/>
      <c r="E74" s="184"/>
      <c r="F74" s="129"/>
      <c r="G74" s="130"/>
    </row>
    <row r="75" spans="1:9" x14ac:dyDescent="0.2">
      <c r="B75" s="86"/>
      <c r="C75" s="87"/>
      <c r="D75" s="86"/>
      <c r="E75" s="86"/>
    </row>
  </sheetData>
  <mergeCells count="7">
    <mergeCell ref="C73:D73"/>
    <mergeCell ref="C74:D74"/>
    <mergeCell ref="A1:I2"/>
    <mergeCell ref="D4:D5"/>
    <mergeCell ref="B8:F8"/>
    <mergeCell ref="F12:G12"/>
    <mergeCell ref="C72:D72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F67 C67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18" zoomScaleNormal="100" workbookViewId="0">
      <selection activeCell="D32" sqref="D32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4" style="81" customWidth="1"/>
    <col min="6" max="6" width="13.28515625" style="86" bestFit="1" customWidth="1"/>
    <col min="7" max="7" width="12.42578125" style="113" bestFit="1" customWidth="1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9" x14ac:dyDescent="0.2">
      <c r="A4" s="2"/>
      <c r="B4" s="77"/>
      <c r="C4" s="78"/>
      <c r="D4" s="283" t="s">
        <v>131</v>
      </c>
      <c r="E4" s="284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 t="s">
        <v>57</v>
      </c>
      <c r="C5" s="80"/>
      <c r="D5" s="285"/>
      <c r="E5" s="286"/>
      <c r="F5" s="120">
        <v>42614</v>
      </c>
      <c r="G5" s="120">
        <v>42643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74"/>
      <c r="G8" s="88"/>
      <c r="H8" s="7"/>
    </row>
    <row r="9" spans="1:9" ht="13.5" thickBot="1" x14ac:dyDescent="0.25">
      <c r="A9" s="3"/>
      <c r="B9" s="32"/>
      <c r="C9" s="32"/>
      <c r="D9" s="32"/>
      <c r="E9" s="32"/>
      <c r="F9" s="32"/>
      <c r="G9" s="88"/>
      <c r="H9" s="7"/>
    </row>
    <row r="10" spans="1:9" ht="13.5" thickBot="1" x14ac:dyDescent="0.25">
      <c r="A10" s="3"/>
      <c r="B10" s="156" t="s">
        <v>441</v>
      </c>
      <c r="C10" s="157" t="s">
        <v>442</v>
      </c>
      <c r="D10" s="205" t="s">
        <v>443</v>
      </c>
      <c r="E10" s="206"/>
      <c r="F10" s="166">
        <f ca="1">INDIRECT(ADDRESS(10,COLUMN(),2,4,CHOOSE(MONTH($F$5)-1,"Janvier","Février","Mars","Avril","Mai","Juin","Juillet","Août","Septembre","Octobre","Novembre","Décembre""")))+F11</f>
        <v>25095</v>
      </c>
      <c r="G10" s="173">
        <f ca="1">INDIRECT(ADDRESS(10,COLUMN(),2,4,CHOOSE(MONTH($F$5)-1,"Janvier","Février","Mars","Avril","Mai","Juin","Juillet","Août","Septembre","Octobre","Novembre","Décembre""")))+G11</f>
        <v>10063.094999999998</v>
      </c>
      <c r="H10" s="7"/>
    </row>
    <row r="11" spans="1:9" ht="13.5" thickBot="1" x14ac:dyDescent="0.25">
      <c r="A11" s="1"/>
      <c r="B11" s="162" t="s">
        <v>35</v>
      </c>
      <c r="C11" s="163">
        <v>0.40100000000000002</v>
      </c>
      <c r="D11" s="159" t="s">
        <v>439</v>
      </c>
      <c r="E11" s="181"/>
      <c r="F11" s="167">
        <f>SUM(F14:F25)</f>
        <v>1357</v>
      </c>
      <c r="G11" s="174">
        <f>SUM(G14:G25)</f>
        <v>544.15699999999993</v>
      </c>
      <c r="H11" s="1"/>
    </row>
    <row r="12" spans="1:9" x14ac:dyDescent="0.2">
      <c r="A12" s="117" t="s">
        <v>6</v>
      </c>
      <c r="B12" s="117" t="s">
        <v>7</v>
      </c>
      <c r="C12" s="116"/>
      <c r="D12" s="117"/>
      <c r="E12" s="183"/>
      <c r="F12" s="278" t="s">
        <v>21</v>
      </c>
      <c r="G12" s="278"/>
      <c r="H12" s="8"/>
    </row>
    <row r="13" spans="1:9" ht="25.5" x14ac:dyDescent="0.2">
      <c r="A13" s="117"/>
      <c r="B13" s="117"/>
      <c r="C13" s="116" t="s">
        <v>58</v>
      </c>
      <c r="D13" s="117"/>
      <c r="E13" s="183"/>
      <c r="F13" s="118" t="s">
        <v>22</v>
      </c>
      <c r="G13" s="117" t="s">
        <v>23</v>
      </c>
      <c r="H13" s="8"/>
    </row>
    <row r="14" spans="1:9" ht="25.5" x14ac:dyDescent="0.2">
      <c r="A14" s="187">
        <v>42619</v>
      </c>
      <c r="B14" s="236" t="s">
        <v>268</v>
      </c>
      <c r="C14" s="116" t="s">
        <v>58</v>
      </c>
      <c r="D14" s="236" t="s">
        <v>93</v>
      </c>
      <c r="E14" s="236"/>
      <c r="F14" s="189">
        <v>6</v>
      </c>
      <c r="G14" s="190">
        <f>F14*$C$11</f>
        <v>2.4060000000000001</v>
      </c>
    </row>
    <row r="15" spans="1:9" ht="25.5" x14ac:dyDescent="0.2">
      <c r="A15" s="90">
        <v>42615</v>
      </c>
      <c r="B15" s="95" t="s">
        <v>559</v>
      </c>
      <c r="C15" s="116" t="s">
        <v>58</v>
      </c>
      <c r="D15" s="95" t="s">
        <v>127</v>
      </c>
      <c r="E15" s="95"/>
      <c r="F15" s="107">
        <v>210</v>
      </c>
      <c r="G15" s="94">
        <f>F15*$C$11</f>
        <v>84.210000000000008</v>
      </c>
    </row>
    <row r="16" spans="1:9" ht="25.5" x14ac:dyDescent="0.2">
      <c r="A16" s="187">
        <v>42620</v>
      </c>
      <c r="B16" s="192" t="s">
        <v>269</v>
      </c>
      <c r="C16" s="116" t="s">
        <v>58</v>
      </c>
      <c r="D16" s="192" t="s">
        <v>263</v>
      </c>
      <c r="E16" s="192"/>
      <c r="F16" s="189">
        <v>32</v>
      </c>
      <c r="G16" s="190">
        <f t="shared" ref="G16:G25" si="0">F16*$C$11</f>
        <v>12.832000000000001</v>
      </c>
    </row>
    <row r="17" spans="1:7" ht="25.5" x14ac:dyDescent="0.2">
      <c r="A17" s="90">
        <v>42622</v>
      </c>
      <c r="B17" s="95" t="s">
        <v>270</v>
      </c>
      <c r="C17" s="116" t="s">
        <v>58</v>
      </c>
      <c r="D17" s="95" t="s">
        <v>271</v>
      </c>
      <c r="E17" s="95"/>
      <c r="F17" s="107">
        <v>54</v>
      </c>
      <c r="G17" s="94">
        <f t="shared" si="0"/>
        <v>21.654</v>
      </c>
    </row>
    <row r="18" spans="1:7" ht="25.5" x14ac:dyDescent="0.2">
      <c r="A18" s="187">
        <v>42625</v>
      </c>
      <c r="B18" s="192" t="s">
        <v>272</v>
      </c>
      <c r="C18" s="116" t="s">
        <v>58</v>
      </c>
      <c r="D18" s="192" t="s">
        <v>273</v>
      </c>
      <c r="E18" s="192"/>
      <c r="F18" s="189">
        <v>62</v>
      </c>
      <c r="G18" s="190">
        <f t="shared" si="0"/>
        <v>24.862000000000002</v>
      </c>
    </row>
    <row r="19" spans="1:7" ht="25.5" x14ac:dyDescent="0.2">
      <c r="A19" s="90">
        <v>42626</v>
      </c>
      <c r="B19" s="95" t="s">
        <v>274</v>
      </c>
      <c r="C19" s="116" t="s">
        <v>58</v>
      </c>
      <c r="D19" s="95" t="s">
        <v>192</v>
      </c>
      <c r="E19" s="95"/>
      <c r="F19" s="107">
        <v>64</v>
      </c>
      <c r="G19" s="94">
        <f t="shared" si="0"/>
        <v>25.664000000000001</v>
      </c>
    </row>
    <row r="20" spans="1:7" ht="25.5" x14ac:dyDescent="0.2">
      <c r="A20" s="187">
        <v>42628</v>
      </c>
      <c r="B20" s="236" t="s">
        <v>560</v>
      </c>
      <c r="C20" s="116" t="s">
        <v>58</v>
      </c>
      <c r="D20" s="236" t="s">
        <v>561</v>
      </c>
      <c r="E20" s="236"/>
      <c r="F20" s="189">
        <v>267</v>
      </c>
      <c r="G20" s="190">
        <f t="shared" si="0"/>
        <v>107.06700000000001</v>
      </c>
    </row>
    <row r="21" spans="1:7" ht="25.5" x14ac:dyDescent="0.2">
      <c r="A21" s="90">
        <v>42628</v>
      </c>
      <c r="B21" s="93" t="s">
        <v>275</v>
      </c>
      <c r="C21" s="116" t="s">
        <v>58</v>
      </c>
      <c r="D21" s="93" t="s">
        <v>127</v>
      </c>
      <c r="E21" s="93"/>
      <c r="F21" s="107">
        <v>230</v>
      </c>
      <c r="G21" s="94">
        <f t="shared" si="0"/>
        <v>92.23</v>
      </c>
    </row>
    <row r="22" spans="1:7" ht="25.5" x14ac:dyDescent="0.2">
      <c r="A22" s="187">
        <v>42629</v>
      </c>
      <c r="B22" s="236" t="s">
        <v>276</v>
      </c>
      <c r="C22" s="116" t="s">
        <v>58</v>
      </c>
      <c r="D22" s="236" t="s">
        <v>277</v>
      </c>
      <c r="E22" s="236"/>
      <c r="F22" s="189">
        <v>42</v>
      </c>
      <c r="G22" s="190">
        <f t="shared" si="0"/>
        <v>16.842000000000002</v>
      </c>
    </row>
    <row r="23" spans="1:7" ht="25.5" x14ac:dyDescent="0.2">
      <c r="A23" s="90">
        <v>42632</v>
      </c>
      <c r="B23" s="93" t="s">
        <v>278</v>
      </c>
      <c r="C23" s="116" t="s">
        <v>58</v>
      </c>
      <c r="D23" s="93" t="s">
        <v>144</v>
      </c>
      <c r="E23" s="93"/>
      <c r="F23" s="107">
        <v>140</v>
      </c>
      <c r="G23" s="94">
        <f t="shared" si="0"/>
        <v>56.14</v>
      </c>
    </row>
    <row r="24" spans="1:7" ht="25.5" x14ac:dyDescent="0.2">
      <c r="A24" s="187">
        <v>42635</v>
      </c>
      <c r="B24" s="236" t="s">
        <v>279</v>
      </c>
      <c r="C24" s="116" t="s">
        <v>58</v>
      </c>
      <c r="D24" s="236" t="s">
        <v>280</v>
      </c>
      <c r="E24" s="236"/>
      <c r="F24" s="189">
        <v>186</v>
      </c>
      <c r="G24" s="190">
        <f t="shared" si="0"/>
        <v>74.585999999999999</v>
      </c>
    </row>
    <row r="25" spans="1:7" ht="25.5" x14ac:dyDescent="0.2">
      <c r="A25" s="90">
        <v>42643</v>
      </c>
      <c r="B25" s="93" t="s">
        <v>274</v>
      </c>
      <c r="C25" s="116" t="s">
        <v>58</v>
      </c>
      <c r="D25" s="93" t="s">
        <v>192</v>
      </c>
      <c r="E25" s="93"/>
      <c r="F25" s="107">
        <v>64</v>
      </c>
      <c r="G25" s="94">
        <f t="shared" si="0"/>
        <v>25.664000000000001</v>
      </c>
    </row>
    <row r="26" spans="1:7" ht="15" x14ac:dyDescent="0.2">
      <c r="A26" s="27"/>
      <c r="B26" s="103"/>
      <c r="C26" s="279"/>
      <c r="D26" s="279"/>
      <c r="E26" s="184"/>
      <c r="F26" s="15"/>
      <c r="G26" s="147"/>
    </row>
    <row r="27" spans="1:7" ht="15" x14ac:dyDescent="0.2">
      <c r="B27" s="86"/>
      <c r="C27" s="279"/>
      <c r="D27" s="279"/>
      <c r="E27" s="184"/>
      <c r="F27" s="131"/>
      <c r="G27" s="147"/>
    </row>
    <row r="28" spans="1:7" ht="15" x14ac:dyDescent="0.2">
      <c r="B28" s="86"/>
      <c r="C28" s="279"/>
      <c r="D28" s="279"/>
      <c r="E28" s="184"/>
      <c r="F28" s="131"/>
      <c r="G28" s="147"/>
    </row>
    <row r="29" spans="1:7" x14ac:dyDescent="0.2">
      <c r="B29" s="86"/>
      <c r="C29" s="87"/>
      <c r="D29" s="86"/>
      <c r="E29" s="86"/>
      <c r="F29" s="131"/>
      <c r="G29" s="147"/>
    </row>
    <row r="30" spans="1:7" x14ac:dyDescent="0.2">
      <c r="G30" s="147"/>
    </row>
    <row r="31" spans="1:7" x14ac:dyDescent="0.2">
      <c r="G31" s="147"/>
    </row>
    <row r="32" spans="1:7" x14ac:dyDescent="0.2">
      <c r="G32" s="147"/>
    </row>
    <row r="33" spans="7:7" x14ac:dyDescent="0.2">
      <c r="G33" s="147"/>
    </row>
    <row r="34" spans="7:7" x14ac:dyDescent="0.2">
      <c r="G34" s="147"/>
    </row>
    <row r="35" spans="7:7" x14ac:dyDescent="0.2">
      <c r="G35" s="147"/>
    </row>
    <row r="36" spans="7:7" x14ac:dyDescent="0.2">
      <c r="G36" s="147"/>
    </row>
    <row r="37" spans="7:7" x14ac:dyDescent="0.2">
      <c r="G37" s="147"/>
    </row>
    <row r="38" spans="7:7" x14ac:dyDescent="0.2">
      <c r="G38" s="147"/>
    </row>
    <row r="39" spans="7:7" x14ac:dyDescent="0.2">
      <c r="G39" s="147"/>
    </row>
    <row r="40" spans="7:7" x14ac:dyDescent="0.2">
      <c r="G40" s="147"/>
    </row>
    <row r="41" spans="7:7" x14ac:dyDescent="0.2">
      <c r="G41" s="147"/>
    </row>
    <row r="42" spans="7:7" x14ac:dyDescent="0.2">
      <c r="G42" s="147"/>
    </row>
    <row r="43" spans="7:7" x14ac:dyDescent="0.2">
      <c r="G43" s="147"/>
    </row>
    <row r="44" spans="7:7" x14ac:dyDescent="0.2">
      <c r="G44" s="147"/>
    </row>
    <row r="45" spans="7:7" x14ac:dyDescent="0.2">
      <c r="G45" s="147"/>
    </row>
    <row r="46" spans="7:7" x14ac:dyDescent="0.2">
      <c r="G46" s="147"/>
    </row>
    <row r="47" spans="7:7" x14ac:dyDescent="0.2">
      <c r="G47" s="147"/>
    </row>
    <row r="48" spans="7:7" x14ac:dyDescent="0.2">
      <c r="G48" s="147"/>
    </row>
    <row r="49" spans="7:7" x14ac:dyDescent="0.2">
      <c r="G49" s="147"/>
    </row>
    <row r="50" spans="7:7" x14ac:dyDescent="0.2">
      <c r="G50" s="147"/>
    </row>
  </sheetData>
  <mergeCells count="7">
    <mergeCell ref="C27:D27"/>
    <mergeCell ref="C28:D28"/>
    <mergeCell ref="A1:I2"/>
    <mergeCell ref="B8:F8"/>
    <mergeCell ref="F12:G12"/>
    <mergeCell ref="C26:D26"/>
    <mergeCell ref="D4:E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7" workbookViewId="0">
      <selection activeCell="K25" sqref="K25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4.5703125" style="81" customWidth="1"/>
    <col min="6" max="6" width="13.42578125" style="86" bestFit="1" customWidth="1"/>
    <col min="7" max="7" width="16.140625" style="113" customWidth="1"/>
    <col min="11" max="11" width="22.7109375" customWidth="1"/>
  </cols>
  <sheetData>
    <row r="1" spans="1:13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13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13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13" x14ac:dyDescent="0.2">
      <c r="A4" s="2"/>
      <c r="B4" s="77"/>
      <c r="C4" s="78"/>
      <c r="D4" s="283" t="s">
        <v>131</v>
      </c>
      <c r="E4" s="284"/>
      <c r="F4" s="119" t="s">
        <v>2</v>
      </c>
      <c r="G4" s="119" t="s">
        <v>28</v>
      </c>
      <c r="H4" s="2"/>
      <c r="I4" s="2"/>
    </row>
    <row r="5" spans="1:13" x14ac:dyDescent="0.2">
      <c r="A5" s="23" t="s">
        <v>16</v>
      </c>
      <c r="B5" s="79"/>
      <c r="C5" s="80"/>
      <c r="D5" s="285"/>
      <c r="E5" s="286"/>
      <c r="F5" s="120">
        <v>42644</v>
      </c>
      <c r="G5" s="125">
        <v>42674</v>
      </c>
      <c r="I5" s="1"/>
    </row>
    <row r="6" spans="1:13" x14ac:dyDescent="0.2">
      <c r="A6" s="3"/>
      <c r="B6" s="82"/>
      <c r="C6" s="83"/>
      <c r="D6" s="37"/>
      <c r="E6" s="37"/>
      <c r="F6" s="37"/>
      <c r="G6" s="114"/>
    </row>
    <row r="7" spans="1:13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13" ht="15" x14ac:dyDescent="0.25">
      <c r="A8" s="3" t="s">
        <v>4</v>
      </c>
      <c r="B8" s="274" t="s">
        <v>55</v>
      </c>
      <c r="C8" s="274"/>
      <c r="D8" s="274"/>
      <c r="E8" s="274"/>
      <c r="F8" s="287"/>
      <c r="G8" s="88"/>
      <c r="H8" s="7"/>
      <c r="J8" s="154"/>
      <c r="K8" s="175"/>
      <c r="L8" s="154"/>
      <c r="M8" s="176"/>
    </row>
    <row r="9" spans="1:13" s="27" customFormat="1" ht="14.25" x14ac:dyDescent="0.25">
      <c r="A9" s="3"/>
      <c r="B9" s="32"/>
      <c r="C9" s="32"/>
      <c r="D9" s="32"/>
      <c r="E9" s="32"/>
      <c r="F9" s="213" t="s">
        <v>462</v>
      </c>
      <c r="G9" s="220" t="s">
        <v>463</v>
      </c>
      <c r="H9" s="7"/>
      <c r="J9" s="146"/>
      <c r="K9" s="210"/>
      <c r="L9" s="211"/>
      <c r="M9" s="212"/>
    </row>
    <row r="10" spans="1:13" s="209" customFormat="1" ht="15.75" x14ac:dyDescent="0.25">
      <c r="A10" s="207"/>
      <c r="B10" s="214" t="s">
        <v>441</v>
      </c>
      <c r="C10" s="214" t="s">
        <v>442</v>
      </c>
      <c r="D10" s="293" t="s">
        <v>443</v>
      </c>
      <c r="E10" s="293"/>
      <c r="F10" s="217">
        <f ca="1">INDIRECT(ADDRESS(10,COLUMN(),2,4,CHOOSE(MONTH($F$5)-1,"Janvier","Février","Mars","Avril","Mai","Juin","Juillet","Août","Septembre","Octobre","Novembre","Décembre""")))+F11</f>
        <v>25816</v>
      </c>
      <c r="G10" s="218">
        <f ca="1">INDIRECT(ADDRESS(10,COLUMN(),2,4,CHOOSE(MONTH($F$5)-1,"Janvier","Février","Mars","Avril","Mai","Juin","Juillet","Août","Septembre","Octobre","Novembre","Décembre""")))+G11</f>
        <v>10352.215999999997</v>
      </c>
      <c r="H10" s="208"/>
    </row>
    <row r="11" spans="1:13" s="158" customFormat="1" ht="26.25" customHeight="1" x14ac:dyDescent="0.2">
      <c r="A11" s="161"/>
      <c r="B11" s="215" t="s">
        <v>35</v>
      </c>
      <c r="C11" s="215">
        <v>0.40100000000000002</v>
      </c>
      <c r="D11" s="292" t="s">
        <v>461</v>
      </c>
      <c r="E11" s="292"/>
      <c r="F11" s="216">
        <f>SUM(F14:F43)</f>
        <v>721</v>
      </c>
      <c r="G11" s="219">
        <f>SUM(G14:G43)</f>
        <v>289.12099999999998</v>
      </c>
      <c r="H11" s="161"/>
    </row>
    <row r="12" spans="1:13" x14ac:dyDescent="0.2">
      <c r="A12" s="291" t="s">
        <v>6</v>
      </c>
      <c r="B12" s="288" t="s">
        <v>460</v>
      </c>
      <c r="C12" s="289" t="s">
        <v>458</v>
      </c>
      <c r="D12" s="288" t="s">
        <v>459</v>
      </c>
      <c r="E12" s="185"/>
      <c r="F12" s="280" t="s">
        <v>21</v>
      </c>
      <c r="G12" s="280"/>
      <c r="H12" s="8"/>
    </row>
    <row r="13" spans="1:13" x14ac:dyDescent="0.2">
      <c r="A13" s="280"/>
      <c r="B13" s="280"/>
      <c r="C13" s="290"/>
      <c r="D13" s="280"/>
      <c r="E13" s="178"/>
      <c r="F13" s="118" t="s">
        <v>22</v>
      </c>
      <c r="G13" s="183" t="s">
        <v>23</v>
      </c>
      <c r="H13" s="8"/>
    </row>
    <row r="14" spans="1:13" ht="27" x14ac:dyDescent="0.3">
      <c r="A14" s="90">
        <v>42647</v>
      </c>
      <c r="B14" s="95" t="s">
        <v>279</v>
      </c>
      <c r="C14" s="116" t="s">
        <v>58</v>
      </c>
      <c r="D14" s="95" t="s">
        <v>280</v>
      </c>
      <c r="E14" s="199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&lt;destination_address&gt;61700 La Haute-Chapelle, France&lt;/destination_address&gt;
 &lt;row&gt;
  &lt;element&gt;
   &lt;status&gt;OK&lt;/status&gt;
   &lt;duration&gt;
    &lt;value&gt;4687&lt;/value&gt;
    &lt;text&gt;1 hour 18 mins&lt;/text&gt;
   &lt;/duration&gt;
   &lt;distance&gt;
    &lt;value&gt;92283&lt;/value&gt;
    &lt;text&gt;92.3 km&lt;/text&gt;
   &lt;/distance&gt;
  &lt;/element&gt;
 &lt;/row&gt;
&lt;/DistanceMatrixResponse&gt;
</v>
      </c>
      <c r="F14" s="107">
        <f>ROUND(_xlfn.FILTERXML(E14,"/DistanceMatrixResponse/row/element/distance/value")/1000,1)*2</f>
        <v>184.6</v>
      </c>
      <c r="G14" s="94">
        <f>F14*$C$11</f>
        <v>74.024600000000007</v>
      </c>
    </row>
    <row r="15" spans="1:13" ht="25.5" x14ac:dyDescent="0.3">
      <c r="A15" s="89">
        <v>42647</v>
      </c>
      <c r="B15" s="91" t="s">
        <v>446</v>
      </c>
      <c r="C15" s="116" t="s">
        <v>58</v>
      </c>
      <c r="D15" s="91" t="s">
        <v>215</v>
      </c>
      <c r="E15" s="177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&lt;destination_address&gt;14790 Verson, France&lt;/destination_address&gt;
 &lt;row&gt;
  &lt;element&gt;
   &lt;status&gt;OK&lt;/status&gt;
   &lt;duration&gt;
    &lt;value&gt;836&lt;/value&gt;
    &lt;text&gt;14 mins&lt;/text&gt;
   &lt;/duration&gt;
   &lt;distance&gt;
    &lt;value&gt;13784&lt;/value&gt;
    &lt;text&gt;13.8 km&lt;/text&gt;
   &lt;/distance&gt;
  &lt;/element&gt;
 &lt;/row&gt;
&lt;/DistanceMatrixResponse&gt;
</v>
      </c>
      <c r="F15" s="106">
        <f>ROUND(_xlfn.FILTERXML(E15,"/DistanceMatrixResponse/row/element/distance/value")/1000,1)*2</f>
        <v>27.6</v>
      </c>
      <c r="G15" s="92">
        <f t="shared" ref="G15:G24" si="0">F15*$C$11</f>
        <v>11.067600000000001</v>
      </c>
    </row>
    <row r="16" spans="1:13" ht="25.5" x14ac:dyDescent="0.3">
      <c r="A16" s="90">
        <v>42654</v>
      </c>
      <c r="B16" s="93" t="s">
        <v>447</v>
      </c>
      <c r="C16" s="116" t="s">
        <v>58</v>
      </c>
      <c r="D16" s="93" t="s">
        <v>93</v>
      </c>
      <c r="E16" s="199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&lt;destination_address&gt;14000 Caen, France&lt;/destination_address&gt;
 &lt;row&gt;
  &lt;element&gt;
   &lt;status&gt;OK&lt;/status&gt;
   &lt;duration&gt;
    &lt;value&gt;358&lt;/value&gt;
    &lt;text&gt;6 mins&lt;/text&gt;
   &lt;/duration&gt;
   &lt;distance&gt;
    &lt;value&gt;2046&lt;/value&gt;
    &lt;text&gt;2.0 km&lt;/text&gt;
   &lt;/distance&gt;
  &lt;/element&gt;
 &lt;/row&gt;
&lt;/DistanceMatrixResponse&gt;
</v>
      </c>
      <c r="F16" s="107">
        <f>ROUND(_xlfn.FILTERXML(E16,"/DistanceMatrixResponse/row/element/distance/value")/1000,1)*2</f>
        <v>4</v>
      </c>
      <c r="G16" s="94">
        <f t="shared" si="0"/>
        <v>1.6040000000000001</v>
      </c>
    </row>
    <row r="17" spans="1:9" ht="25.5" x14ac:dyDescent="0.3">
      <c r="A17" s="89">
        <v>42657</v>
      </c>
      <c r="B17" s="91" t="s">
        <v>448</v>
      </c>
      <c r="C17" s="116" t="s">
        <v>58</v>
      </c>
      <c r="D17" s="91" t="s">
        <v>60</v>
      </c>
      <c r="E17" s="177" t="str">
        <f>_xlfn.WEBSERVICE("https://maps.googleapis.com/maps/api/distancematrix/xml?origins="&amp;$C$17&amp;"&amp;destinations="&amp;D17&amp;"&amp;mode=driving")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&lt;destination_address&gt;14000 Caen, France&lt;/destination_address&gt;
 &lt;row&gt;
  &lt;element&gt;
   &lt;status&gt;OK&lt;/status&gt;
   &lt;duration&gt;
    &lt;value&gt;358&lt;/value&gt;
    &lt;text&gt;6 mins&lt;/text&gt;
   &lt;/duration&gt;
   &lt;distance&gt;
    &lt;value&gt;2046&lt;/value&gt;
    &lt;text&gt;2.0 km&lt;/text&gt;
   &lt;/distance&gt;
  &lt;/element&gt;
 &lt;/row&gt;
&lt;/DistanceMatrixResponse&gt;
</v>
      </c>
      <c r="F17" s="106">
        <f t="shared" ref="F17:F24" si="1">ROUND(_xlfn.FILTERXML(E17,"/DistanceMatrixResponse/row/element/distance/value")/1000,1)*2</f>
        <v>4</v>
      </c>
      <c r="G17" s="92">
        <f t="shared" si="0"/>
        <v>1.6040000000000001</v>
      </c>
    </row>
    <row r="18" spans="1:9" ht="27" x14ac:dyDescent="0.3">
      <c r="A18" s="90">
        <v>42657</v>
      </c>
      <c r="B18" s="93" t="s">
        <v>449</v>
      </c>
      <c r="C18" s="116" t="s">
        <v>58</v>
      </c>
      <c r="D18" s="93" t="s">
        <v>253</v>
      </c>
      <c r="E18" s="199" t="str">
        <f>_xlfn.WEBSERVICE("https://maps.googleapis.com/maps/api/distancematrix/xml?origins="&amp;$C$18&amp;"&amp;destinations="&amp;D18&amp;"&amp;mode=driving")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&lt;destination_address&gt;14220 Thury-Harcourt, France&lt;/destination_address&gt;
 &lt;row&gt;
  &lt;element&gt;
   &lt;status&gt;OK&lt;/status&gt;
   &lt;duration&gt;
    &lt;value&gt;1772&lt;/value&gt;
    &lt;text&gt;30 mins&lt;/text&gt;
   &lt;/duration&gt;
   &lt;distance&gt;
    &lt;value&gt;38314&lt;/value&gt;
    &lt;text&gt;38.3 km&lt;/text&gt;
   &lt;/distance&gt;
  &lt;/element&gt;
 &lt;/row&gt;
&lt;/DistanceMatrixResponse&gt;
</v>
      </c>
      <c r="F18" s="107">
        <f t="shared" si="1"/>
        <v>76.599999999999994</v>
      </c>
      <c r="G18" s="94">
        <f t="shared" si="0"/>
        <v>30.7166</v>
      </c>
    </row>
    <row r="19" spans="1:9" ht="39.75" x14ac:dyDescent="0.3">
      <c r="A19" s="89">
        <v>42661</v>
      </c>
      <c r="B19" s="91" t="s">
        <v>450</v>
      </c>
      <c r="C19" s="116" t="s">
        <v>58</v>
      </c>
      <c r="D19" s="91" t="s">
        <v>451</v>
      </c>
      <c r="E19" s="177" t="str">
        <f>_xlfn.WEBSERVICE("https://maps.googleapis.com/maps/api/distancematrix/xml?origins="&amp;$C$19&amp;"&amp;destinations="&amp;D19&amp;"&amp;mode=driving")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&lt;value&gt;3790&lt;/value&gt;
    &lt;text&gt;1 hour 3 mins&lt;/text&gt;
   &lt;/duration&gt;
   &lt;distance&gt;
    &lt;value&gt;70049&lt;/value&gt;
    &lt;text&gt;70.0 km&lt;/text&gt;
   &lt;/distance&gt;
  &lt;/element&gt;
 &lt;/row&gt;
&lt;/DistanceMatrixResponse&gt;
</v>
      </c>
      <c r="F19" s="106">
        <v>200</v>
      </c>
      <c r="G19" s="92">
        <f t="shared" si="0"/>
        <v>80.2</v>
      </c>
    </row>
    <row r="20" spans="1:9" ht="25.5" x14ac:dyDescent="0.3">
      <c r="A20" s="90">
        <v>42662</v>
      </c>
      <c r="B20" s="93" t="s">
        <v>452</v>
      </c>
      <c r="C20" s="116" t="s">
        <v>58</v>
      </c>
      <c r="D20" s="93" t="s">
        <v>84</v>
      </c>
      <c r="E20" s="199" t="str">
        <f>_xlfn.WEBSERVICE("https://maps.googleapis.com/maps/api/distancematrix/xml?origins="&amp;$C$20&amp;"&amp;destinations="&amp;D20&amp;"&amp;mode=driving")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Flers, France&lt;/destination_address&gt;
 &lt;row&gt;
  &lt;element&gt;
   &lt;status&gt;OK&lt;/status&gt;
   &lt;duration&gt;
    &lt;value&gt;3790&lt;/value&gt;
    &lt;text&gt;1 hour 3 mins&lt;/text&gt;
   &lt;/duration&gt;
   &lt;distance&gt;
    &lt;value&gt;70049&lt;/value&gt;
    &lt;text&gt;70.0 km&lt;/text&gt;
   &lt;/distance&gt;
  &lt;/element&gt;
 &lt;/row&gt;
&lt;/DistanceMatrixResponse&gt;
</v>
      </c>
      <c r="F20" s="107">
        <v>8</v>
      </c>
      <c r="G20" s="94">
        <f t="shared" si="0"/>
        <v>3.2080000000000002</v>
      </c>
    </row>
    <row r="21" spans="1:9" ht="27" x14ac:dyDescent="0.3">
      <c r="A21" s="89">
        <v>42662</v>
      </c>
      <c r="B21" s="91" t="s">
        <v>455</v>
      </c>
      <c r="C21" s="116" t="s">
        <v>144</v>
      </c>
      <c r="D21" s="91" t="s">
        <v>456</v>
      </c>
      <c r="E21" s="177" t="str">
        <f>_xlfn.WEBSERVICE("https://maps.googleapis.com/maps/api/distancematrix/xml?origins="&amp;$C$21&amp;"&amp;destinations="&amp;D21&amp;"&amp;mode=driving")</f>
        <v xml:space="preserve">&lt;?xml version="1.0" encoding="UTF-8"?&gt;
&lt;DistanceMatrixResponse&gt;
 &lt;status&gt;OK&lt;/status&gt;
 &lt;origin_address&gt;61100 Flers, France&lt;/origin_address&gt;
 &lt;destination_address&gt;61100 Montilly-sur-Noireau, France&lt;/destination_address&gt;
 &lt;row&gt;
  &lt;element&gt;
   &lt;status&gt;OK&lt;/status&gt;
   &lt;duration&gt;
    &lt;value&gt;825&lt;/value&gt;
    &lt;text&gt;14 mins&lt;/text&gt;
   &lt;/duration&gt;
   &lt;distance&gt;
    &lt;value&gt;8544&lt;/value&gt;
    &lt;text&gt;8.5 km&lt;/text&gt;
   &lt;/distance&gt;
  &lt;/element&gt;
 &lt;/row&gt;
&lt;/DistanceMatrixResponse&gt;
</v>
      </c>
      <c r="F21" s="106">
        <v>15</v>
      </c>
      <c r="G21" s="92">
        <f t="shared" si="0"/>
        <v>6.0150000000000006</v>
      </c>
    </row>
    <row r="22" spans="1:9" ht="16.5" x14ac:dyDescent="0.3">
      <c r="A22" s="90">
        <v>42662</v>
      </c>
      <c r="B22" s="95" t="s">
        <v>453</v>
      </c>
      <c r="C22" s="116" t="s">
        <v>144</v>
      </c>
      <c r="D22" s="95" t="s">
        <v>454</v>
      </c>
      <c r="E22" s="199" t="str">
        <f>_xlfn.WEBSERVICE("https://maps.googleapis.com/maps/api/distancematrix/xml?origins="&amp;$C$21&amp;"&amp;destinations="&amp;D22&amp;"&amp;mode=driving")</f>
        <v xml:space="preserve">&lt;?xml version="1.0" encoding="UTF-8"?&gt;
&lt;DistanceMatrixResponse&gt;
 &lt;status&gt;OK&lt;/status&gt;
 &lt;origin_address&gt;61100 Flers, France&lt;/origin_address&gt;
 &lt;destination_address&gt;ETC, Williamsport, PA 17701, USA&lt;/destination_address&gt;
 &lt;row&gt;
  &lt;element&gt;
   &lt;status&gt;ZERO_RESULTS&lt;/status&gt;
  &lt;/element&gt;
 &lt;/row&gt;
&lt;/DistanceMatrixResponse&gt;
</v>
      </c>
      <c r="F22" s="107">
        <v>70</v>
      </c>
      <c r="G22" s="94">
        <f t="shared" ref="G22" si="2">F22*$C$11</f>
        <v>28.07</v>
      </c>
    </row>
    <row r="23" spans="1:9" ht="16.5" x14ac:dyDescent="0.3">
      <c r="A23" s="89">
        <v>42664</v>
      </c>
      <c r="B23" s="91" t="s">
        <v>457</v>
      </c>
      <c r="C23" s="116" t="s">
        <v>144</v>
      </c>
      <c r="D23" s="91" t="s">
        <v>84</v>
      </c>
      <c r="E23" s="177" t="str">
        <f>_xlfn.WEBSERVICE("https://maps.googleapis.com/maps/api/distancematrix/xml?origins="&amp;$C$23&amp;"&amp;destinations="&amp;D23&amp;"&amp;mode=driving")</f>
        <v xml:space="preserve">&lt;?xml version="1.0" encoding="UTF-8"?&gt;
&lt;DistanceMatrixResponse&gt;
 &lt;status&gt;OK&lt;/status&gt;
 &lt;origin_address&gt;61100 Flers, France&lt;/origin_address&gt;
 &lt;destination_address&gt;61100 Flers, France&lt;/destination_address&gt;
 &lt;row&gt;
  &lt;element&gt;
   &lt;status&gt;OK&lt;/status&gt;
   &lt;duration&gt;
    &lt;value&gt;0&lt;/value&gt;
    &lt;text&gt;1 min&lt;/text&gt;
   &lt;/duration&gt;
   &lt;distance&gt;
    &lt;value&gt;0&lt;/value&gt;
    &lt;text&gt;1 m&lt;/text&gt;
   &lt;/distance&gt;
  &lt;/element&gt;
 &lt;/row&gt;
&lt;/DistanceMatrixResponse&gt;
</v>
      </c>
      <c r="F23" s="106">
        <v>4</v>
      </c>
      <c r="G23" s="92">
        <f t="shared" si="0"/>
        <v>1.6040000000000001</v>
      </c>
    </row>
    <row r="24" spans="1:9" ht="27" x14ac:dyDescent="0.3">
      <c r="A24" s="90">
        <v>42674</v>
      </c>
      <c r="B24" s="93" t="s">
        <v>464</v>
      </c>
      <c r="C24" s="116" t="s">
        <v>58</v>
      </c>
      <c r="D24" s="93" t="s">
        <v>465</v>
      </c>
      <c r="E24" s="200" t="str">
        <f>_xlfn.WEBSERVICE("https://maps.googleapis.com/maps/api/distancematrix/xml?origins="&amp;$C$24&amp;"&amp;destinations="&amp;D24&amp;"&amp;mode=driving")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&lt;destination_address&gt;Saint-Pierre-du-Regard, France&lt;/destination_address&gt;
 &lt;row&gt;
  &lt;element&gt;
   &lt;status&gt;OK&lt;/status&gt;
   &lt;duration&gt;
    &lt;value&gt;2995&lt;/value&gt;
    &lt;text&gt;50 mins&lt;/text&gt;
   &lt;/duration&gt;
   &lt;distance&gt;
    &lt;value&gt;58597&lt;/value&gt;
    &lt;text&gt;58.6 km&lt;/text&gt;
   &lt;/distance&gt;
  &lt;/element&gt;
 &lt;/row&gt;
&lt;/DistanceMatrixResponse&gt;
</v>
      </c>
      <c r="F24" s="107">
        <f t="shared" si="1"/>
        <v>117.2</v>
      </c>
      <c r="G24" s="94">
        <f t="shared" si="0"/>
        <v>46.997200000000007</v>
      </c>
    </row>
    <row r="25" spans="1:9" s="191" customFormat="1" ht="27" x14ac:dyDescent="0.3">
      <c r="A25" s="187">
        <v>42674</v>
      </c>
      <c r="B25" s="192" t="s">
        <v>455</v>
      </c>
      <c r="C25" s="272" t="s">
        <v>465</v>
      </c>
      <c r="D25" s="192" t="s">
        <v>456</v>
      </c>
      <c r="E25" s="226" t="str">
        <f t="shared" ref="E25" si="3">_xlfn.WEBSERVICE("https://maps.googleapis.com/maps/api/distancematrix/xml?origins="&amp;$C$24&amp;"&amp;destinations="&amp;D25&amp;"&amp;mode=driving")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Montilly-sur-Noireau, France&lt;/destination_address&gt;
 &lt;row&gt;
  &lt;element&gt;
   &lt;status&gt;OK&lt;/status&gt;
   &lt;duration&gt;
    &lt;value&gt;3179&lt;/value&gt;
    &lt;text&gt;53 mins&lt;/text&gt;
   &lt;/duration&gt;
   &lt;distance&gt;
    &lt;value&gt;61935&lt;/value&gt;
    &lt;text&gt;61.9 km&lt;/text&gt;
   &lt;/distance&gt;
  &lt;/element&gt;
 &lt;/row&gt;
&lt;/DistanceMatrixResponse&gt;
</v>
      </c>
      <c r="F25" s="189">
        <v>10</v>
      </c>
      <c r="G25" s="190">
        <f t="shared" ref="G25" si="4">F25*$C$11</f>
        <v>4.01</v>
      </c>
    </row>
    <row r="26" spans="1:9" s="198" customFormat="1" ht="16.5" x14ac:dyDescent="0.3">
      <c r="A26" s="193"/>
      <c r="B26" s="194"/>
      <c r="C26" s="195"/>
      <c r="D26" s="194"/>
      <c r="E26" s="188"/>
      <c r="F26" s="196"/>
      <c r="G26" s="197"/>
    </row>
    <row r="27" spans="1:9" s="198" customFormat="1" ht="16.5" x14ac:dyDescent="0.3">
      <c r="A27" s="193"/>
      <c r="B27" s="194"/>
      <c r="C27" s="195"/>
      <c r="D27" s="194"/>
      <c r="E27" s="188"/>
      <c r="F27" s="196"/>
      <c r="G27" s="197"/>
    </row>
    <row r="28" spans="1:9" s="198" customFormat="1" ht="16.5" x14ac:dyDescent="0.3">
      <c r="A28" s="193"/>
      <c r="B28" s="194"/>
      <c r="C28" s="195"/>
      <c r="D28" s="194"/>
      <c r="E28" s="188"/>
      <c r="F28" s="196"/>
      <c r="G28" s="197"/>
    </row>
    <row r="29" spans="1:9" s="198" customFormat="1" ht="16.5" x14ac:dyDescent="0.3">
      <c r="A29" s="193"/>
      <c r="B29" s="194"/>
      <c r="C29" s="195"/>
      <c r="D29" s="194"/>
      <c r="E29" s="188"/>
      <c r="F29" s="196"/>
      <c r="G29" s="197"/>
    </row>
    <row r="30" spans="1:9" x14ac:dyDescent="0.2">
      <c r="A30" s="27"/>
      <c r="B30" s="11"/>
      <c r="C30" s="67"/>
      <c r="D30" s="11"/>
      <c r="E30" s="11"/>
      <c r="F30" s="103"/>
      <c r="G30" s="74"/>
      <c r="I30" s="1"/>
    </row>
    <row r="31" spans="1:9" x14ac:dyDescent="0.2">
      <c r="A31" s="27"/>
      <c r="B31" s="11"/>
      <c r="C31" s="67"/>
      <c r="D31" s="11"/>
      <c r="E31" s="11"/>
      <c r="F31" s="103"/>
      <c r="G31" s="74"/>
      <c r="I31" s="1"/>
    </row>
    <row r="32" spans="1:9" x14ac:dyDescent="0.2">
      <c r="A32" s="27"/>
      <c r="B32" s="11"/>
      <c r="C32" s="67"/>
      <c r="D32" s="11"/>
      <c r="E32" s="11"/>
      <c r="F32" s="103"/>
      <c r="G32" s="74"/>
      <c r="I32" s="1"/>
    </row>
    <row r="33" spans="1:9" x14ac:dyDescent="0.2">
      <c r="A33" s="27"/>
      <c r="B33" s="11"/>
      <c r="C33" s="67"/>
      <c r="D33" s="11"/>
      <c r="E33" s="11"/>
      <c r="F33" s="103"/>
      <c r="G33" s="74"/>
      <c r="I33" s="1"/>
    </row>
    <row r="34" spans="1:9" x14ac:dyDescent="0.2">
      <c r="A34" s="27"/>
      <c r="B34" s="11"/>
      <c r="C34" s="67"/>
      <c r="D34" s="11"/>
      <c r="E34" s="11"/>
      <c r="F34" s="103"/>
      <c r="G34" s="74"/>
      <c r="I34" s="1"/>
    </row>
    <row r="35" spans="1:9" x14ac:dyDescent="0.2">
      <c r="A35" s="27"/>
      <c r="B35" s="11"/>
      <c r="C35" s="67"/>
      <c r="D35" s="11"/>
      <c r="E35" s="11"/>
      <c r="F35" s="103"/>
      <c r="G35" s="74"/>
      <c r="I35" s="1"/>
    </row>
    <row r="36" spans="1:9" x14ac:dyDescent="0.2">
      <c r="A36" s="27"/>
      <c r="B36" s="11"/>
      <c r="C36" s="67"/>
      <c r="D36" s="11"/>
      <c r="E36" s="11"/>
      <c r="F36" s="103"/>
      <c r="G36" s="74"/>
      <c r="I36" s="1"/>
    </row>
    <row r="37" spans="1:9" x14ac:dyDescent="0.2">
      <c r="A37" s="27"/>
      <c r="B37" s="11"/>
      <c r="C37" s="67"/>
      <c r="D37" s="11"/>
      <c r="E37" s="11"/>
      <c r="F37" s="103"/>
      <c r="G37" s="74"/>
      <c r="I37" s="1"/>
    </row>
    <row r="38" spans="1:9" x14ac:dyDescent="0.2">
      <c r="A38" s="27"/>
      <c r="B38" s="11"/>
      <c r="C38" s="67"/>
      <c r="D38" s="11"/>
      <c r="E38" s="11"/>
      <c r="F38" s="103"/>
      <c r="G38" s="74"/>
      <c r="I38" s="1"/>
    </row>
    <row r="39" spans="1:9" x14ac:dyDescent="0.2">
      <c r="A39" s="27"/>
      <c r="B39" s="11"/>
      <c r="C39" s="67"/>
      <c r="D39" s="11"/>
      <c r="E39" s="11"/>
      <c r="F39" s="103"/>
      <c r="G39" s="74"/>
      <c r="I39" s="1"/>
    </row>
    <row r="40" spans="1:9" x14ac:dyDescent="0.2">
      <c r="A40" s="27"/>
      <c r="B40" s="11"/>
      <c r="C40" s="67"/>
      <c r="D40" s="11"/>
      <c r="E40" s="11"/>
      <c r="F40" s="103"/>
      <c r="G40" s="74"/>
      <c r="I40" s="1"/>
    </row>
    <row r="41" spans="1:9" x14ac:dyDescent="0.2">
      <c r="A41" s="27"/>
      <c r="B41" s="11"/>
      <c r="C41" s="67"/>
      <c r="D41" s="11"/>
      <c r="E41" s="11"/>
      <c r="F41" s="103"/>
      <c r="G41" s="74"/>
      <c r="I41" s="1"/>
    </row>
    <row r="42" spans="1:9" x14ac:dyDescent="0.2">
      <c r="A42" s="27"/>
      <c r="B42" s="11"/>
      <c r="C42" s="67"/>
      <c r="D42" s="11"/>
      <c r="E42" s="11"/>
      <c r="F42" s="103"/>
      <c r="G42" s="74"/>
      <c r="I42" s="1"/>
    </row>
    <row r="43" spans="1:9" x14ac:dyDescent="0.2">
      <c r="A43" s="27"/>
      <c r="B43" s="11"/>
      <c r="C43" s="67"/>
      <c r="D43" s="11"/>
      <c r="E43" s="11"/>
      <c r="F43" s="103"/>
      <c r="G43" s="74"/>
      <c r="I43" s="1"/>
    </row>
    <row r="44" spans="1:9" x14ac:dyDescent="0.2">
      <c r="A44" s="102" t="s">
        <v>13</v>
      </c>
      <c r="B44" s="13"/>
      <c r="C44" s="70"/>
      <c r="D44" s="15"/>
      <c r="E44" s="15"/>
      <c r="F44" s="103"/>
      <c r="G44" s="111"/>
      <c r="I44" s="1"/>
    </row>
    <row r="45" spans="1:9" x14ac:dyDescent="0.2">
      <c r="A45" s="27"/>
      <c r="B45" s="103"/>
      <c r="C45" s="73"/>
      <c r="D45" s="103"/>
      <c r="E45" s="103"/>
      <c r="F45" s="11"/>
      <c r="G45" s="112"/>
      <c r="I45" s="1"/>
    </row>
    <row r="46" spans="1:9" ht="15" x14ac:dyDescent="0.2">
      <c r="A46" s="27"/>
      <c r="B46" s="103"/>
      <c r="C46" s="279"/>
      <c r="D46" s="279"/>
      <c r="E46" s="179"/>
      <c r="F46" s="15"/>
      <c r="G46" s="112"/>
    </row>
    <row r="47" spans="1:9" ht="15" x14ac:dyDescent="0.2">
      <c r="B47" s="86"/>
      <c r="C47" s="279"/>
      <c r="D47" s="279"/>
      <c r="E47" s="179"/>
      <c r="F47" s="131"/>
    </row>
    <row r="48" spans="1:9" ht="15" x14ac:dyDescent="0.2">
      <c r="B48" s="86"/>
      <c r="C48" s="279"/>
      <c r="D48" s="279"/>
      <c r="E48" s="179"/>
      <c r="F48" s="131"/>
    </row>
    <row r="49" spans="2:5" x14ac:dyDescent="0.2">
      <c r="B49" s="86"/>
      <c r="C49" s="87"/>
      <c r="D49" s="86"/>
      <c r="E49" s="86"/>
    </row>
  </sheetData>
  <mergeCells count="13">
    <mergeCell ref="C47:D47"/>
    <mergeCell ref="C48:D48"/>
    <mergeCell ref="A1:I2"/>
    <mergeCell ref="B8:F8"/>
    <mergeCell ref="F12:G12"/>
    <mergeCell ref="C46:D46"/>
    <mergeCell ref="D4:E5"/>
    <mergeCell ref="B12:B13"/>
    <mergeCell ref="C12:C13"/>
    <mergeCell ref="D12:D13"/>
    <mergeCell ref="A12:A13"/>
    <mergeCell ref="D11:E11"/>
    <mergeCell ref="D10:E10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F41 C41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opLeftCell="A7" workbookViewId="0">
      <selection activeCell="J21" sqref="J21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4.5703125" style="172" customWidth="1"/>
    <col min="6" max="6" width="16.7109375" style="113" customWidth="1"/>
    <col min="7" max="7" width="16.28515625" customWidth="1"/>
  </cols>
  <sheetData>
    <row r="1" spans="1:9" ht="12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ht="12.75" customHeight="1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221"/>
      <c r="I3" s="221"/>
    </row>
    <row r="4" spans="1:9" x14ac:dyDescent="0.2">
      <c r="A4" s="2"/>
      <c r="B4" s="77"/>
      <c r="C4" s="78"/>
      <c r="D4" s="283" t="s">
        <v>131</v>
      </c>
      <c r="E4" s="284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/>
      <c r="C5" s="80"/>
      <c r="D5" s="285"/>
      <c r="E5" s="286"/>
      <c r="F5" s="120">
        <v>42675</v>
      </c>
      <c r="G5" s="125">
        <v>42704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ht="12.75" customHeight="1" x14ac:dyDescent="0.2">
      <c r="A8" s="3" t="s">
        <v>4</v>
      </c>
      <c r="B8" s="274" t="s">
        <v>55</v>
      </c>
      <c r="C8" s="274"/>
      <c r="D8" s="274"/>
      <c r="E8" s="274"/>
      <c r="F8" s="287"/>
      <c r="G8" s="88"/>
      <c r="H8" s="7"/>
    </row>
    <row r="9" spans="1:9" x14ac:dyDescent="0.2">
      <c r="A9" s="3"/>
      <c r="B9" s="224"/>
      <c r="C9" s="224"/>
      <c r="D9" s="224"/>
      <c r="E9" s="224"/>
      <c r="F9" s="213" t="s">
        <v>462</v>
      </c>
      <c r="G9" s="220" t="s">
        <v>463</v>
      </c>
      <c r="H9" s="7"/>
      <c r="I9" s="27"/>
    </row>
    <row r="10" spans="1:9" s="158" customFormat="1" ht="15.75" x14ac:dyDescent="0.25">
      <c r="A10" s="207"/>
      <c r="B10" s="225" t="s">
        <v>441</v>
      </c>
      <c r="C10" s="225" t="s">
        <v>442</v>
      </c>
      <c r="D10" s="293" t="s">
        <v>443</v>
      </c>
      <c r="E10" s="293"/>
      <c r="F10" s="217">
        <f ca="1">INDIRECT(ADDRESS(10,COLUMN(),2,4,CHOOSE(MONTH($F$5)-1,"Janvier","Février","Mars","Avril","Mai","Juin","Juillet","Août","Septembre","Octobre","Novembre","Décembre""")))+F11</f>
        <v>27297.8</v>
      </c>
      <c r="G10" s="218">
        <f ca="1">INDIRECT(ADDRESS(10,COLUMN(),2,4,CHOOSE(MONTH($F$5)-1,"Janvier","Février","Mars","Avril","Mai","Juin","Juillet","Août","Septembre","Octobre","Novembre","Décembre""")))+G11</f>
        <v>10946.417799999997</v>
      </c>
      <c r="H10" s="208"/>
      <c r="I10" s="209"/>
    </row>
    <row r="11" spans="1:9" s="158" customFormat="1" x14ac:dyDescent="0.2">
      <c r="A11" s="161"/>
      <c r="B11" s="215" t="s">
        <v>35</v>
      </c>
      <c r="C11" s="215">
        <v>0.40100000000000002</v>
      </c>
      <c r="D11" s="292" t="s">
        <v>461</v>
      </c>
      <c r="E11" s="292"/>
      <c r="F11" s="216">
        <f>SUM(F14:F24)</f>
        <v>1481.8000000000002</v>
      </c>
      <c r="G11" s="219">
        <f>SUM(G14:G24)</f>
        <v>594.20180000000005</v>
      </c>
      <c r="H11" s="161"/>
    </row>
    <row r="12" spans="1:9" x14ac:dyDescent="0.2">
      <c r="A12" s="291" t="s">
        <v>6</v>
      </c>
      <c r="B12" s="288" t="s">
        <v>460</v>
      </c>
      <c r="C12" s="289" t="s">
        <v>458</v>
      </c>
      <c r="D12" s="288" t="s">
        <v>459</v>
      </c>
      <c r="E12" s="223"/>
      <c r="F12" s="280" t="s">
        <v>21</v>
      </c>
      <c r="G12" s="280"/>
      <c r="H12" s="8"/>
    </row>
    <row r="13" spans="1:9" x14ac:dyDescent="0.2">
      <c r="A13" s="280"/>
      <c r="B13" s="280"/>
      <c r="C13" s="290"/>
      <c r="D13" s="280"/>
      <c r="E13" s="222"/>
      <c r="F13" s="118" t="s">
        <v>22</v>
      </c>
      <c r="G13" s="222" t="s">
        <v>23</v>
      </c>
      <c r="H13" s="8"/>
    </row>
    <row r="14" spans="1:9" ht="27" x14ac:dyDescent="0.3">
      <c r="A14" s="90">
        <v>42682</v>
      </c>
      <c r="B14" s="95" t="s">
        <v>466</v>
      </c>
      <c r="C14" s="116" t="s">
        <v>58</v>
      </c>
      <c r="D14" s="95" t="s">
        <v>467</v>
      </c>
      <c r="E14" s="199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&lt;destination_address&gt;14400 Tour-en-Bessin, France&lt;/destination_address&gt;
 &lt;row&gt;
  &lt;element&gt;
   &lt;status&gt;OK&lt;/status&gt;
   &lt;duration&gt;
    &lt;value&gt;1528&lt;/value&gt;
    &lt;text&gt;25 mins&lt;/text&gt;
   &lt;/duration&gt;
   &lt;distance&gt;
    &lt;value&gt;36560&lt;/value&gt;
    &lt;text&gt;36.6 km&lt;/text&gt;
   &lt;/distance&gt;
  &lt;/element&gt;
 &lt;/row&gt;
&lt;/DistanceMatrixResponse&gt;
</v>
      </c>
      <c r="F14" s="107">
        <f>ROUND(_xlfn.FILTERXML(E14,"/DistanceMatrixResponse/row/element/distance/value")/1000,1)*2</f>
        <v>73.2</v>
      </c>
      <c r="G14" s="94">
        <f>F14*$C$11</f>
        <v>29.353200000000001</v>
      </c>
    </row>
    <row r="15" spans="1:9" ht="27" x14ac:dyDescent="0.3">
      <c r="A15" s="89">
        <v>42683</v>
      </c>
      <c r="B15" s="91" t="s">
        <v>468</v>
      </c>
      <c r="C15" s="116" t="s">
        <v>58</v>
      </c>
      <c r="D15" s="91" t="s">
        <v>469</v>
      </c>
      <c r="E15" s="177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&lt;destination_address&gt;61490 Saint-Clair-de-Halouze, France&lt;/destination_address&gt;
 &lt;row&gt;
  &lt;element&gt;
   &lt;status&gt;OK&lt;/status&gt;
   &lt;duration&gt;
    &lt;value&gt;4296&lt;/value&gt;
    &lt;text&gt;1 hour 12 mins&lt;/text&gt;
   &lt;/duration&gt;
   &lt;distance&gt;
    &lt;value&gt;83683&lt;/value&gt;
    &lt;text&gt;83.7 km&lt;/text&gt;
   &lt;/distance&gt;
  &lt;/element&gt;
 &lt;/row&gt;
&lt;/DistanceMatrixResponse&gt;
</v>
      </c>
      <c r="F15" s="106">
        <f>ROUND(_xlfn.FILTERXML(E15,"/DistanceMatrixResponse/row/element/distance/value")/1000,1)*2</f>
        <v>167.4</v>
      </c>
      <c r="G15" s="92">
        <f t="shared" ref="G15:G24" si="0">F15*$C$11</f>
        <v>67.127400000000009</v>
      </c>
    </row>
    <row r="16" spans="1:9" ht="27" x14ac:dyDescent="0.3">
      <c r="A16" s="90">
        <v>42685</v>
      </c>
      <c r="B16" s="93" t="s">
        <v>470</v>
      </c>
      <c r="C16" s="116" t="s">
        <v>58</v>
      </c>
      <c r="D16" s="93" t="s">
        <v>471</v>
      </c>
      <c r="E16" s="199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&lt;destination_address&gt;Clinchamps-sur-Orne, France&lt;/destination_address&gt;
 &lt;row&gt;
  &lt;element&gt;
   &lt;status&gt;OK&lt;/status&gt;
   &lt;duration&gt;
    &lt;value&gt;1337&lt;/value&gt;
    &lt;text&gt;22 mins&lt;/text&gt;
   &lt;/duration&gt;
   &lt;distance&gt;
    &lt;value&gt;22285&lt;/value&gt;
    &lt;text&gt;22.3 km&lt;/text&gt;
   &lt;/distance&gt;
  &lt;/element&gt;
 &lt;/row&gt;
&lt;/DistanceMatrixResponse&gt;
</v>
      </c>
      <c r="F16" s="107">
        <f>ROUND(_xlfn.FILTERXML(E16,"/DistanceMatrixResponse/row/element/distance/value")/1000,1)*2</f>
        <v>44.6</v>
      </c>
      <c r="G16" s="94">
        <f t="shared" si="0"/>
        <v>17.884600000000002</v>
      </c>
    </row>
    <row r="17" spans="1:9" ht="25.5" x14ac:dyDescent="0.3">
      <c r="A17" s="89">
        <v>42689</v>
      </c>
      <c r="B17" s="91" t="s">
        <v>472</v>
      </c>
      <c r="C17" s="116" t="s">
        <v>58</v>
      </c>
      <c r="D17" s="91" t="s">
        <v>473</v>
      </c>
      <c r="E17" s="177" t="str">
        <f>_xlfn.WEBSERVICE("https://maps.googleapis.com/maps/api/distancematrix/xml?origins="&amp;$C$17&amp;"&amp;destinations="&amp;D17&amp;"&amp;mode=driving")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&lt;destination_address&gt;61600 Beauvain, France&lt;/destination_address&gt;
 &lt;row&gt;
  &lt;element&gt;
   &lt;status&gt;OK&lt;/status&gt;
   &lt;duration&gt;
    &lt;value&gt;3699&lt;/value&gt;
    &lt;text&gt;1 hour 2 mins&lt;/text&gt;
   &lt;/duration&gt;
   &lt;distance&gt;
    &lt;value&gt;92253&lt;/value&gt;
    &lt;text&gt;92.3 km&lt;/text&gt;
   &lt;/distance&gt;
  &lt;/element&gt;
 &lt;/row&gt;
&lt;/DistanceMatrixResponse&gt;
</v>
      </c>
      <c r="F17" s="106">
        <f t="shared" ref="F17:F24" si="1">ROUND(_xlfn.FILTERXML(E17,"/DistanceMatrixResponse/row/element/distance/value")/1000,1)*2</f>
        <v>184.6</v>
      </c>
      <c r="G17" s="92">
        <f t="shared" si="0"/>
        <v>74.024600000000007</v>
      </c>
    </row>
    <row r="18" spans="1:9" ht="25.5" x14ac:dyDescent="0.3">
      <c r="A18" s="90">
        <v>42690</v>
      </c>
      <c r="B18" s="93" t="s">
        <v>474</v>
      </c>
      <c r="C18" s="116" t="s">
        <v>58</v>
      </c>
      <c r="D18" s="93" t="s">
        <v>60</v>
      </c>
      <c r="E18" s="199" t="str">
        <f>_xlfn.WEBSERVICE("https://maps.googleapis.com/maps/api/distancematrix/xml?origins="&amp;$C$18&amp;"&amp;destinations="&amp;D18&amp;"&amp;mode=driving")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&lt;destination_address&gt;14000 Caen, France&lt;/destination_address&gt;
 &lt;row&gt;
  &lt;element&gt;
   &lt;status&gt;OK&lt;/status&gt;
   &lt;duration&gt;
    &lt;value&gt;358&lt;/value&gt;
    &lt;text&gt;6 mins&lt;/text&gt;
   &lt;/duration&gt;
   &lt;distance&gt;
    &lt;value&gt;2046&lt;/value&gt;
    &lt;text&gt;2.0 km&lt;/text&gt;
   &lt;/distance&gt;
  &lt;/element&gt;
 &lt;/row&gt;
&lt;/DistanceMatrixResponse&gt;
</v>
      </c>
      <c r="F18" s="107">
        <f t="shared" si="1"/>
        <v>4</v>
      </c>
      <c r="G18" s="94">
        <f t="shared" si="0"/>
        <v>1.6040000000000001</v>
      </c>
    </row>
    <row r="19" spans="1:9" s="191" customFormat="1" ht="39.75" x14ac:dyDescent="0.3">
      <c r="A19" s="89">
        <v>42693</v>
      </c>
      <c r="B19" s="91" t="s">
        <v>475</v>
      </c>
      <c r="C19" s="116" t="s">
        <v>58</v>
      </c>
      <c r="D19" s="91" t="s">
        <v>477</v>
      </c>
      <c r="E19" s="177" t="str">
        <f>_xlfn.WEBSERVICE("https://maps.googleapis.com/maps/api/distancematrix/xml?origins="&amp;$C$19&amp;"&amp;destinations="&amp;D19&amp;"&amp;mode=driving")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&lt;destination_address&gt;Frênes, 61800 Tinchebray-Bocage, France&lt;/destination_address&gt;
 &lt;row&gt;
  &lt;element&gt;
   &lt;status&gt;OK&lt;/status&gt;
   &lt;duration&gt;
    &lt;value&gt;3482&lt;/value&gt;
    &lt;text&gt;58 mins&lt;/text&gt;
   &lt;/duration&gt;
   &lt;distance&gt;
    &lt;value&gt;68775&lt;/value&gt;
    &lt;text&gt;68.8 km&lt;/text&gt;
   &lt;/distance&gt;
  &lt;/element&gt;
 &lt;/row&gt;
&lt;/DistanceMatrixResponse&gt;
</v>
      </c>
      <c r="F19" s="106">
        <f t="shared" si="1"/>
        <v>137.6</v>
      </c>
      <c r="G19" s="92">
        <f t="shared" si="0"/>
        <v>55.177599999999998</v>
      </c>
      <c r="H19"/>
      <c r="I19"/>
    </row>
    <row r="20" spans="1:9" ht="39.75" x14ac:dyDescent="0.3">
      <c r="A20" s="90">
        <v>42693</v>
      </c>
      <c r="B20" s="93" t="s">
        <v>476</v>
      </c>
      <c r="C20" s="227" t="s">
        <v>477</v>
      </c>
      <c r="D20" s="93" t="s">
        <v>478</v>
      </c>
      <c r="E20" s="199" t="str">
        <f>_xlfn.WEBSERVICE("https://maps.googleapis.com/maps/api/distancematrix/xml?origins="&amp;$C$20&amp;"&amp;destinations="&amp;D20&amp;"&amp;mode=driving")</f>
        <v xml:space="preserve">&lt;?xml version="1.0" encoding="UTF-8"?&gt;
&lt;DistanceMatrixResponse&gt;
 &lt;status&gt;OK&lt;/status&gt;
 &lt;origin_address&gt;Frênes, 61800 Tinchebray-Bocage, France&lt;/origin_address&gt;
 &lt;destination_address&gt;14130 Coudray-Rabut, France&lt;/destination_address&gt;
 &lt;row&gt;
  &lt;element&gt;
   &lt;status&gt;OK&lt;/status&gt;
   &lt;duration&gt;
    &lt;value&gt;4993&lt;/value&gt;
    &lt;text&gt;1 hour 23 mins&lt;/text&gt;
   &lt;/duration&gt;
   &lt;distance&gt;
    &lt;value&gt;115764&lt;/value&gt;
    &lt;text&gt;116 km&lt;/text&gt;
   &lt;/distance&gt;
  &lt;/element&gt;
 &lt;/row&gt;
&lt;/DistanceMatrixResponse&gt;
</v>
      </c>
      <c r="F20" s="107">
        <f t="shared" si="1"/>
        <v>231.6</v>
      </c>
      <c r="G20" s="94">
        <f t="shared" si="0"/>
        <v>92.871600000000001</v>
      </c>
    </row>
    <row r="21" spans="1:9" s="191" customFormat="1" ht="27" x14ac:dyDescent="0.3">
      <c r="A21" s="89">
        <v>42696</v>
      </c>
      <c r="B21" s="91" t="s">
        <v>479</v>
      </c>
      <c r="C21" s="116" t="s">
        <v>58</v>
      </c>
      <c r="D21" s="91" t="s">
        <v>480</v>
      </c>
      <c r="E21" s="177" t="str">
        <f>_xlfn.WEBSERVICE("https://maps.googleapis.com/maps/api/distancematrix/xml?origins="&amp;$C$21&amp;"&amp;destinations="&amp;D21&amp;"&amp;mode=driving")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&lt;destination_address&gt;14110 Condé-sur-Noireau, France&lt;/destination_address&gt;
 &lt;row&gt;
  &lt;element&gt;
   &lt;status&gt;OK&lt;/status&gt;
   &lt;duration&gt;
    &lt;value&gt;2898&lt;/value&gt;
    &lt;text&gt;48 mins&lt;/text&gt;
   &lt;/duration&gt;
   &lt;distance&gt;
    &lt;value&gt;59393&lt;/value&gt;
    &lt;text&gt;59.4 km&lt;/text&gt;
   &lt;/distance&gt;
  &lt;/element&gt;
 &lt;/row&gt;
&lt;/DistanceMatrixResponse&gt;
</v>
      </c>
      <c r="F21" s="189">
        <f t="shared" si="1"/>
        <v>118.8</v>
      </c>
      <c r="G21" s="92">
        <f t="shared" si="0"/>
        <v>47.638800000000003</v>
      </c>
      <c r="H21"/>
      <c r="I21"/>
    </row>
    <row r="22" spans="1:9" ht="27" x14ac:dyDescent="0.3">
      <c r="A22" s="90">
        <v>42699</v>
      </c>
      <c r="B22" s="95" t="s">
        <v>481</v>
      </c>
      <c r="C22" s="116" t="s">
        <v>58</v>
      </c>
      <c r="D22" s="95" t="s">
        <v>482</v>
      </c>
      <c r="E22" s="199" t="str">
        <f>_xlfn.WEBSERVICE("https://maps.googleapis.com/maps/api/distancematrix/xml?origins="&amp;$C$21&amp;"&amp;destinations="&amp;D22&amp;"&amp;mode=driving")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&lt;destination_address&gt;Le Mesnil Hubert, 50570, France&lt;/destination_address&gt;
 &lt;row&gt;
  &lt;element&gt;
   &lt;status&gt;OK&lt;/status&gt;
   &lt;duration&gt;
    &lt;value&gt;3364&lt;/value&gt;
    &lt;text&gt;56 mins&lt;/text&gt;
   &lt;/duration&gt;
   &lt;distance&gt;
    &lt;value&gt;90447&lt;/value&gt;
    &lt;text&gt;90.4 km&lt;/text&gt;
   &lt;/distance&gt;
  &lt;/element&gt;
 &lt;/row&gt;
&lt;/DistanceMatrixResponse&gt;
</v>
      </c>
      <c r="F22" s="107">
        <f t="shared" si="1"/>
        <v>180.8</v>
      </c>
      <c r="G22" s="94">
        <f t="shared" si="0"/>
        <v>72.500800000000012</v>
      </c>
    </row>
    <row r="23" spans="1:9" s="191" customFormat="1" ht="16.5" x14ac:dyDescent="0.3">
      <c r="A23" s="89">
        <v>42699</v>
      </c>
      <c r="B23" s="91" t="s">
        <v>486</v>
      </c>
      <c r="C23" s="227" t="s">
        <v>482</v>
      </c>
      <c r="D23" s="91" t="s">
        <v>483</v>
      </c>
      <c r="E23" s="188" t="str">
        <f>_xlfn.WEBSERVICE("https://maps.googleapis.com/maps/api/distancematrix/xml?origins="&amp;$C$23&amp;"&amp;destinations="&amp;D23&amp;"&amp;mode=driving")</f>
        <v xml:space="preserve">&lt;?xml version="1.0" encoding="UTF-8"?&gt;
&lt;DistanceMatrixResponse&gt;
 &lt;status&gt;OK&lt;/status&gt;
 &lt;origin_address&gt;Le Mesnil Hubert, 50570, France&lt;/origin_address&gt;
 &lt;destination_address&gt;14250 Lingèvres, France&lt;/destination_address&gt;
 &lt;row&gt;
  &lt;element&gt;
   &lt;status&gt;OK&lt;/status&gt;
   &lt;duration&gt;
    &lt;value&gt;2827&lt;/value&gt;
    &lt;text&gt;47 mins&lt;/text&gt;
   &lt;/duration&gt;
   &lt;distance&gt;
    &lt;value&gt;58415&lt;/value&gt;
    &lt;text&gt;58.4 km&lt;/text&gt;
   &lt;/distance&gt;
  &lt;/element&gt;
 &lt;/row&gt;
&lt;/DistanceMatrixResponse&gt;
</v>
      </c>
      <c r="F23" s="189">
        <v>130</v>
      </c>
      <c r="G23" s="92">
        <f t="shared" si="0"/>
        <v>52.13</v>
      </c>
      <c r="H23"/>
      <c r="I23"/>
    </row>
    <row r="24" spans="1:9" ht="27" x14ac:dyDescent="0.3">
      <c r="A24" s="90">
        <v>42704</v>
      </c>
      <c r="B24" s="93" t="s">
        <v>484</v>
      </c>
      <c r="C24" s="116" t="s">
        <v>58</v>
      </c>
      <c r="D24" s="93" t="s">
        <v>485</v>
      </c>
      <c r="E24" s="200" t="str">
        <f>_xlfn.WEBSERVICE("https://maps.googleapis.com/maps/api/distancematrix/xml?origins="&amp;$C$24&amp;"&amp;destinations="&amp;D24&amp;"&amp;mode=driving")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&lt;destination_address&gt;Bagnoles-de-l'Orne, France&lt;/destination_address&gt;
 &lt;row&gt;
  &lt;element&gt;
   &lt;status&gt;OK&lt;/status&gt;
   &lt;duration&gt;
    &lt;value&gt;4321&lt;/value&gt;
    &lt;text&gt;1 hour 12 mins&lt;/text&gt;
   &lt;/duration&gt;
   &lt;distance&gt;
    &lt;value&gt;104602&lt;/value&gt;
    &lt;text&gt;105 km&lt;/text&gt;
   &lt;/distance&gt;
  &lt;/element&gt;
 &lt;/row&gt;
&lt;/DistanceMatrixResponse&gt;
</v>
      </c>
      <c r="F24" s="107">
        <f t="shared" si="1"/>
        <v>209.2</v>
      </c>
      <c r="G24" s="94">
        <f t="shared" si="0"/>
        <v>83.889200000000002</v>
      </c>
    </row>
    <row r="25" spans="1:9" s="198" customFormat="1" ht="25.5" x14ac:dyDescent="0.2">
      <c r="A25" s="187">
        <v>42704</v>
      </c>
      <c r="B25" s="236" t="s">
        <v>455</v>
      </c>
      <c r="C25" s="272" t="s">
        <v>485</v>
      </c>
      <c r="D25" s="236" t="s">
        <v>487</v>
      </c>
      <c r="E25" s="237"/>
      <c r="F25" s="238">
        <v>50</v>
      </c>
      <c r="G25" s="238">
        <f>IF(F25="","",F25*$C$11)</f>
        <v>20.05</v>
      </c>
    </row>
    <row r="26" spans="1:9" s="198" customFormat="1" ht="16.5" x14ac:dyDescent="0.3">
      <c r="A26" s="193"/>
      <c r="B26" s="194"/>
      <c r="C26" s="195"/>
      <c r="D26" s="194"/>
      <c r="E26" s="188"/>
      <c r="F26" s="196"/>
      <c r="G26" s="197"/>
    </row>
    <row r="27" spans="1:9" s="198" customFormat="1" ht="16.5" x14ac:dyDescent="0.3">
      <c r="A27" s="193"/>
      <c r="B27" s="194"/>
      <c r="C27" s="195"/>
      <c r="D27" s="194"/>
      <c r="E27" s="188"/>
      <c r="F27" s="196"/>
      <c r="G27" s="197"/>
    </row>
    <row r="28" spans="1:9" s="198" customFormat="1" ht="16.5" x14ac:dyDescent="0.3">
      <c r="A28" s="193"/>
      <c r="B28" s="194"/>
      <c r="C28" s="195"/>
      <c r="D28" s="194"/>
      <c r="E28" s="188"/>
      <c r="F28" s="196"/>
      <c r="G28" s="197"/>
    </row>
    <row r="29" spans="1:9" s="198" customFormat="1" ht="16.5" x14ac:dyDescent="0.3">
      <c r="A29" s="193"/>
      <c r="B29" s="194"/>
      <c r="C29" s="195"/>
      <c r="D29" s="194"/>
      <c r="E29" s="188"/>
      <c r="F29" s="196"/>
      <c r="G29" s="197"/>
    </row>
    <row r="30" spans="1:9" s="198" customFormat="1" ht="16.5" x14ac:dyDescent="0.3">
      <c r="A30" s="193"/>
      <c r="B30" s="194"/>
      <c r="C30" s="195"/>
      <c r="D30" s="194"/>
      <c r="E30" s="188"/>
      <c r="F30" s="196"/>
      <c r="G30" s="197"/>
    </row>
    <row r="31" spans="1:9" s="198" customFormat="1" ht="16.5" x14ac:dyDescent="0.3">
      <c r="A31" s="193"/>
      <c r="B31" s="194"/>
      <c r="C31" s="195"/>
      <c r="D31" s="194"/>
      <c r="E31" s="188"/>
      <c r="F31" s="196"/>
      <c r="G31" s="197"/>
    </row>
    <row r="32" spans="1:9" s="198" customFormat="1" ht="16.5" x14ac:dyDescent="0.3">
      <c r="A32" s="193"/>
      <c r="B32" s="194"/>
      <c r="C32" s="195"/>
      <c r="D32" s="194"/>
      <c r="E32" s="188"/>
      <c r="F32" s="196"/>
      <c r="G32" s="197"/>
    </row>
    <row r="33" spans="1:8" s="198" customFormat="1" ht="16.5" x14ac:dyDescent="0.3">
      <c r="A33" s="193"/>
      <c r="B33" s="194"/>
      <c r="C33" s="195"/>
      <c r="D33" s="194"/>
      <c r="E33" s="188"/>
      <c r="F33" s="196"/>
      <c r="G33" s="197"/>
    </row>
    <row r="34" spans="1:8" s="198" customFormat="1" ht="16.5" x14ac:dyDescent="0.3">
      <c r="A34" s="193"/>
      <c r="B34" s="194"/>
      <c r="C34" s="195"/>
      <c r="D34" s="194"/>
      <c r="E34" s="188"/>
      <c r="F34" s="196"/>
      <c r="G34" s="197"/>
    </row>
    <row r="35" spans="1:8" s="198" customFormat="1" ht="16.5" x14ac:dyDescent="0.3">
      <c r="A35" s="193"/>
      <c r="B35" s="194"/>
      <c r="C35" s="195"/>
      <c r="D35" s="194"/>
      <c r="E35" s="188"/>
      <c r="F35" s="196"/>
      <c r="G35" s="197"/>
    </row>
    <row r="36" spans="1:8" s="198" customFormat="1" ht="16.5" x14ac:dyDescent="0.3">
      <c r="A36" s="202"/>
      <c r="B36" s="203"/>
      <c r="C36" s="194"/>
      <c r="D36" s="203"/>
      <c r="E36" s="188"/>
      <c r="F36" s="196"/>
      <c r="G36" s="197"/>
    </row>
    <row r="37" spans="1:8" s="198" customFormat="1" ht="16.5" x14ac:dyDescent="0.3">
      <c r="A37" s="202"/>
      <c r="B37" s="203"/>
      <c r="C37" s="194"/>
      <c r="D37" s="203"/>
      <c r="E37" s="188"/>
      <c r="F37" s="196"/>
      <c r="G37" s="197"/>
    </row>
    <row r="38" spans="1:8" ht="16.5" x14ac:dyDescent="0.3">
      <c r="A38" s="27"/>
      <c r="B38" s="11"/>
      <c r="C38" s="67"/>
      <c r="D38" s="11"/>
      <c r="E38" s="188"/>
      <c r="F38" s="196"/>
      <c r="G38" s="197"/>
      <c r="H38" s="1"/>
    </row>
    <row r="39" spans="1:8" ht="16.5" x14ac:dyDescent="0.3">
      <c r="A39" s="27"/>
      <c r="B39" s="11"/>
      <c r="C39" s="67"/>
      <c r="D39" s="11"/>
      <c r="E39" s="188"/>
      <c r="F39" s="196"/>
      <c r="G39" s="197"/>
      <c r="H39" s="1"/>
    </row>
    <row r="40" spans="1:8" ht="16.5" x14ac:dyDescent="0.3">
      <c r="A40" s="27"/>
      <c r="B40" s="11"/>
      <c r="C40" s="67"/>
      <c r="D40" s="11"/>
      <c r="E40" s="188"/>
      <c r="F40" s="196"/>
      <c r="G40" s="197"/>
      <c r="H40" s="1"/>
    </row>
    <row r="41" spans="1:8" ht="16.5" x14ac:dyDescent="0.3">
      <c r="A41" s="27"/>
      <c r="B41" s="11"/>
      <c r="C41" s="67"/>
      <c r="D41" s="11"/>
      <c r="E41" s="188"/>
      <c r="F41" s="196"/>
      <c r="G41" s="197"/>
      <c r="H41" s="1"/>
    </row>
    <row r="42" spans="1:8" ht="16.5" x14ac:dyDescent="0.3">
      <c r="A42" s="102" t="s">
        <v>13</v>
      </c>
      <c r="B42" s="13"/>
      <c r="C42" s="70"/>
      <c r="D42" s="15"/>
      <c r="E42" s="188"/>
      <c r="F42" s="196"/>
      <c r="G42" s="197"/>
      <c r="H42" s="1"/>
    </row>
    <row r="43" spans="1:8" ht="16.5" x14ac:dyDescent="0.3">
      <c r="A43" s="27"/>
      <c r="B43" s="103"/>
      <c r="C43" s="279"/>
      <c r="D43" s="279"/>
      <c r="E43" s="188"/>
      <c r="F43" s="196"/>
      <c r="G43" s="197"/>
      <c r="H43" s="1"/>
    </row>
    <row r="44" spans="1:8" ht="16.5" x14ac:dyDescent="0.3">
      <c r="A44" s="27"/>
      <c r="B44" s="103"/>
      <c r="C44" s="279"/>
      <c r="D44" s="279"/>
      <c r="E44" s="188"/>
      <c r="F44" s="196"/>
      <c r="G44" s="197"/>
    </row>
    <row r="45" spans="1:8" ht="15" x14ac:dyDescent="0.2">
      <c r="B45" s="86"/>
      <c r="C45" s="279"/>
      <c r="D45" s="279"/>
      <c r="E45" s="171"/>
      <c r="F45" s="235"/>
      <c r="G45" s="235"/>
    </row>
    <row r="46" spans="1:8" x14ac:dyDescent="0.2">
      <c r="B46" s="86"/>
      <c r="C46" s="87"/>
      <c r="D46" s="86"/>
      <c r="E46" s="171"/>
      <c r="F46" s="235"/>
      <c r="G46" s="235"/>
    </row>
    <row r="47" spans="1:8" x14ac:dyDescent="0.2">
      <c r="B47" s="86"/>
      <c r="C47" s="87"/>
      <c r="D47" s="86"/>
      <c r="F47" s="235"/>
      <c r="G47" s="235"/>
    </row>
    <row r="48" spans="1:8" x14ac:dyDescent="0.2">
      <c r="F48" s="235"/>
      <c r="G48" s="235"/>
    </row>
    <row r="49" spans="6:7" x14ac:dyDescent="0.2">
      <c r="F49" s="235"/>
      <c r="G49" s="235"/>
    </row>
    <row r="50" spans="6:7" x14ac:dyDescent="0.2">
      <c r="F50" s="235"/>
      <c r="G50" s="235"/>
    </row>
    <row r="51" spans="6:7" x14ac:dyDescent="0.2">
      <c r="F51" s="235"/>
      <c r="G51" s="235"/>
    </row>
    <row r="52" spans="6:7" x14ac:dyDescent="0.2">
      <c r="F52" s="235"/>
      <c r="G52" s="235"/>
    </row>
    <row r="53" spans="6:7" x14ac:dyDescent="0.2">
      <c r="F53" s="235"/>
      <c r="G53" s="235"/>
    </row>
    <row r="54" spans="6:7" x14ac:dyDescent="0.2">
      <c r="F54" s="235"/>
      <c r="G54" s="235"/>
    </row>
    <row r="55" spans="6:7" x14ac:dyDescent="0.2">
      <c r="F55" s="235"/>
      <c r="G55" s="235"/>
    </row>
    <row r="56" spans="6:7" x14ac:dyDescent="0.2">
      <c r="F56" s="235"/>
      <c r="G56" s="235"/>
    </row>
    <row r="57" spans="6:7" x14ac:dyDescent="0.2">
      <c r="F57" s="235"/>
      <c r="G57" s="235"/>
    </row>
    <row r="58" spans="6:7" x14ac:dyDescent="0.2">
      <c r="F58" s="235"/>
      <c r="G58" s="235"/>
    </row>
    <row r="59" spans="6:7" x14ac:dyDescent="0.2">
      <c r="F59" s="235"/>
      <c r="G59" s="235"/>
    </row>
    <row r="60" spans="6:7" x14ac:dyDescent="0.2">
      <c r="F60" s="235"/>
      <c r="G60" s="235"/>
    </row>
    <row r="61" spans="6:7" x14ac:dyDescent="0.2">
      <c r="F61" s="235"/>
      <c r="G61" s="235"/>
    </row>
    <row r="62" spans="6:7" x14ac:dyDescent="0.2">
      <c r="F62" s="235"/>
      <c r="G62" s="235"/>
    </row>
    <row r="63" spans="6:7" x14ac:dyDescent="0.2">
      <c r="F63" s="235"/>
      <c r="G63" s="235"/>
    </row>
    <row r="64" spans="6:7" x14ac:dyDescent="0.2">
      <c r="F64" s="235"/>
      <c r="G64" s="235"/>
    </row>
    <row r="65" spans="6:7" x14ac:dyDescent="0.2">
      <c r="F65" s="235"/>
      <c r="G65" s="235"/>
    </row>
    <row r="66" spans="6:7" x14ac:dyDescent="0.2">
      <c r="F66" s="235"/>
      <c r="G66" s="235"/>
    </row>
    <row r="67" spans="6:7" x14ac:dyDescent="0.2">
      <c r="F67" s="235"/>
      <c r="G67" s="235"/>
    </row>
    <row r="68" spans="6:7" x14ac:dyDescent="0.2">
      <c r="F68" s="235"/>
      <c r="G68" s="235"/>
    </row>
    <row r="69" spans="6:7" x14ac:dyDescent="0.2">
      <c r="F69" s="235"/>
      <c r="G69" s="235"/>
    </row>
    <row r="70" spans="6:7" x14ac:dyDescent="0.2">
      <c r="F70" s="235"/>
      <c r="G70" s="235"/>
    </row>
    <row r="71" spans="6:7" x14ac:dyDescent="0.2">
      <c r="F71" s="235"/>
      <c r="G71" s="235"/>
    </row>
    <row r="72" spans="6:7" x14ac:dyDescent="0.2">
      <c r="F72" s="235"/>
      <c r="G72" s="235"/>
    </row>
    <row r="73" spans="6:7" x14ac:dyDescent="0.2">
      <c r="F73" s="235"/>
      <c r="G73" s="235"/>
    </row>
    <row r="74" spans="6:7" x14ac:dyDescent="0.2">
      <c r="F74" s="235"/>
      <c r="G74" s="235"/>
    </row>
    <row r="75" spans="6:7" x14ac:dyDescent="0.2">
      <c r="F75" s="235"/>
      <c r="G75" s="235"/>
    </row>
    <row r="76" spans="6:7" x14ac:dyDescent="0.2">
      <c r="F76" s="233"/>
      <c r="G76" s="233"/>
    </row>
    <row r="77" spans="6:7" x14ac:dyDescent="0.2">
      <c r="F77" s="233"/>
      <c r="G77" s="233"/>
    </row>
    <row r="78" spans="6:7" x14ac:dyDescent="0.2">
      <c r="F78" s="233"/>
      <c r="G78" s="233"/>
    </row>
    <row r="79" spans="6:7" x14ac:dyDescent="0.2">
      <c r="F79" s="233"/>
      <c r="G79" s="233"/>
    </row>
    <row r="80" spans="6:7" x14ac:dyDescent="0.2">
      <c r="F80" s="233"/>
    </row>
    <row r="81" spans="6:6" x14ac:dyDescent="0.2">
      <c r="F81" s="233" t="str">
        <f t="shared" ref="F81" si="2">IF(D81="","",ROUND(_xlfn.FILTERXML(E81,"/DistanceMatrixResponse/row/element/distance/value")/1000,1)*2)</f>
        <v/>
      </c>
    </row>
  </sheetData>
  <mergeCells count="13">
    <mergeCell ref="F12:G12"/>
    <mergeCell ref="C44:D44"/>
    <mergeCell ref="C45:D45"/>
    <mergeCell ref="C43:D43"/>
    <mergeCell ref="A1:I2"/>
    <mergeCell ref="D4:E5"/>
    <mergeCell ref="B8:F8"/>
    <mergeCell ref="D10:E10"/>
    <mergeCell ref="D11:E11"/>
    <mergeCell ref="A12:A13"/>
    <mergeCell ref="B12:B13"/>
    <mergeCell ref="C12:C13"/>
    <mergeCell ref="D12:D13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'Indemnités Kilométriques'!$A$4:$A$8</xm:f>
          </x14:formula1>
          <xm:sqref>C39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G10" sqref="G10"/>
    </sheetView>
  </sheetViews>
  <sheetFormatPr baseColWidth="10" defaultRowHeight="12.75" x14ac:dyDescent="0.2"/>
  <cols>
    <col min="2" max="2" width="16.85546875" style="81" customWidth="1"/>
    <col min="3" max="3" width="31.140625" style="81" customWidth="1"/>
    <col min="4" max="4" width="22.85546875" style="81" customWidth="1"/>
    <col min="5" max="5" width="5.28515625" style="172" customWidth="1"/>
    <col min="6" max="6" width="13.85546875" style="113" customWidth="1"/>
    <col min="7" max="7" width="15.7109375" customWidth="1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228"/>
      <c r="I3" s="228"/>
    </row>
    <row r="4" spans="1:9" x14ac:dyDescent="0.2">
      <c r="A4" s="2"/>
      <c r="B4" s="77"/>
      <c r="C4" s="78"/>
      <c r="D4" s="283" t="s">
        <v>131</v>
      </c>
      <c r="E4" s="284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/>
      <c r="C5" s="80"/>
      <c r="D5" s="285"/>
      <c r="E5" s="286"/>
      <c r="F5" s="120">
        <v>42705</v>
      </c>
      <c r="G5" s="125">
        <v>42735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87"/>
      <c r="G8" s="88"/>
      <c r="H8" s="7"/>
    </row>
    <row r="9" spans="1:9" x14ac:dyDescent="0.2">
      <c r="A9" s="3"/>
      <c r="B9" s="231"/>
      <c r="C9" s="231"/>
      <c r="D9" s="231"/>
      <c r="E9" s="231"/>
      <c r="F9" s="213" t="s">
        <v>462</v>
      </c>
      <c r="G9" s="220" t="s">
        <v>463</v>
      </c>
      <c r="H9" s="7"/>
      <c r="I9" s="27"/>
    </row>
    <row r="10" spans="1:9" ht="15.75" x14ac:dyDescent="0.25">
      <c r="A10" s="207"/>
      <c r="B10" s="232" t="s">
        <v>441</v>
      </c>
      <c r="C10" s="232" t="s">
        <v>442</v>
      </c>
      <c r="D10" s="293" t="s">
        <v>443</v>
      </c>
      <c r="E10" s="293"/>
      <c r="F10" s="217">
        <f ca="1">INDIRECT(ADDRESS(10,COLUMN(),2,4,CHOOSE(MONTH($F$5)-1,"Janvier","Février","Mars","Avril","Mai","Juin","Juillet","Août","Septembre","Octobre","Novembre","Décembre""")))+F11</f>
        <v>28205</v>
      </c>
      <c r="G10" s="218">
        <f ca="1">INDIRECT(ADDRESS(10,COLUMN(),2,4,CHOOSE(MONTH($F$5)-1,"Janvier","Février","Mars","Avril","Mai","Juin","Juillet","Août","Septembre","Octobre","Novembre","Décembre""")))+G11</f>
        <v>11310.204999999998</v>
      </c>
      <c r="H10" s="208"/>
      <c r="I10" s="209"/>
    </row>
    <row r="11" spans="1:9" x14ac:dyDescent="0.2">
      <c r="A11" s="161"/>
      <c r="B11" s="215" t="s">
        <v>35</v>
      </c>
      <c r="C11" s="215">
        <v>0.40100000000000002</v>
      </c>
      <c r="D11" s="292" t="s">
        <v>461</v>
      </c>
      <c r="E11" s="292"/>
      <c r="F11" s="234">
        <f>SUM(F14:F29)</f>
        <v>907.19999999999993</v>
      </c>
      <c r="G11" s="219">
        <f>SUM(G14:G50)</f>
        <v>363.78720000000004</v>
      </c>
      <c r="H11" s="161"/>
      <c r="I11" s="158"/>
    </row>
    <row r="12" spans="1:9" x14ac:dyDescent="0.2">
      <c r="A12" s="291" t="s">
        <v>6</v>
      </c>
      <c r="B12" s="288" t="s">
        <v>460</v>
      </c>
      <c r="C12" s="289" t="s">
        <v>458</v>
      </c>
      <c r="D12" s="288" t="s">
        <v>459</v>
      </c>
      <c r="E12" s="230"/>
      <c r="F12" s="280" t="s">
        <v>21</v>
      </c>
      <c r="G12" s="280"/>
      <c r="H12" s="8"/>
    </row>
    <row r="13" spans="1:9" x14ac:dyDescent="0.2">
      <c r="A13" s="280"/>
      <c r="B13" s="280"/>
      <c r="C13" s="290"/>
      <c r="D13" s="280"/>
      <c r="E13" s="229"/>
      <c r="F13" s="118" t="s">
        <v>22</v>
      </c>
      <c r="G13" s="229" t="s">
        <v>23</v>
      </c>
      <c r="H13" s="8"/>
    </row>
    <row r="14" spans="1:9" ht="16.5" x14ac:dyDescent="0.3">
      <c r="A14" s="90">
        <v>42706</v>
      </c>
      <c r="B14" s="95" t="s">
        <v>488</v>
      </c>
      <c r="C14" s="116" t="s">
        <v>58</v>
      </c>
      <c r="D14" s="95" t="s">
        <v>489</v>
      </c>
      <c r="E14" s="199" t="str">
        <f>_xlfn.WEBSERVICE("https://maps.googleapis.com/maps/api/distancematrix/xml?origins="&amp;$C$14&amp;"&amp;destinations="&amp;D14&amp;"&amp;mode=driving")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&lt;destination_address&gt;14000 Caen, France&lt;/destination_address&gt;
 &lt;row&gt;
  &lt;element&gt;
   &lt;status&gt;OK&lt;/status&gt;
   &lt;duration&gt;
    &lt;value&gt;357&lt;/value&gt;
    &lt;text&gt;6 mins&lt;/text&gt;
   &lt;/duration&gt;
   &lt;distance&gt;
    &lt;value&gt;2046&lt;/value&gt;
    &lt;text&gt;2.0 km&lt;/text&gt;
   &lt;/distance&gt;
  &lt;/element&gt;
 &lt;/row&gt;
&lt;/DistanceMatrixResponse&gt;
</v>
      </c>
      <c r="F14" s="107">
        <f>ROUND(_xlfn.FILTERXML(E14,"/DistanceMatrixResponse/row/element/distance/value")/1000,1)*2</f>
        <v>4</v>
      </c>
      <c r="G14" s="94">
        <f>F14*$C$11</f>
        <v>1.6040000000000001</v>
      </c>
    </row>
    <row r="15" spans="1:9" ht="27" x14ac:dyDescent="0.3">
      <c r="A15" s="89">
        <v>42711</v>
      </c>
      <c r="B15" s="91" t="s">
        <v>490</v>
      </c>
      <c r="C15" s="116" t="s">
        <v>58</v>
      </c>
      <c r="D15" s="236" t="s">
        <v>491</v>
      </c>
      <c r="E15" s="177" t="str">
        <f>_xlfn.WEBSERVICE("https://maps.googleapis.com/maps/api/distancematrix/xml?origins="&amp;$C$15&amp;"&amp;destinations="&amp;D15&amp;"&amp;mode=driving")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&lt;destination_address&gt;61100 Saint-Georges-des-Groseillers, France&lt;/destination_address&gt;
 &lt;row&gt;
  &lt;element&gt;
   &lt;status&gt;OK&lt;/status&gt;
   &lt;duration&gt;
    &lt;value&gt;3491&lt;/value&gt;
    &lt;text&gt;58 mins&lt;/text&gt;
   &lt;/duration&gt;
   &lt;distance&gt;
    &lt;value&gt;67374&lt;/value&gt;
    &lt;text&gt;67.4 km&lt;/text&gt;
   &lt;/distance&gt;
  &lt;/element&gt;
 &lt;/row&gt;
&lt;/DistanceMatrixResponse&gt;
</v>
      </c>
      <c r="F15" s="189">
        <f t="shared" ref="F15:F26" si="0">ROUND(_xlfn.FILTERXML(E15,"/DistanceMatrixResponse/row/element/distance/value")/1000,1)*2</f>
        <v>134.80000000000001</v>
      </c>
      <c r="G15" s="92">
        <f t="shared" ref="G15:G26" si="1">F15*$C$11</f>
        <v>54.054800000000007</v>
      </c>
    </row>
    <row r="16" spans="1:9" ht="39" customHeight="1" x14ac:dyDescent="0.3">
      <c r="A16" s="90">
        <v>42712</v>
      </c>
      <c r="B16" s="93" t="s">
        <v>492</v>
      </c>
      <c r="C16" s="116" t="s">
        <v>58</v>
      </c>
      <c r="D16" s="95" t="s">
        <v>493</v>
      </c>
      <c r="E16" s="199" t="str">
        <f>_xlfn.WEBSERVICE("https://maps.googleapis.com/maps/api/distancematrix/xml?origins="&amp;$C$16&amp;"&amp;destinations="&amp;D16&amp;"&amp;mode=driving")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&lt;destination_address&gt;424 Avenue des Digues, 14123 Fleury-sur-Orne, France&lt;/destination_address&gt;
 &lt;row&gt;
  &lt;element&gt;
   &lt;status&gt;OK&lt;/status&gt;
   &lt;duration&gt;
    &lt;value&gt;844&lt;/value&gt;
    &lt;text&gt;14 mins&lt;/text&gt;
   &lt;/duration&gt;
   &lt;distance&gt;
    &lt;value&gt;15745&lt;/value&gt;
    &lt;text&gt;15.7 km&lt;/text&gt;
   &lt;/distance&gt;
  &lt;/element&gt;
 &lt;/row&gt;
&lt;/DistanceMatrixResponse&gt;
</v>
      </c>
      <c r="F16" s="107">
        <f t="shared" si="0"/>
        <v>31.4</v>
      </c>
      <c r="G16" s="94">
        <f t="shared" si="1"/>
        <v>12.5914</v>
      </c>
    </row>
    <row r="17" spans="1:9" s="191" customFormat="1" ht="27" x14ac:dyDescent="0.3">
      <c r="A17" s="187">
        <v>42724</v>
      </c>
      <c r="B17" s="236" t="s">
        <v>494</v>
      </c>
      <c r="C17" s="116" t="s">
        <v>58</v>
      </c>
      <c r="D17" s="236" t="s">
        <v>495</v>
      </c>
      <c r="E17" s="188" t="str">
        <f t="shared" ref="E17:E26" si="2">_xlfn.WEBSERVICE("https://maps.googleapis.com/maps/api/distancematrix/xml?origins="&amp;$C$16&amp;"&amp;destinations="&amp;D17&amp;"&amp;mode=driving")</f>
        <v xml:space="preserve">&lt;?xml version="1.0" encoding="UTF-8"?&gt;
&lt;DistanceMatrixResponse&gt;
 &lt;status&gt;OK&lt;/status&gt;
 &lt;origin_address&gt;13 Boulevard Jean Moulin, 14000 Caen, France&lt;/origin_address&gt;
 &lt;destination_address&gt;Saint-Pierre-du-Regard, France&lt;/destination_address&gt;
 &lt;row&gt;
  &lt;element&gt;
   &lt;status&gt;OK&lt;/status&gt;
   &lt;duration&gt;
    &lt;value&gt;2995&lt;/value&gt;
    &lt;text&gt;50 mins&lt;/text&gt;
   &lt;/duration&gt;
   &lt;distance&gt;
    &lt;value&gt;58597&lt;/value&gt;
    &lt;text&gt;58.6 km&lt;/text&gt;
   &lt;/distance&gt;
  &lt;/element&gt;
 &lt;/row&gt;
&lt;/DistanceMatrixResponse&gt;
</v>
      </c>
      <c r="F17" s="189">
        <f t="shared" si="0"/>
        <v>117.2</v>
      </c>
      <c r="G17" s="190">
        <f t="shared" si="1"/>
        <v>46.997200000000007</v>
      </c>
    </row>
    <row r="18" spans="1:9" ht="16.5" x14ac:dyDescent="0.3">
      <c r="A18" s="90">
        <v>42725</v>
      </c>
      <c r="B18" s="93" t="s">
        <v>496</v>
      </c>
      <c r="C18" s="116" t="s">
        <v>58</v>
      </c>
      <c r="D18" s="95" t="s">
        <v>497</v>
      </c>
      <c r="E18" s="19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&lt;destination_address&gt;61430 Athis-de-l'Orne, France&lt;/destination_address&gt;
 &lt;row&gt;
  &lt;element&gt;
   &lt;status&gt;OK&lt;/status&gt;
   &lt;duration&gt;
    &lt;value&gt;3352&lt;/value&gt;
    &lt;text&gt;56 mins&lt;/text&gt;
   &lt;/duration&gt;
   &lt;distance&gt;
    &lt;value&gt;60178&lt;/value&gt;
    &lt;text&gt;60.2 km&lt;/text&gt;
   &lt;/distance&gt;
  &lt;/element&gt;
 &lt;/row&gt;
&lt;/DistanceMatrixResponse&gt;
</v>
      </c>
      <c r="F18" s="107">
        <f t="shared" si="0"/>
        <v>120.4</v>
      </c>
      <c r="G18" s="94">
        <f t="shared" si="1"/>
        <v>48.280400000000007</v>
      </c>
    </row>
    <row r="19" spans="1:9" s="191" customFormat="1" ht="16.5" x14ac:dyDescent="0.3">
      <c r="A19" s="187">
        <v>42730</v>
      </c>
      <c r="B19" s="236" t="s">
        <v>498</v>
      </c>
      <c r="C19" s="116" t="s">
        <v>58</v>
      </c>
      <c r="D19" s="236" t="s">
        <v>63</v>
      </c>
      <c r="E19" s="188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&lt;destination_address&gt;Mondeville, France&lt;/destination_address&gt;
 &lt;row&gt;
  &lt;element&gt;
   &lt;status&gt;OK&lt;/status&gt;
   &lt;duration&gt;
    &lt;value&gt;783&lt;/value&gt;
    &lt;text&gt;13 mins&lt;/text&gt;
   &lt;/duration&gt;
   &lt;distance&gt;
    &lt;value&gt;9684&lt;/value&gt;
    &lt;text&gt;9.7 km&lt;/text&gt;
   &lt;/distance&gt;
  &lt;/element&gt;
 &lt;/row&gt;
&lt;/DistanceMatrixResponse&gt;
</v>
      </c>
      <c r="F19" s="189">
        <f t="shared" si="0"/>
        <v>19.399999999999999</v>
      </c>
      <c r="G19" s="190">
        <f t="shared" si="1"/>
        <v>7.7793999999999999</v>
      </c>
    </row>
    <row r="20" spans="1:9" ht="16.5" x14ac:dyDescent="0.3">
      <c r="A20" s="90">
        <v>42731</v>
      </c>
      <c r="B20" s="93" t="s">
        <v>499</v>
      </c>
      <c r="C20" s="116" t="s">
        <v>58</v>
      </c>
      <c r="D20" s="95" t="s">
        <v>500</v>
      </c>
      <c r="E20" s="19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&lt;destination_address&gt;14590 Fumichon, France&lt;/destination_address&gt;
 &lt;row&gt;
  &lt;element&gt;
   &lt;status&gt;OK&lt;/status&gt;
   &lt;duration&gt;
    &lt;value&gt;3111&lt;/value&gt;
    &lt;text&gt;52 mins&lt;/text&gt;
   &lt;/duration&gt;
   &lt;distance&gt;
    &lt;value&gt;70303&lt;/value&gt;
    &lt;text&gt;70.3 km&lt;/text&gt;
   &lt;/distance&gt;
  &lt;/element&gt;
 &lt;/row&gt;
&lt;/DistanceMatrixResponse&gt;
</v>
      </c>
      <c r="F20" s="107">
        <f t="shared" si="0"/>
        <v>140.6</v>
      </c>
      <c r="G20" s="94">
        <f t="shared" si="1"/>
        <v>56.380600000000001</v>
      </c>
    </row>
    <row r="21" spans="1:9" s="191" customFormat="1" ht="16.5" x14ac:dyDescent="0.3">
      <c r="A21" s="187">
        <v>42731</v>
      </c>
      <c r="B21" s="236" t="s">
        <v>501</v>
      </c>
      <c r="C21" s="116" t="s">
        <v>58</v>
      </c>
      <c r="D21" s="236" t="s">
        <v>502</v>
      </c>
      <c r="E21" s="188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&lt;destination_address&gt;50150 Sourdeval, France&lt;/destination_address&gt;
 &lt;row&gt;
  &lt;element&gt;
   &lt;status&gt;OK&lt;/status&gt;
   &lt;duration&gt;
    &lt;value&gt;3744&lt;/value&gt;
    &lt;text&gt;1 hour 2 mins&lt;/text&gt;
   &lt;/duration&gt;
   &lt;distance&gt;
    &lt;value&gt;78174&lt;/value&gt;
    &lt;text&gt;78.2 km&lt;/text&gt;
   &lt;/distance&gt;
  &lt;/element&gt;
 &lt;/row&gt;
&lt;/DistanceMatrixResponse&gt;
</v>
      </c>
      <c r="F21" s="189">
        <f t="shared" si="0"/>
        <v>156.4</v>
      </c>
      <c r="G21" s="190">
        <f t="shared" si="1"/>
        <v>62.716400000000007</v>
      </c>
    </row>
    <row r="22" spans="1:9" ht="16.5" x14ac:dyDescent="0.3">
      <c r="A22" s="90">
        <v>42732</v>
      </c>
      <c r="B22" s="95" t="s">
        <v>503</v>
      </c>
      <c r="C22" s="116" t="s">
        <v>58</v>
      </c>
      <c r="D22" s="95" t="s">
        <v>60</v>
      </c>
      <c r="E22" s="199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&lt;destination_address&gt;14000 Caen, France&lt;/destination_address&gt;
 &lt;row&gt;
  &lt;element&gt;
   &lt;status&gt;OK&lt;/status&gt;
   &lt;duration&gt;
    &lt;value&gt;357&lt;/value&gt;
    &lt;text&gt;6 mins&lt;/text&gt;
   &lt;/duration&gt;
   &lt;distance&gt;
    &lt;value&gt;2046&lt;/value&gt;
    &lt;text&gt;2.0 km&lt;/text&gt;
   &lt;/distance&gt;
  &lt;/element&gt;
 &lt;/row&gt;
&lt;/DistanceMatrixResponse&gt;
</v>
      </c>
      <c r="F22" s="107">
        <f t="shared" si="0"/>
        <v>4</v>
      </c>
      <c r="G22" s="94">
        <f t="shared" si="1"/>
        <v>1.6040000000000001</v>
      </c>
    </row>
    <row r="23" spans="1:9" s="191" customFormat="1" ht="27" x14ac:dyDescent="0.3">
      <c r="A23" s="187">
        <v>42734</v>
      </c>
      <c r="B23" s="236" t="s">
        <v>504</v>
      </c>
      <c r="C23" s="116" t="s">
        <v>58</v>
      </c>
      <c r="D23" s="236" t="s">
        <v>491</v>
      </c>
      <c r="E23" s="188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&lt;destination_address&gt;61100 Saint-Georges-des-Groseillers, France&lt;/destination_address&gt;
 &lt;row&gt;
  &lt;element&gt;
   &lt;status&gt;OK&lt;/status&gt;
   &lt;duration&gt;
    &lt;value&gt;3491&lt;/value&gt;
    &lt;text&gt;58 mins&lt;/text&gt;
   &lt;/duration&gt;
   &lt;distance&gt;
    &lt;value&gt;67374&lt;/value&gt;
    &lt;text&gt;67.4 km&lt;/text&gt;
   &lt;/distance&gt;
  &lt;/element&gt;
 &lt;/row&gt;
&lt;/DistanceMatrixResponse&gt;
</v>
      </c>
      <c r="F23" s="189">
        <f t="shared" si="0"/>
        <v>134.80000000000001</v>
      </c>
      <c r="G23" s="190">
        <f t="shared" si="1"/>
        <v>54.054800000000007</v>
      </c>
    </row>
    <row r="24" spans="1:9" ht="16.5" x14ac:dyDescent="0.3">
      <c r="A24" s="90">
        <v>42734</v>
      </c>
      <c r="B24" s="93" t="s">
        <v>505</v>
      </c>
      <c r="C24" s="116" t="s">
        <v>58</v>
      </c>
      <c r="D24" s="95" t="s">
        <v>506</v>
      </c>
      <c r="E24" s="20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&lt;destination_address&gt;Hérouville-Saint-Clair, France&lt;/destination_address&gt;
 &lt;row&gt;
  &lt;element&gt;
   &lt;status&gt;OK&lt;/status&gt;
   &lt;duration&gt;
    &lt;value&gt;540&lt;/value&gt;
    &lt;text&gt;9 mins&lt;/text&gt;
   &lt;/duration&gt;
   &lt;distance&gt;
    &lt;value&gt;5701&lt;/value&gt;
    &lt;text&gt;5.7 km&lt;/text&gt;
   &lt;/distance&gt;
  &lt;/element&gt;
 &lt;/row&gt;
&lt;/DistanceMatrixResponse&gt;
</v>
      </c>
      <c r="F24" s="107">
        <f t="shared" si="0"/>
        <v>11.4</v>
      </c>
      <c r="G24" s="94">
        <f t="shared" si="1"/>
        <v>4.5714000000000006</v>
      </c>
    </row>
    <row r="25" spans="1:9" s="191" customFormat="1" x14ac:dyDescent="0.2">
      <c r="A25" s="187">
        <v>42735</v>
      </c>
      <c r="B25" s="236" t="s">
        <v>507</v>
      </c>
      <c r="C25" s="116" t="s">
        <v>58</v>
      </c>
      <c r="D25" s="236" t="s">
        <v>101</v>
      </c>
      <c r="E25" s="237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&lt;destination_address&gt;14630 Cagny, France&lt;/destination_address&gt;
 &lt;row&gt;
  &lt;element&gt;
   &lt;status&gt;OK&lt;/status&gt;
   &lt;duration&gt;
    &lt;value&gt;937&lt;/value&gt;
    &lt;text&gt;16 mins&lt;/text&gt;
   &lt;/duration&gt;
   &lt;distance&gt;
    &lt;value&gt;14427&lt;/value&gt;
    &lt;text&gt;14.4 km&lt;/text&gt;
   &lt;/distance&gt;
  &lt;/element&gt;
 &lt;/row&gt;
&lt;/DistanceMatrixResponse&gt;
</v>
      </c>
      <c r="F25" s="189">
        <f t="shared" si="0"/>
        <v>28.8</v>
      </c>
      <c r="G25" s="190">
        <f t="shared" si="1"/>
        <v>11.548800000000002</v>
      </c>
      <c r="H25" s="198"/>
      <c r="I25" s="198"/>
    </row>
    <row r="26" spans="1:9" x14ac:dyDescent="0.2">
      <c r="A26" s="90">
        <v>42735</v>
      </c>
      <c r="B26" s="95" t="s">
        <v>508</v>
      </c>
      <c r="C26" s="116" t="s">
        <v>58</v>
      </c>
      <c r="D26" s="95" t="s">
        <v>60</v>
      </c>
      <c r="E26" s="240" t="str">
        <f t="shared" si="2"/>
        <v xml:space="preserve">&lt;?xml version="1.0" encoding="UTF-8"?&gt;
&lt;DistanceMatrixResponse&gt;
 &lt;status&gt;OK&lt;/status&gt;
 &lt;origin_address&gt;13 Boulevard Jean Moulin, 14000 Caen, France&lt;/origin_address&gt;
 &lt;destination_address&gt;14000 Caen, France&lt;/destination_address&gt;
 &lt;row&gt;
  &lt;element&gt;
   &lt;status&gt;OK&lt;/status&gt;
   &lt;duration&gt;
    &lt;value&gt;357&lt;/value&gt;
    &lt;text&gt;6 mins&lt;/text&gt;
   &lt;/duration&gt;
   &lt;distance&gt;
    &lt;value&gt;2046&lt;/value&gt;
    &lt;text&gt;2.0 km&lt;/text&gt;
   &lt;/distance&gt;
  &lt;/element&gt;
 &lt;/row&gt;
&lt;/DistanceMatrixResponse&gt;
</v>
      </c>
      <c r="F26" s="107">
        <f t="shared" si="0"/>
        <v>4</v>
      </c>
      <c r="G26" s="94">
        <f t="shared" si="1"/>
        <v>1.6040000000000001</v>
      </c>
      <c r="H26" s="198"/>
      <c r="I26" s="198"/>
    </row>
    <row r="27" spans="1:9" s="198" customFormat="1" x14ac:dyDescent="0.2">
      <c r="A27" s="193"/>
      <c r="B27" s="194"/>
      <c r="C27" s="195"/>
      <c r="D27" s="194"/>
      <c r="E27" s="201"/>
      <c r="F27" s="196"/>
      <c r="G27" s="197"/>
    </row>
    <row r="28" spans="1:9" s="198" customFormat="1" x14ac:dyDescent="0.2">
      <c r="A28" s="193"/>
      <c r="B28" s="194"/>
      <c r="C28" s="195"/>
      <c r="D28" s="194"/>
      <c r="E28" s="201"/>
      <c r="F28" s="196"/>
      <c r="G28" s="197"/>
    </row>
    <row r="29" spans="1:9" s="198" customFormat="1" x14ac:dyDescent="0.2">
      <c r="A29" s="193"/>
      <c r="B29" s="194"/>
      <c r="C29" s="195"/>
      <c r="D29" s="194"/>
      <c r="E29" s="201"/>
      <c r="F29" s="196"/>
      <c r="G29" s="235"/>
    </row>
    <row r="30" spans="1:9" s="198" customFormat="1" x14ac:dyDescent="0.2">
      <c r="A30" s="193"/>
      <c r="B30" s="194"/>
      <c r="C30" s="195"/>
      <c r="D30" s="194"/>
      <c r="E30" s="201"/>
      <c r="F30" s="196"/>
      <c r="G30" s="235"/>
    </row>
    <row r="31" spans="1:9" s="191" customFormat="1" x14ac:dyDescent="0.2">
      <c r="A31" s="193"/>
      <c r="B31" s="194"/>
      <c r="C31" s="195"/>
      <c r="D31" s="194"/>
      <c r="E31" s="201"/>
      <c r="F31" s="239"/>
      <c r="G31" s="239"/>
      <c r="H31" s="198"/>
      <c r="I31" s="198"/>
    </row>
    <row r="32" spans="1:9" s="191" customFormat="1" x14ac:dyDescent="0.2">
      <c r="A32" s="193"/>
      <c r="B32" s="194"/>
      <c r="C32" s="195"/>
      <c r="D32" s="194"/>
      <c r="E32" s="201"/>
      <c r="F32" s="239"/>
      <c r="G32" s="239"/>
      <c r="H32" s="198"/>
      <c r="I32" s="198"/>
    </row>
    <row r="33" spans="1:9" x14ac:dyDescent="0.2">
      <c r="A33" s="193"/>
      <c r="B33" s="194"/>
      <c r="C33" s="195"/>
      <c r="D33" s="194"/>
      <c r="E33" s="201"/>
      <c r="F33" s="233"/>
      <c r="G33" s="233"/>
      <c r="H33" s="198"/>
      <c r="I33" s="198"/>
    </row>
    <row r="34" spans="1:9" x14ac:dyDescent="0.2">
      <c r="A34" s="193"/>
      <c r="B34" s="194"/>
      <c r="C34" s="195"/>
      <c r="D34" s="194"/>
      <c r="E34" s="201"/>
      <c r="F34" s="233"/>
      <c r="G34" s="233"/>
      <c r="H34" s="198"/>
      <c r="I34" s="198"/>
    </row>
    <row r="35" spans="1:9" x14ac:dyDescent="0.2">
      <c r="A35" s="193"/>
      <c r="B35" s="194"/>
      <c r="C35" s="195"/>
      <c r="D35" s="194"/>
      <c r="E35" s="201"/>
      <c r="F35" s="233"/>
      <c r="G35" s="233"/>
      <c r="H35" s="198"/>
      <c r="I35" s="198"/>
    </row>
    <row r="36" spans="1:9" x14ac:dyDescent="0.2">
      <c r="A36" s="202"/>
      <c r="B36" s="203"/>
      <c r="C36" s="194"/>
      <c r="D36" s="203"/>
      <c r="E36" s="204"/>
      <c r="F36" s="233"/>
      <c r="G36" s="233"/>
      <c r="H36" s="198"/>
      <c r="I36" s="198"/>
    </row>
    <row r="37" spans="1:9" x14ac:dyDescent="0.2">
      <c r="A37" s="202"/>
      <c r="B37" s="203"/>
      <c r="C37" s="194"/>
      <c r="D37" s="203"/>
      <c r="E37" s="204"/>
      <c r="F37" s="233"/>
      <c r="G37" s="233"/>
      <c r="H37" s="198"/>
      <c r="I37" s="198"/>
    </row>
    <row r="38" spans="1:9" x14ac:dyDescent="0.2">
      <c r="A38" s="27"/>
      <c r="B38" s="11"/>
      <c r="C38" s="67"/>
      <c r="D38" s="11"/>
      <c r="E38" s="168"/>
      <c r="F38" s="233"/>
      <c r="G38" s="233"/>
      <c r="H38" s="1"/>
    </row>
    <row r="39" spans="1:9" x14ac:dyDescent="0.2">
      <c r="A39" s="27"/>
      <c r="B39" s="11"/>
      <c r="C39" s="67"/>
      <c r="D39" s="11"/>
      <c r="E39" s="168"/>
      <c r="F39" s="233"/>
      <c r="G39" s="233"/>
      <c r="H39" s="1"/>
    </row>
    <row r="40" spans="1:9" x14ac:dyDescent="0.2">
      <c r="A40" s="27"/>
      <c r="B40" s="11"/>
      <c r="C40" s="67"/>
      <c r="D40" s="11"/>
      <c r="E40" s="168"/>
      <c r="F40" s="233"/>
      <c r="G40" s="233"/>
      <c r="H40" s="1"/>
    </row>
    <row r="41" spans="1:9" x14ac:dyDescent="0.2">
      <c r="A41" s="27"/>
      <c r="B41" s="11"/>
      <c r="C41" s="67"/>
      <c r="D41" s="11"/>
      <c r="E41" s="168"/>
      <c r="F41" s="233"/>
      <c r="G41" s="233"/>
      <c r="H41" s="1"/>
    </row>
    <row r="42" spans="1:9" x14ac:dyDescent="0.2">
      <c r="A42" s="102" t="s">
        <v>13</v>
      </c>
      <c r="B42" s="13"/>
      <c r="C42" s="70"/>
      <c r="D42" s="15"/>
      <c r="E42" s="169"/>
      <c r="F42" s="233"/>
      <c r="G42" s="233"/>
      <c r="H42" s="1"/>
    </row>
    <row r="43" spans="1:9" ht="15" x14ac:dyDescent="0.2">
      <c r="A43" s="27"/>
      <c r="B43" s="103"/>
      <c r="C43" s="279"/>
      <c r="D43" s="279"/>
      <c r="E43" s="170"/>
      <c r="F43" s="233"/>
      <c r="G43" s="233"/>
      <c r="H43" s="1"/>
    </row>
    <row r="44" spans="1:9" ht="15" x14ac:dyDescent="0.2">
      <c r="A44" s="27"/>
      <c r="B44" s="103"/>
      <c r="C44" s="279"/>
      <c r="D44" s="279"/>
      <c r="E44" s="170"/>
      <c r="F44" s="233"/>
      <c r="G44" s="233"/>
    </row>
  </sheetData>
  <mergeCells count="12">
    <mergeCell ref="A1:I2"/>
    <mergeCell ref="D4:E5"/>
    <mergeCell ref="B8:F8"/>
    <mergeCell ref="D10:E10"/>
    <mergeCell ref="F12:G12"/>
    <mergeCell ref="C43:D43"/>
    <mergeCell ref="C44:D44"/>
    <mergeCell ref="D11:E11"/>
    <mergeCell ref="A12:A13"/>
    <mergeCell ref="B12:B13"/>
    <mergeCell ref="C12:C13"/>
    <mergeCell ref="D12:D13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E39 C39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showGridLines="0" workbookViewId="0">
      <selection activeCell="F39" sqref="F39"/>
    </sheetView>
  </sheetViews>
  <sheetFormatPr baseColWidth="10" defaultRowHeight="12.75" x14ac:dyDescent="0.2"/>
  <cols>
    <col min="1" max="1" width="0.5703125" customWidth="1"/>
    <col min="2" max="2" width="11.42578125" customWidth="1"/>
    <col min="3" max="3" width="19.42578125" style="38" customWidth="1"/>
    <col min="4" max="4" width="12.28515625" style="71" customWidth="1"/>
    <col min="5" max="5" width="10.85546875" style="38" customWidth="1"/>
    <col min="6" max="11" width="11.140625" customWidth="1"/>
    <col min="12" max="12" width="11.42578125" customWidth="1"/>
    <col min="13" max="13" width="13.85546875" customWidth="1"/>
    <col min="14" max="14" width="11" customWidth="1"/>
    <col min="15" max="15" width="11.7109375" customWidth="1"/>
    <col min="16" max="258" width="9.140625" customWidth="1"/>
  </cols>
  <sheetData>
    <row r="1" spans="2:16" ht="25.5" customHeight="1" x14ac:dyDescent="0.2">
      <c r="B1" s="273" t="s">
        <v>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1"/>
    </row>
    <row r="2" spans="2:16" ht="15" customHeight="1" x14ac:dyDescent="0.2"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1"/>
    </row>
    <row r="3" spans="2:16" ht="24.75" customHeight="1" x14ac:dyDescent="0.2">
      <c r="B3" s="2" t="s">
        <v>56</v>
      </c>
      <c r="C3" s="34"/>
      <c r="D3" s="63"/>
      <c r="E3" s="34"/>
      <c r="F3" s="22"/>
      <c r="G3" s="22"/>
      <c r="H3" s="22"/>
      <c r="I3" s="30"/>
      <c r="J3" s="22"/>
      <c r="K3" s="30"/>
      <c r="L3" s="22"/>
      <c r="M3" s="22"/>
      <c r="N3" s="22"/>
      <c r="O3" s="22"/>
      <c r="P3" s="1"/>
    </row>
    <row r="4" spans="2:16" s="2" customFormat="1" ht="15.75" customHeight="1" x14ac:dyDescent="0.15">
      <c r="C4" s="35"/>
      <c r="D4" s="64"/>
      <c r="E4" s="35"/>
    </row>
    <row r="5" spans="2:16" x14ac:dyDescent="0.2">
      <c r="B5" s="23" t="s">
        <v>16</v>
      </c>
      <c r="C5" s="36" t="s">
        <v>57</v>
      </c>
      <c r="D5" s="65"/>
      <c r="E5" s="62"/>
      <c r="H5" s="5" t="s">
        <v>1</v>
      </c>
      <c r="I5" s="5" t="s">
        <v>2</v>
      </c>
      <c r="J5" s="40">
        <v>42359</v>
      </c>
      <c r="K5" s="5" t="s">
        <v>28</v>
      </c>
      <c r="L5" s="40">
        <v>42370</v>
      </c>
      <c r="O5" s="1"/>
    </row>
    <row r="6" spans="2:16" ht="17.100000000000001" customHeight="1" x14ac:dyDescent="0.2">
      <c r="B6" s="3"/>
      <c r="C6" s="37"/>
      <c r="D6" s="66"/>
      <c r="E6" s="37"/>
      <c r="F6" s="3"/>
      <c r="G6" s="3"/>
      <c r="H6" s="3"/>
      <c r="I6" s="3"/>
      <c r="J6" s="3"/>
      <c r="K6" s="3"/>
      <c r="P6" s="1"/>
    </row>
    <row r="7" spans="2:16" ht="17.100000000000001" customHeight="1" x14ac:dyDescent="0.2">
      <c r="B7" s="2" t="s">
        <v>3</v>
      </c>
      <c r="C7" s="35"/>
      <c r="D7" s="64"/>
      <c r="E7" s="35"/>
      <c r="F7" s="2"/>
      <c r="G7" s="3"/>
      <c r="H7" s="3"/>
      <c r="I7" s="3"/>
      <c r="J7" s="3"/>
      <c r="K7" s="3"/>
      <c r="P7" s="1"/>
    </row>
    <row r="8" spans="2:16" ht="16.5" customHeight="1" x14ac:dyDescent="0.2">
      <c r="B8" s="6" t="s">
        <v>4</v>
      </c>
      <c r="C8" s="274" t="s">
        <v>55</v>
      </c>
      <c r="D8" s="274"/>
      <c r="E8" s="274"/>
      <c r="F8" s="274"/>
      <c r="H8" s="5" t="s">
        <v>5</v>
      </c>
      <c r="I8" s="6"/>
      <c r="J8" s="31" t="s">
        <v>54</v>
      </c>
      <c r="K8" s="32"/>
      <c r="M8" s="3"/>
      <c r="N8" s="7"/>
    </row>
    <row r="9" spans="2:16" ht="17.100000000000001" customHeight="1" x14ac:dyDescent="0.2">
      <c r="B9" s="1"/>
      <c r="C9" s="11"/>
      <c r="D9" s="67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16" s="8" customFormat="1" ht="20.100000000000001" customHeight="1" x14ac:dyDescent="0.2">
      <c r="B10" s="9" t="s">
        <v>6</v>
      </c>
      <c r="C10" s="33" t="s">
        <v>7</v>
      </c>
      <c r="D10" s="68"/>
      <c r="E10" s="61"/>
      <c r="F10" s="10" t="s">
        <v>8</v>
      </c>
      <c r="G10" s="10" t="s">
        <v>9</v>
      </c>
      <c r="H10" s="275" t="s">
        <v>21</v>
      </c>
      <c r="I10" s="276"/>
      <c r="J10" s="10" t="s">
        <v>10</v>
      </c>
      <c r="K10" s="10" t="s">
        <v>11</v>
      </c>
      <c r="L10" s="10" t="s">
        <v>24</v>
      </c>
      <c r="M10" s="14" t="s">
        <v>12</v>
      </c>
    </row>
    <row r="11" spans="2:16" s="8" customFormat="1" ht="20.100000000000001" customHeight="1" x14ac:dyDescent="0.2">
      <c r="B11" s="9"/>
      <c r="C11" s="33"/>
      <c r="D11" s="69" t="s">
        <v>58</v>
      </c>
      <c r="E11" s="61"/>
      <c r="F11" s="10"/>
      <c r="G11" s="10"/>
      <c r="H11" s="10" t="s">
        <v>22</v>
      </c>
      <c r="I11" s="10" t="s">
        <v>23</v>
      </c>
      <c r="J11" s="10"/>
      <c r="K11" s="10"/>
      <c r="L11" s="10"/>
      <c r="M11" s="14"/>
    </row>
    <row r="12" spans="2:16" ht="17.100000000000001" customHeight="1" x14ac:dyDescent="0.2">
      <c r="B12" s="41">
        <v>42726</v>
      </c>
      <c r="C12" s="29" t="s">
        <v>59</v>
      </c>
      <c r="D12" s="69" t="s">
        <v>58</v>
      </c>
      <c r="E12" s="29" t="s">
        <v>60</v>
      </c>
      <c r="F12" s="26">
        <v>0</v>
      </c>
      <c r="G12" s="26"/>
      <c r="H12" s="43">
        <v>10</v>
      </c>
      <c r="I12" s="26">
        <f>H12*F39</f>
        <v>4.01</v>
      </c>
      <c r="J12" s="26">
        <v>0</v>
      </c>
      <c r="K12" s="26"/>
      <c r="L12" s="26"/>
      <c r="M12" s="16">
        <f>SUM(F12:K12)-H12</f>
        <v>4.01</v>
      </c>
    </row>
    <row r="13" spans="2:16" ht="17.100000000000001" customHeight="1" x14ac:dyDescent="0.2">
      <c r="B13" s="42">
        <v>42726</v>
      </c>
      <c r="C13" s="28" t="s">
        <v>61</v>
      </c>
      <c r="D13" s="69" t="s">
        <v>58</v>
      </c>
      <c r="E13" s="28" t="s">
        <v>60</v>
      </c>
      <c r="F13" s="25"/>
      <c r="G13" s="25"/>
      <c r="H13" s="44">
        <v>10</v>
      </c>
      <c r="I13" s="26">
        <f>H13*F39</f>
        <v>4.01</v>
      </c>
      <c r="J13" s="25"/>
      <c r="K13" s="25"/>
      <c r="L13" s="25"/>
      <c r="M13" s="16">
        <f t="shared" ref="M13:M35" si="0">SUM(F13:K13)-H13</f>
        <v>4.01</v>
      </c>
    </row>
    <row r="14" spans="2:16" ht="17.100000000000001" customHeight="1" x14ac:dyDescent="0.2">
      <c r="B14" s="41">
        <v>42726</v>
      </c>
      <c r="C14" s="29" t="s">
        <v>62</v>
      </c>
      <c r="D14" s="69" t="s">
        <v>58</v>
      </c>
      <c r="E14" s="29" t="s">
        <v>63</v>
      </c>
      <c r="F14" s="26"/>
      <c r="G14" s="26"/>
      <c r="H14" s="43">
        <v>19</v>
      </c>
      <c r="I14" s="26">
        <f>H14*F39</f>
        <v>7.6190000000000007</v>
      </c>
      <c r="J14" s="26"/>
      <c r="K14" s="26"/>
      <c r="L14" s="26"/>
      <c r="M14" s="16">
        <f t="shared" si="0"/>
        <v>7.6189999999999998</v>
      </c>
    </row>
    <row r="15" spans="2:16" ht="17.100000000000001" customHeight="1" x14ac:dyDescent="0.2">
      <c r="B15" s="42">
        <v>42735</v>
      </c>
      <c r="C15" s="28" t="s">
        <v>64</v>
      </c>
      <c r="D15" s="69" t="s">
        <v>58</v>
      </c>
      <c r="E15" s="28" t="s">
        <v>60</v>
      </c>
      <c r="F15" s="25"/>
      <c r="G15" s="25"/>
      <c r="H15" s="44">
        <v>10</v>
      </c>
      <c r="I15" s="26">
        <f>H15*F39</f>
        <v>4.01</v>
      </c>
      <c r="J15" s="25"/>
      <c r="K15" s="25"/>
      <c r="L15" s="25"/>
      <c r="M15" s="16">
        <f t="shared" si="0"/>
        <v>4.01</v>
      </c>
    </row>
    <row r="16" spans="2:16" ht="17.100000000000001" customHeight="1" x14ac:dyDescent="0.2">
      <c r="B16" s="41"/>
      <c r="C16" s="29"/>
      <c r="D16" s="69" t="s">
        <v>58</v>
      </c>
      <c r="E16" s="29"/>
      <c r="F16" s="26"/>
      <c r="G16" s="26"/>
      <c r="H16" s="43"/>
      <c r="I16" s="26">
        <f>H16*F39</f>
        <v>0</v>
      </c>
      <c r="J16" s="26"/>
      <c r="K16" s="26"/>
      <c r="L16" s="26"/>
      <c r="M16" s="16">
        <f t="shared" si="0"/>
        <v>0</v>
      </c>
    </row>
    <row r="17" spans="2:13" ht="17.100000000000001" customHeight="1" x14ac:dyDescent="0.2">
      <c r="B17" s="42"/>
      <c r="C17" s="28"/>
      <c r="D17" s="69" t="s">
        <v>58</v>
      </c>
      <c r="E17" s="28"/>
      <c r="F17" s="25"/>
      <c r="G17" s="25"/>
      <c r="H17" s="44"/>
      <c r="I17" s="26">
        <f>H17*F39</f>
        <v>0</v>
      </c>
      <c r="J17" s="25"/>
      <c r="K17" s="25"/>
      <c r="L17" s="25"/>
      <c r="M17" s="16">
        <f t="shared" si="0"/>
        <v>0</v>
      </c>
    </row>
    <row r="18" spans="2:13" ht="17.100000000000001" customHeight="1" x14ac:dyDescent="0.2">
      <c r="B18" s="41"/>
      <c r="C18" s="29"/>
      <c r="D18" s="69" t="s">
        <v>58</v>
      </c>
      <c r="E18" s="29"/>
      <c r="F18" s="26"/>
      <c r="G18" s="26"/>
      <c r="H18" s="43"/>
      <c r="I18" s="26">
        <f>H18*F39</f>
        <v>0</v>
      </c>
      <c r="J18" s="26"/>
      <c r="K18" s="26"/>
      <c r="L18" s="26"/>
      <c r="M18" s="16">
        <f t="shared" si="0"/>
        <v>0</v>
      </c>
    </row>
    <row r="19" spans="2:13" ht="17.100000000000001" customHeight="1" x14ac:dyDescent="0.2">
      <c r="B19" s="42"/>
      <c r="C19" s="28"/>
      <c r="D19" s="69" t="s">
        <v>58</v>
      </c>
      <c r="E19" s="28"/>
      <c r="F19" s="25"/>
      <c r="G19" s="25"/>
      <c r="H19" s="44"/>
      <c r="I19" s="26">
        <f>H19*F39</f>
        <v>0</v>
      </c>
      <c r="J19" s="25"/>
      <c r="K19" s="25"/>
      <c r="L19" s="25"/>
      <c r="M19" s="16">
        <f t="shared" si="0"/>
        <v>0</v>
      </c>
    </row>
    <row r="20" spans="2:13" ht="17.100000000000001" customHeight="1" x14ac:dyDescent="0.2">
      <c r="B20" s="41"/>
      <c r="C20" s="29"/>
      <c r="D20" s="69" t="s">
        <v>58</v>
      </c>
      <c r="E20" s="29"/>
      <c r="F20" s="26"/>
      <c r="G20" s="26"/>
      <c r="H20" s="43"/>
      <c r="I20" s="26">
        <f>H20*F39</f>
        <v>0</v>
      </c>
      <c r="J20" s="26"/>
      <c r="K20" s="26"/>
      <c r="L20" s="26"/>
      <c r="M20" s="16">
        <f t="shared" si="0"/>
        <v>0</v>
      </c>
    </row>
    <row r="21" spans="2:13" ht="17.100000000000001" customHeight="1" x14ac:dyDescent="0.2">
      <c r="B21" s="42"/>
      <c r="C21" s="28"/>
      <c r="D21" s="69" t="s">
        <v>58</v>
      </c>
      <c r="E21" s="28"/>
      <c r="F21" s="25"/>
      <c r="G21" s="25"/>
      <c r="H21" s="44"/>
      <c r="I21" s="26">
        <f>H21*F39</f>
        <v>0</v>
      </c>
      <c r="J21" s="25"/>
      <c r="K21" s="25"/>
      <c r="L21" s="25"/>
      <c r="M21" s="16">
        <f t="shared" si="0"/>
        <v>0</v>
      </c>
    </row>
    <row r="22" spans="2:13" ht="17.100000000000001" customHeight="1" x14ac:dyDescent="0.2">
      <c r="B22" s="41"/>
      <c r="C22" s="29"/>
      <c r="D22" s="69" t="s">
        <v>58</v>
      </c>
      <c r="E22" s="29"/>
      <c r="F22" s="26"/>
      <c r="G22" s="26"/>
      <c r="H22" s="43"/>
      <c r="I22" s="26">
        <f>H22*F39</f>
        <v>0</v>
      </c>
      <c r="J22" s="26"/>
      <c r="K22" s="26"/>
      <c r="L22" s="26"/>
      <c r="M22" s="16">
        <f t="shared" si="0"/>
        <v>0</v>
      </c>
    </row>
    <row r="23" spans="2:13" ht="17.100000000000001" customHeight="1" x14ac:dyDescent="0.2">
      <c r="B23" s="42"/>
      <c r="C23" s="28"/>
      <c r="D23" s="69" t="s">
        <v>58</v>
      </c>
      <c r="E23" s="28"/>
      <c r="F23" s="25"/>
      <c r="G23" s="25"/>
      <c r="H23" s="45"/>
      <c r="I23" s="26">
        <f>H23*F39</f>
        <v>0</v>
      </c>
      <c r="J23" s="24"/>
      <c r="K23" s="24"/>
      <c r="L23" s="24"/>
      <c r="M23" s="16">
        <f t="shared" si="0"/>
        <v>0</v>
      </c>
    </row>
    <row r="24" spans="2:13" ht="17.100000000000001" customHeight="1" x14ac:dyDescent="0.2">
      <c r="B24" s="41"/>
      <c r="C24" s="29"/>
      <c r="D24" s="69" t="s">
        <v>58</v>
      </c>
      <c r="E24" s="29"/>
      <c r="F24" s="26"/>
      <c r="G24" s="26"/>
      <c r="H24" s="43"/>
      <c r="I24" s="26">
        <f>H24*F39</f>
        <v>0</v>
      </c>
      <c r="J24" s="26"/>
      <c r="K24" s="26"/>
      <c r="L24" s="26"/>
      <c r="M24" s="16">
        <f t="shared" si="0"/>
        <v>0</v>
      </c>
    </row>
    <row r="25" spans="2:13" ht="17.100000000000001" customHeight="1" x14ac:dyDescent="0.2">
      <c r="B25" s="42"/>
      <c r="C25" s="28"/>
      <c r="D25" s="69" t="s">
        <v>58</v>
      </c>
      <c r="E25" s="28"/>
      <c r="F25" s="25"/>
      <c r="G25" s="25"/>
      <c r="H25" s="44"/>
      <c r="I25" s="26">
        <f>H25*F39</f>
        <v>0</v>
      </c>
      <c r="J25" s="25"/>
      <c r="K25" s="25"/>
      <c r="L25" s="25"/>
      <c r="M25" s="16">
        <f t="shared" si="0"/>
        <v>0</v>
      </c>
    </row>
    <row r="26" spans="2:13" ht="17.100000000000001" customHeight="1" x14ac:dyDescent="0.2">
      <c r="B26" s="41"/>
      <c r="C26" s="29"/>
      <c r="D26" s="69" t="s">
        <v>58</v>
      </c>
      <c r="E26" s="29"/>
      <c r="F26" s="26"/>
      <c r="G26" s="26"/>
      <c r="H26" s="43"/>
      <c r="I26" s="26">
        <f>H26*F39</f>
        <v>0</v>
      </c>
      <c r="J26" s="26"/>
      <c r="K26" s="26"/>
      <c r="L26" s="26"/>
      <c r="M26" s="16">
        <f t="shared" si="0"/>
        <v>0</v>
      </c>
    </row>
    <row r="27" spans="2:13" ht="17.100000000000001" customHeight="1" x14ac:dyDescent="0.2">
      <c r="B27" s="42"/>
      <c r="C27" s="28"/>
      <c r="D27" s="69" t="s">
        <v>58</v>
      </c>
      <c r="E27" s="28"/>
      <c r="F27" s="25"/>
      <c r="G27" s="25"/>
      <c r="H27" s="44"/>
      <c r="I27" s="26">
        <f>H27*F39</f>
        <v>0</v>
      </c>
      <c r="J27" s="25"/>
      <c r="K27" s="25"/>
      <c r="L27" s="25"/>
      <c r="M27" s="16">
        <f t="shared" si="0"/>
        <v>0</v>
      </c>
    </row>
    <row r="28" spans="2:13" ht="17.100000000000001" customHeight="1" x14ac:dyDescent="0.2">
      <c r="B28" s="41"/>
      <c r="C28" s="29"/>
      <c r="D28" s="69" t="s">
        <v>58</v>
      </c>
      <c r="E28" s="29"/>
      <c r="F28" s="26"/>
      <c r="G28" s="26"/>
      <c r="H28" s="43"/>
      <c r="I28" s="26">
        <f>H28*F39</f>
        <v>0</v>
      </c>
      <c r="J28" s="26"/>
      <c r="K28" s="26"/>
      <c r="L28" s="26"/>
      <c r="M28" s="16">
        <f t="shared" si="0"/>
        <v>0</v>
      </c>
    </row>
    <row r="29" spans="2:13" ht="17.100000000000001" customHeight="1" x14ac:dyDescent="0.2">
      <c r="B29" s="42"/>
      <c r="C29" s="28"/>
      <c r="D29" s="69" t="s">
        <v>58</v>
      </c>
      <c r="E29" s="28"/>
      <c r="F29" s="25"/>
      <c r="G29" s="25"/>
      <c r="H29" s="45"/>
      <c r="I29" s="26">
        <f>H29*F39</f>
        <v>0</v>
      </c>
      <c r="J29" s="24"/>
      <c r="K29" s="24"/>
      <c r="L29" s="24"/>
      <c r="M29" s="16">
        <f t="shared" si="0"/>
        <v>0</v>
      </c>
    </row>
    <row r="30" spans="2:13" ht="17.100000000000001" customHeight="1" x14ac:dyDescent="0.2">
      <c r="B30" s="41"/>
      <c r="C30" s="29"/>
      <c r="D30" s="69" t="s">
        <v>58</v>
      </c>
      <c r="E30" s="29"/>
      <c r="F30" s="26"/>
      <c r="G30" s="26"/>
      <c r="H30" s="43"/>
      <c r="I30" s="26">
        <f>H30*F39</f>
        <v>0</v>
      </c>
      <c r="J30" s="26"/>
      <c r="K30" s="26"/>
      <c r="L30" s="26"/>
      <c r="M30" s="16">
        <f t="shared" si="0"/>
        <v>0</v>
      </c>
    </row>
    <row r="31" spans="2:13" ht="17.100000000000001" customHeight="1" x14ac:dyDescent="0.2">
      <c r="B31" s="42"/>
      <c r="C31" s="28"/>
      <c r="D31" s="69" t="s">
        <v>58</v>
      </c>
      <c r="E31" s="28"/>
      <c r="F31" s="25"/>
      <c r="G31" s="25"/>
      <c r="H31" s="44"/>
      <c r="I31" s="26">
        <f>H31*F39</f>
        <v>0</v>
      </c>
      <c r="J31" s="25"/>
      <c r="K31" s="25"/>
      <c r="L31" s="25"/>
      <c r="M31" s="16">
        <f t="shared" si="0"/>
        <v>0</v>
      </c>
    </row>
    <row r="32" spans="2:13" ht="17.100000000000001" customHeight="1" x14ac:dyDescent="0.2">
      <c r="B32" s="42"/>
      <c r="C32" s="28"/>
      <c r="D32" s="69" t="s">
        <v>58</v>
      </c>
      <c r="E32" s="28"/>
      <c r="F32" s="25"/>
      <c r="G32" s="25"/>
      <c r="H32" s="44"/>
      <c r="I32" s="26">
        <f>H32*F39</f>
        <v>0</v>
      </c>
      <c r="J32" s="25"/>
      <c r="K32" s="25"/>
      <c r="L32" s="25"/>
      <c r="M32" s="16"/>
    </row>
    <row r="33" spans="2:15" ht="17.100000000000001" customHeight="1" x14ac:dyDescent="0.2">
      <c r="B33" s="41"/>
      <c r="C33" s="29"/>
      <c r="D33" s="69" t="s">
        <v>58</v>
      </c>
      <c r="E33" s="29"/>
      <c r="F33" s="26"/>
      <c r="G33" s="26"/>
      <c r="H33" s="46"/>
      <c r="I33" s="26">
        <f>H33*F39</f>
        <v>0</v>
      </c>
      <c r="J33" s="26"/>
      <c r="K33" s="26"/>
      <c r="L33" s="26"/>
      <c r="M33" s="16">
        <f t="shared" si="0"/>
        <v>0</v>
      </c>
      <c r="N33" s="1"/>
    </row>
    <row r="34" spans="2:15" ht="17.100000000000001" customHeight="1" x14ac:dyDescent="0.2">
      <c r="B34" s="41"/>
      <c r="C34" s="29"/>
      <c r="D34" s="69" t="s">
        <v>58</v>
      </c>
      <c r="E34" s="29"/>
      <c r="F34" s="26"/>
      <c r="G34" s="26"/>
      <c r="H34" s="46"/>
      <c r="I34" s="26">
        <f>H34*F39</f>
        <v>0</v>
      </c>
      <c r="J34" s="26"/>
      <c r="K34" s="26"/>
      <c r="L34" s="26"/>
      <c r="M34" s="16"/>
      <c r="N34" s="1"/>
    </row>
    <row r="35" spans="2:15" ht="17.100000000000001" customHeight="1" x14ac:dyDescent="0.2">
      <c r="B35" s="41"/>
      <c r="C35" s="29"/>
      <c r="D35" s="69" t="s">
        <v>58</v>
      </c>
      <c r="E35" s="29"/>
      <c r="F35" s="26"/>
      <c r="G35" s="26"/>
      <c r="H35" s="46"/>
      <c r="I35" s="26">
        <f>H35*F39</f>
        <v>0</v>
      </c>
      <c r="J35" s="26"/>
      <c r="K35" s="26"/>
      <c r="L35" s="26"/>
      <c r="M35" s="16">
        <f t="shared" si="0"/>
        <v>0</v>
      </c>
      <c r="N35" s="1"/>
    </row>
    <row r="36" spans="2:15" ht="17.100000000000001" customHeight="1" x14ac:dyDescent="0.2">
      <c r="C36" s="11"/>
      <c r="D36" s="67"/>
      <c r="E36" s="11"/>
      <c r="F36" s="21">
        <f>SUM(F12:F35)</f>
        <v>0</v>
      </c>
      <c r="G36" s="21">
        <f>SUM(G12:G35)</f>
        <v>0</v>
      </c>
      <c r="H36" s="39">
        <f>SUM(H15:H35)</f>
        <v>10</v>
      </c>
      <c r="I36" s="21"/>
      <c r="J36" s="21">
        <f>SUM(J12:J35)</f>
        <v>0</v>
      </c>
      <c r="K36" s="21">
        <f>SUM(K12:K35)</f>
        <v>0</v>
      </c>
      <c r="L36" s="21"/>
      <c r="M36" s="18"/>
      <c r="N36" s="1"/>
    </row>
    <row r="37" spans="2:15" ht="17.100000000000001" customHeight="1" x14ac:dyDescent="0.2">
      <c r="C37" s="11"/>
      <c r="D37" s="67"/>
      <c r="E37" s="11"/>
      <c r="F37" s="26"/>
      <c r="G37" s="11"/>
      <c r="H37" s="11"/>
      <c r="I37" s="11"/>
      <c r="J37" s="11"/>
      <c r="K37" s="11"/>
      <c r="L37" s="12" t="s">
        <v>18</v>
      </c>
      <c r="M37" s="19">
        <f>SUM(M12:M35)</f>
        <v>19.649000000000001</v>
      </c>
      <c r="O37" s="1"/>
    </row>
    <row r="38" spans="2:15" ht="17.100000000000001" customHeight="1" x14ac:dyDescent="0.2">
      <c r="C38" s="35" t="s">
        <v>26</v>
      </c>
      <c r="D38" s="64"/>
      <c r="E38" s="35"/>
      <c r="F38" s="11" t="s">
        <v>35</v>
      </c>
      <c r="G38" s="11"/>
      <c r="H38" s="11"/>
      <c r="I38" s="11"/>
      <c r="J38" s="11"/>
      <c r="K38" s="11"/>
      <c r="L38" s="12" t="s">
        <v>17</v>
      </c>
      <c r="M38" s="19">
        <f>SUM(L12:L35)</f>
        <v>0</v>
      </c>
      <c r="O38" s="1"/>
    </row>
    <row r="39" spans="2:15" ht="17.100000000000001" customHeight="1" x14ac:dyDescent="0.2">
      <c r="C39" s="35" t="s">
        <v>25</v>
      </c>
      <c r="D39" s="64"/>
      <c r="E39" s="35"/>
      <c r="F39" s="11">
        <v>0.40100000000000002</v>
      </c>
      <c r="G39" s="11" t="s">
        <v>27</v>
      </c>
      <c r="H39" s="11"/>
      <c r="I39" s="11"/>
      <c r="J39" s="11"/>
      <c r="K39" s="11"/>
      <c r="L39" s="12" t="s">
        <v>19</v>
      </c>
      <c r="M39" s="19">
        <f>M37-M38</f>
        <v>19.649000000000001</v>
      </c>
      <c r="O39" s="1"/>
    </row>
    <row r="40" spans="2:15" ht="17.100000000000001" customHeight="1" x14ac:dyDescent="0.2">
      <c r="C40" s="11"/>
      <c r="D40" s="67"/>
      <c r="E40" s="11"/>
      <c r="G40" s="11"/>
      <c r="H40" s="11"/>
      <c r="I40" s="11"/>
      <c r="J40" s="11"/>
      <c r="K40" s="11"/>
      <c r="L40" s="12"/>
      <c r="M40" s="19"/>
      <c r="O40" s="1"/>
    </row>
    <row r="41" spans="2:15" ht="17.100000000000001" customHeight="1" x14ac:dyDescent="0.2">
      <c r="B41" s="4" t="s">
        <v>13</v>
      </c>
      <c r="C41" s="13"/>
      <c r="D41" s="70"/>
      <c r="E41" s="15"/>
      <c r="G41" s="15"/>
      <c r="H41" s="5" t="s">
        <v>14</v>
      </c>
      <c r="I41" s="5"/>
      <c r="J41" s="27"/>
      <c r="K41" s="27"/>
      <c r="L41" s="12" t="s">
        <v>15</v>
      </c>
      <c r="M41" s="20"/>
      <c r="O41" s="1"/>
    </row>
    <row r="42" spans="2:15" ht="17.100000000000001" customHeight="1" x14ac:dyDescent="0.2">
      <c r="F42" s="11"/>
      <c r="J42" s="27"/>
      <c r="K42" s="27"/>
      <c r="L42" s="12" t="s">
        <v>20</v>
      </c>
      <c r="M42" s="17">
        <f>(M37-M41)</f>
        <v>19.649000000000001</v>
      </c>
      <c r="O42" s="1"/>
    </row>
    <row r="43" spans="2:15" x14ac:dyDescent="0.2">
      <c r="F43" s="13"/>
    </row>
  </sheetData>
  <mergeCells count="3">
    <mergeCell ref="B1:O2"/>
    <mergeCell ref="C8:F8"/>
    <mergeCell ref="H10:I10"/>
  </mergeCells>
  <phoneticPr fontId="0" type="noConversion"/>
  <printOptions horizontalCentered="1"/>
  <pageMargins left="0.78740157499999996" right="0.78740157499999996" top="0.5" bottom="0.984251969" header="0.5" footer="0.5"/>
  <pageSetup paperSize="9" scale="78" orientation="landscape" horizontalDpi="4294967293" verticalDpi="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J22" sqref="J22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13.28515625" style="86" bestFit="1" customWidth="1"/>
    <col min="6" max="6" width="11.42578125" style="113"/>
  </cols>
  <sheetData>
    <row r="1" spans="1:8" x14ac:dyDescent="0.2">
      <c r="A1" s="273" t="s">
        <v>0</v>
      </c>
      <c r="B1" s="273"/>
      <c r="C1" s="273"/>
      <c r="D1" s="273"/>
      <c r="E1" s="273"/>
      <c r="F1" s="273"/>
      <c r="G1" s="273"/>
      <c r="H1" s="273"/>
    </row>
    <row r="2" spans="1:8" x14ac:dyDescent="0.2">
      <c r="A2" s="273"/>
      <c r="B2" s="273"/>
      <c r="C2" s="273"/>
      <c r="D2" s="273"/>
      <c r="E2" s="273"/>
      <c r="F2" s="273"/>
      <c r="G2" s="273"/>
      <c r="H2" s="273"/>
    </row>
    <row r="3" spans="1:8" ht="30" x14ac:dyDescent="0.2">
      <c r="A3" s="2" t="s">
        <v>56</v>
      </c>
      <c r="B3" s="75"/>
      <c r="C3" s="76"/>
      <c r="D3" s="75"/>
      <c r="E3" s="75"/>
      <c r="F3" s="104"/>
      <c r="G3" s="60"/>
      <c r="H3" s="60"/>
    </row>
    <row r="4" spans="1:8" x14ac:dyDescent="0.2">
      <c r="A4" s="2"/>
      <c r="B4" s="77"/>
      <c r="C4" s="78"/>
      <c r="D4" s="277" t="s">
        <v>131</v>
      </c>
      <c r="E4" s="119" t="s">
        <v>2</v>
      </c>
      <c r="F4" s="119" t="s">
        <v>28</v>
      </c>
      <c r="G4" s="2"/>
      <c r="H4" s="2"/>
    </row>
    <row r="5" spans="1:8" x14ac:dyDescent="0.2">
      <c r="A5" s="23" t="s">
        <v>16</v>
      </c>
      <c r="B5" s="79" t="s">
        <v>57</v>
      </c>
      <c r="C5" s="80"/>
      <c r="D5" s="277"/>
      <c r="E5" s="120">
        <v>42339</v>
      </c>
      <c r="F5" s="125">
        <v>42369</v>
      </c>
      <c r="H5" s="1"/>
    </row>
    <row r="6" spans="1:8" x14ac:dyDescent="0.2">
      <c r="A6" s="3"/>
      <c r="B6" s="82"/>
      <c r="C6" s="83"/>
      <c r="D6" s="37"/>
      <c r="E6" s="37"/>
      <c r="F6" s="114"/>
    </row>
    <row r="7" spans="1:8" x14ac:dyDescent="0.2">
      <c r="A7" s="2" t="s">
        <v>3</v>
      </c>
      <c r="B7" s="77"/>
      <c r="C7" s="78"/>
      <c r="D7" s="101"/>
      <c r="E7" s="122" t="s">
        <v>133</v>
      </c>
      <c r="F7" s="123" t="s">
        <v>54</v>
      </c>
    </row>
    <row r="8" spans="1:8" x14ac:dyDescent="0.2">
      <c r="A8" s="3" t="s">
        <v>4</v>
      </c>
      <c r="B8" s="274" t="s">
        <v>55</v>
      </c>
      <c r="C8" s="274"/>
      <c r="D8" s="274"/>
      <c r="E8" s="274"/>
      <c r="F8" s="88"/>
      <c r="G8" s="7"/>
    </row>
    <row r="9" spans="1:8" x14ac:dyDescent="0.2">
      <c r="A9" s="1"/>
      <c r="B9" s="84"/>
      <c r="C9" s="85"/>
      <c r="D9" s="84"/>
      <c r="E9" s="105"/>
      <c r="F9" s="84"/>
      <c r="G9" s="1"/>
    </row>
    <row r="10" spans="1:8" x14ac:dyDescent="0.2">
      <c r="A10" s="117" t="s">
        <v>6</v>
      </c>
      <c r="B10" s="117" t="s">
        <v>7</v>
      </c>
      <c r="C10" s="116"/>
      <c r="D10" s="117"/>
      <c r="E10" s="278" t="s">
        <v>21</v>
      </c>
      <c r="F10" s="278"/>
      <c r="G10" s="8"/>
    </row>
    <row r="11" spans="1:8" ht="25.5" x14ac:dyDescent="0.2">
      <c r="A11" s="117"/>
      <c r="B11" s="117"/>
      <c r="C11" s="116" t="s">
        <v>58</v>
      </c>
      <c r="D11" s="117"/>
      <c r="E11" s="118" t="s">
        <v>22</v>
      </c>
      <c r="F11" s="117" t="s">
        <v>23</v>
      </c>
      <c r="G11" s="8"/>
    </row>
    <row r="12" spans="1:8" ht="25.5" x14ac:dyDescent="0.2">
      <c r="A12" s="41">
        <v>42360</v>
      </c>
      <c r="B12" s="29" t="s">
        <v>59</v>
      </c>
      <c r="C12" s="116" t="s">
        <v>58</v>
      </c>
      <c r="D12" s="29" t="s">
        <v>60</v>
      </c>
      <c r="E12" s="43">
        <v>10</v>
      </c>
      <c r="F12" s="92">
        <f>E12*E22</f>
        <v>4.01</v>
      </c>
    </row>
    <row r="13" spans="1:8" ht="25.5" x14ac:dyDescent="0.2">
      <c r="A13" s="242">
        <v>42360</v>
      </c>
      <c r="B13" s="243" t="s">
        <v>61</v>
      </c>
      <c r="C13" s="116" t="s">
        <v>58</v>
      </c>
      <c r="D13" s="243" t="s">
        <v>60</v>
      </c>
      <c r="E13" s="244">
        <v>10</v>
      </c>
      <c r="F13" s="94">
        <f>E13*E22</f>
        <v>4.01</v>
      </c>
    </row>
    <row r="14" spans="1:8" ht="25.5" x14ac:dyDescent="0.2">
      <c r="A14" s="41">
        <v>42360</v>
      </c>
      <c r="B14" s="29" t="s">
        <v>62</v>
      </c>
      <c r="C14" s="116" t="s">
        <v>58</v>
      </c>
      <c r="D14" s="29" t="s">
        <v>63</v>
      </c>
      <c r="E14" s="43">
        <v>19</v>
      </c>
      <c r="F14" s="92">
        <f>E14*E22</f>
        <v>7.6190000000000007</v>
      </c>
    </row>
    <row r="15" spans="1:8" ht="38.25" x14ac:dyDescent="0.2">
      <c r="A15" s="242">
        <v>42361</v>
      </c>
      <c r="B15" s="245" t="s">
        <v>509</v>
      </c>
      <c r="C15" s="116" t="s">
        <v>58</v>
      </c>
      <c r="D15" s="245" t="s">
        <v>510</v>
      </c>
      <c r="E15" s="244">
        <v>300</v>
      </c>
      <c r="F15" s="94">
        <f>E15*E22</f>
        <v>120.30000000000001</v>
      </c>
    </row>
    <row r="16" spans="1:8" ht="25.5" x14ac:dyDescent="0.2">
      <c r="A16" s="246">
        <v>42369</v>
      </c>
      <c r="B16" s="247" t="s">
        <v>64</v>
      </c>
      <c r="C16" s="116" t="s">
        <v>58</v>
      </c>
      <c r="D16" s="247" t="s">
        <v>60</v>
      </c>
      <c r="E16" s="248">
        <v>10</v>
      </c>
      <c r="F16" s="190">
        <f>E16*E22</f>
        <v>4.01</v>
      </c>
    </row>
    <row r="17" spans="1:8" x14ac:dyDescent="0.2">
      <c r="A17" s="90"/>
      <c r="B17" s="95"/>
      <c r="C17" s="116"/>
      <c r="D17" s="95"/>
      <c r="E17" s="108"/>
      <c r="F17" s="94"/>
    </row>
    <row r="18" spans="1:8" x14ac:dyDescent="0.2">
      <c r="A18" s="89"/>
      <c r="B18" s="91"/>
      <c r="C18" s="116"/>
      <c r="D18" s="96"/>
      <c r="E18" s="97" t="s">
        <v>134</v>
      </c>
      <c r="F18" s="98" t="s">
        <v>135</v>
      </c>
    </row>
    <row r="19" spans="1:8" x14ac:dyDescent="0.2">
      <c r="A19" s="27"/>
      <c r="B19" s="11"/>
      <c r="C19" s="67"/>
      <c r="D19" s="11"/>
      <c r="E19" s="110">
        <f>SUM(E12:E17)</f>
        <v>349</v>
      </c>
      <c r="F19" s="99">
        <f>SUM(F11:F16)</f>
        <v>139.94900000000001</v>
      </c>
    </row>
    <row r="20" spans="1:8" x14ac:dyDescent="0.2">
      <c r="A20" s="27"/>
      <c r="B20" s="11"/>
      <c r="C20" s="67"/>
      <c r="D20" s="11"/>
      <c r="E20" s="115"/>
      <c r="F20" s="100"/>
      <c r="H20" s="1"/>
    </row>
    <row r="21" spans="1:8" x14ac:dyDescent="0.2">
      <c r="A21" s="27"/>
      <c r="B21" s="101" t="s">
        <v>26</v>
      </c>
      <c r="C21" s="11" t="s">
        <v>35</v>
      </c>
      <c r="D21" s="101"/>
      <c r="E21" s="11" t="s">
        <v>35</v>
      </c>
      <c r="F21" s="74"/>
      <c r="H21" s="1"/>
    </row>
    <row r="22" spans="1:8" x14ac:dyDescent="0.2">
      <c r="A22" s="27"/>
      <c r="B22" s="101" t="s">
        <v>25</v>
      </c>
      <c r="C22" s="72"/>
      <c r="D22" s="11"/>
      <c r="E22" s="11">
        <v>0.40100000000000002</v>
      </c>
      <c r="F22" s="74"/>
      <c r="H22" s="1"/>
    </row>
    <row r="23" spans="1:8" x14ac:dyDescent="0.2">
      <c r="A23" s="27"/>
      <c r="B23" s="11"/>
      <c r="C23" s="67"/>
      <c r="D23" s="11"/>
      <c r="E23" s="103"/>
      <c r="F23" s="74"/>
      <c r="H23" s="1"/>
    </row>
    <row r="24" spans="1:8" x14ac:dyDescent="0.2">
      <c r="A24" s="102" t="s">
        <v>13</v>
      </c>
      <c r="B24" s="13"/>
      <c r="C24" s="70"/>
      <c r="D24" s="15"/>
      <c r="E24" s="103"/>
      <c r="F24" s="111"/>
      <c r="H24" s="1"/>
    </row>
    <row r="25" spans="1:8" x14ac:dyDescent="0.2">
      <c r="A25" s="27"/>
      <c r="B25" s="103"/>
      <c r="C25" s="73"/>
      <c r="D25" s="103"/>
      <c r="E25" s="11"/>
      <c r="F25" s="112"/>
      <c r="H25" s="1"/>
    </row>
    <row r="26" spans="1:8" x14ac:dyDescent="0.2">
      <c r="A26" s="27"/>
      <c r="B26" s="103"/>
      <c r="C26" s="73"/>
      <c r="D26" s="103"/>
      <c r="E26" s="13"/>
      <c r="F26" s="112"/>
    </row>
    <row r="27" spans="1:8" x14ac:dyDescent="0.2">
      <c r="B27" s="86"/>
      <c r="C27" s="87"/>
      <c r="D27" s="86"/>
    </row>
  </sheetData>
  <mergeCells count="4">
    <mergeCell ref="A1:H2"/>
    <mergeCell ref="D4:D5"/>
    <mergeCell ref="B8:E8"/>
    <mergeCell ref="E10:F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'Indemnités Kilométriques'!$A$4:$A$8</xm:f>
          </x14:formula1>
          <xm:sqref>E21 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49" zoomScale="130" zoomScaleNormal="130" workbookViewId="0">
      <selection activeCell="F62" sqref="F62"/>
    </sheetView>
  </sheetViews>
  <sheetFormatPr baseColWidth="10" defaultRowHeight="12.75" x14ac:dyDescent="0.2"/>
  <cols>
    <col min="1" max="1" width="10.85546875" customWidth="1"/>
    <col min="2" max="2" width="17.5703125" style="81" customWidth="1"/>
    <col min="3" max="3" width="18.28515625" style="81" customWidth="1"/>
    <col min="4" max="4" width="14.140625" style="81" customWidth="1"/>
    <col min="5" max="5" width="4.85546875" style="81" customWidth="1"/>
    <col min="6" max="6" width="13.28515625" style="86" bestFit="1" customWidth="1"/>
    <col min="7" max="7" width="11.42578125" style="113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9" x14ac:dyDescent="0.2">
      <c r="A4" s="2"/>
      <c r="B4" s="77"/>
      <c r="C4" s="78"/>
      <c r="D4" s="277" t="s">
        <v>131</v>
      </c>
      <c r="E4" s="182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 t="s">
        <v>57</v>
      </c>
      <c r="C5" s="80"/>
      <c r="D5" s="277"/>
      <c r="E5" s="182"/>
      <c r="F5" s="120">
        <v>42373</v>
      </c>
      <c r="G5" s="121" t="s">
        <v>132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74"/>
      <c r="G8" s="88"/>
      <c r="H8" s="7"/>
    </row>
    <row r="9" spans="1:9" ht="13.5" thickBot="1" x14ac:dyDescent="0.25">
      <c r="A9" s="3"/>
      <c r="B9" s="32"/>
      <c r="C9" s="32"/>
      <c r="D9" s="32"/>
      <c r="E9" s="32"/>
      <c r="F9" s="32"/>
      <c r="G9" s="88"/>
      <c r="H9" s="7"/>
    </row>
    <row r="10" spans="1:9" s="161" customFormat="1" ht="25.5" customHeight="1" thickBot="1" x14ac:dyDescent="0.25">
      <c r="B10" s="156" t="s">
        <v>441</v>
      </c>
      <c r="C10" s="157" t="s">
        <v>442</v>
      </c>
      <c r="D10" s="159" t="s">
        <v>440</v>
      </c>
      <c r="E10" s="181"/>
      <c r="F10" s="167">
        <f>F11</f>
        <v>2400</v>
      </c>
      <c r="G10" s="174">
        <f>G11</f>
        <v>962.40000000000009</v>
      </c>
      <c r="H10" s="160"/>
    </row>
    <row r="11" spans="1:9" s="161" customFormat="1" ht="13.5" thickBot="1" x14ac:dyDescent="0.25">
      <c r="B11" s="162" t="s">
        <v>35</v>
      </c>
      <c r="C11" s="163">
        <v>0.40100000000000002</v>
      </c>
      <c r="D11" s="159" t="s">
        <v>439</v>
      </c>
      <c r="E11" s="181"/>
      <c r="F11" s="167">
        <f>SUM(F14:F70)</f>
        <v>2400</v>
      </c>
      <c r="G11" s="174">
        <f>SUM(G14:G70)</f>
        <v>962.40000000000009</v>
      </c>
    </row>
    <row r="12" spans="1:9" x14ac:dyDescent="0.2">
      <c r="A12" s="117" t="s">
        <v>6</v>
      </c>
      <c r="B12" s="139" t="s">
        <v>7</v>
      </c>
      <c r="C12" s="140"/>
      <c r="D12" s="139"/>
      <c r="E12" s="185"/>
      <c r="F12" s="280" t="s">
        <v>21</v>
      </c>
      <c r="G12" s="280"/>
      <c r="H12" s="8"/>
    </row>
    <row r="13" spans="1:9" ht="25.5" x14ac:dyDescent="0.2">
      <c r="A13" s="117"/>
      <c r="B13" s="117"/>
      <c r="C13" s="116" t="s">
        <v>58</v>
      </c>
      <c r="D13" s="117"/>
      <c r="E13" s="183"/>
      <c r="F13" s="118" t="s">
        <v>22</v>
      </c>
      <c r="G13" s="117" t="s">
        <v>23</v>
      </c>
      <c r="H13" s="8"/>
    </row>
    <row r="14" spans="1:9" ht="25.5" x14ac:dyDescent="0.2">
      <c r="A14" s="187">
        <v>42374</v>
      </c>
      <c r="B14" s="236" t="s">
        <v>65</v>
      </c>
      <c r="C14" s="116" t="s">
        <v>58</v>
      </c>
      <c r="D14" s="236" t="s">
        <v>66</v>
      </c>
      <c r="E14" s="236"/>
      <c r="F14" s="189">
        <v>19</v>
      </c>
      <c r="G14" s="92">
        <f>F14*$C$11</f>
        <v>7.6190000000000007</v>
      </c>
    </row>
    <row r="15" spans="1:9" ht="25.5" x14ac:dyDescent="0.2">
      <c r="A15" s="90">
        <v>42374</v>
      </c>
      <c r="B15" s="93" t="s">
        <v>67</v>
      </c>
      <c r="C15" s="116" t="s">
        <v>58</v>
      </c>
      <c r="D15" s="93" t="s">
        <v>60</v>
      </c>
      <c r="E15" s="93"/>
      <c r="F15" s="107">
        <v>10</v>
      </c>
      <c r="G15" s="94">
        <f t="shared" ref="G15:G56" si="0">F15*$C$11</f>
        <v>4.01</v>
      </c>
    </row>
    <row r="16" spans="1:9" ht="25.5" x14ac:dyDescent="0.2">
      <c r="A16" s="187">
        <v>42375</v>
      </c>
      <c r="B16" s="236" t="s">
        <v>68</v>
      </c>
      <c r="C16" s="116" t="s">
        <v>58</v>
      </c>
      <c r="D16" s="236" t="s">
        <v>69</v>
      </c>
      <c r="E16" s="236"/>
      <c r="F16" s="189">
        <v>218</v>
      </c>
      <c r="G16" s="92">
        <f t="shared" si="0"/>
        <v>87.418000000000006</v>
      </c>
    </row>
    <row r="17" spans="1:7" ht="25.5" x14ac:dyDescent="0.2">
      <c r="A17" s="90">
        <v>42375</v>
      </c>
      <c r="B17" s="93" t="s">
        <v>59</v>
      </c>
      <c r="C17" s="116" t="s">
        <v>58</v>
      </c>
      <c r="D17" s="93" t="s">
        <v>60</v>
      </c>
      <c r="E17" s="93"/>
      <c r="F17" s="107">
        <v>10</v>
      </c>
      <c r="G17" s="94">
        <f t="shared" si="0"/>
        <v>4.01</v>
      </c>
    </row>
    <row r="18" spans="1:7" ht="25.5" x14ac:dyDescent="0.2">
      <c r="A18" s="187">
        <v>42376</v>
      </c>
      <c r="B18" s="236" t="s">
        <v>70</v>
      </c>
      <c r="C18" s="116" t="s">
        <v>58</v>
      </c>
      <c r="D18" s="236" t="s">
        <v>60</v>
      </c>
      <c r="E18" s="236"/>
      <c r="F18" s="189">
        <v>8</v>
      </c>
      <c r="G18" s="92">
        <f t="shared" si="0"/>
        <v>3.2080000000000002</v>
      </c>
    </row>
    <row r="19" spans="1:7" ht="25.5" x14ac:dyDescent="0.2">
      <c r="A19" s="90">
        <v>42376</v>
      </c>
      <c r="B19" s="95" t="s">
        <v>511</v>
      </c>
      <c r="C19" s="116" t="s">
        <v>58</v>
      </c>
      <c r="D19" s="95" t="s">
        <v>512</v>
      </c>
      <c r="E19" s="95"/>
      <c r="F19" s="107">
        <v>142</v>
      </c>
      <c r="G19" s="94">
        <f t="shared" si="0"/>
        <v>56.942</v>
      </c>
    </row>
    <row r="20" spans="1:7" ht="25.5" x14ac:dyDescent="0.2">
      <c r="A20" s="187">
        <v>42377</v>
      </c>
      <c r="B20" s="192" t="s">
        <v>71</v>
      </c>
      <c r="C20" s="116" t="s">
        <v>58</v>
      </c>
      <c r="D20" s="192" t="s">
        <v>60</v>
      </c>
      <c r="E20" s="192"/>
      <c r="F20" s="189">
        <v>8</v>
      </c>
      <c r="G20" s="92">
        <f t="shared" si="0"/>
        <v>3.2080000000000002</v>
      </c>
    </row>
    <row r="21" spans="1:7" ht="25.5" x14ac:dyDescent="0.2">
      <c r="A21" s="90">
        <v>42381</v>
      </c>
      <c r="B21" s="95" t="s">
        <v>73</v>
      </c>
      <c r="C21" s="116" t="s">
        <v>58</v>
      </c>
      <c r="D21" s="95" t="s">
        <v>72</v>
      </c>
      <c r="E21" s="95"/>
      <c r="F21" s="107">
        <v>150</v>
      </c>
      <c r="G21" s="94">
        <f t="shared" si="0"/>
        <v>60.150000000000006</v>
      </c>
    </row>
    <row r="22" spans="1:7" x14ac:dyDescent="0.2">
      <c r="A22" s="187">
        <v>42381</v>
      </c>
      <c r="B22" s="192" t="s">
        <v>74</v>
      </c>
      <c r="C22" s="116" t="s">
        <v>72</v>
      </c>
      <c r="D22" s="192" t="s">
        <v>75</v>
      </c>
      <c r="E22" s="192"/>
      <c r="F22" s="189">
        <v>20</v>
      </c>
      <c r="G22" s="92">
        <f t="shared" si="0"/>
        <v>8.02</v>
      </c>
    </row>
    <row r="23" spans="1:7" x14ac:dyDescent="0.2">
      <c r="A23" s="90">
        <v>42381</v>
      </c>
      <c r="B23" s="95" t="s">
        <v>76</v>
      </c>
      <c r="C23" s="116" t="s">
        <v>77</v>
      </c>
      <c r="D23" s="95" t="s">
        <v>72</v>
      </c>
      <c r="E23" s="95"/>
      <c r="F23" s="107">
        <v>20</v>
      </c>
      <c r="G23" s="94">
        <f t="shared" si="0"/>
        <v>8.02</v>
      </c>
    </row>
    <row r="24" spans="1:7" x14ac:dyDescent="0.2">
      <c r="A24" s="187">
        <v>42381</v>
      </c>
      <c r="B24" s="192" t="s">
        <v>78</v>
      </c>
      <c r="C24" s="116" t="s">
        <v>72</v>
      </c>
      <c r="D24" s="192" t="s">
        <v>79</v>
      </c>
      <c r="E24" s="192"/>
      <c r="F24" s="189">
        <v>64</v>
      </c>
      <c r="G24" s="92">
        <f t="shared" si="0"/>
        <v>25.664000000000001</v>
      </c>
    </row>
    <row r="25" spans="1:7" ht="25.5" x14ac:dyDescent="0.2">
      <c r="A25" s="90">
        <v>42382</v>
      </c>
      <c r="B25" s="95" t="s">
        <v>81</v>
      </c>
      <c r="C25" s="116" t="s">
        <v>58</v>
      </c>
      <c r="D25" s="95" t="s">
        <v>80</v>
      </c>
      <c r="E25" s="95"/>
      <c r="F25" s="107">
        <v>175</v>
      </c>
      <c r="G25" s="94">
        <f t="shared" si="0"/>
        <v>70.174999999999997</v>
      </c>
    </row>
    <row r="26" spans="1:7" x14ac:dyDescent="0.2">
      <c r="A26" s="187">
        <v>42382</v>
      </c>
      <c r="B26" s="192" t="s">
        <v>82</v>
      </c>
      <c r="C26" s="116" t="s">
        <v>83</v>
      </c>
      <c r="D26" s="192" t="s">
        <v>84</v>
      </c>
      <c r="E26" s="192"/>
      <c r="F26" s="189">
        <v>60</v>
      </c>
      <c r="G26" s="92">
        <f t="shared" si="0"/>
        <v>24.060000000000002</v>
      </c>
    </row>
    <row r="27" spans="1:7" ht="25.5" x14ac:dyDescent="0.2">
      <c r="A27" s="90">
        <v>42382</v>
      </c>
      <c r="B27" s="95" t="s">
        <v>85</v>
      </c>
      <c r="C27" s="116" t="s">
        <v>84</v>
      </c>
      <c r="D27" s="95" t="s">
        <v>72</v>
      </c>
      <c r="E27" s="95"/>
      <c r="F27" s="107">
        <v>140</v>
      </c>
      <c r="G27" s="94">
        <f t="shared" si="0"/>
        <v>56.14</v>
      </c>
    </row>
    <row r="28" spans="1:7" ht="25.5" x14ac:dyDescent="0.2">
      <c r="A28" s="187">
        <v>42383</v>
      </c>
      <c r="B28" s="192" t="s">
        <v>86</v>
      </c>
      <c r="C28" s="116" t="s">
        <v>58</v>
      </c>
      <c r="D28" s="192" t="s">
        <v>87</v>
      </c>
      <c r="E28" s="192"/>
      <c r="F28" s="189">
        <v>190</v>
      </c>
      <c r="G28" s="92">
        <f t="shared" si="0"/>
        <v>76.19</v>
      </c>
    </row>
    <row r="29" spans="1:7" x14ac:dyDescent="0.2">
      <c r="A29" s="90">
        <v>42383</v>
      </c>
      <c r="B29" s="95" t="s">
        <v>88</v>
      </c>
      <c r="C29" s="116" t="s">
        <v>87</v>
      </c>
      <c r="D29" s="95" t="s">
        <v>89</v>
      </c>
      <c r="E29" s="95"/>
      <c r="F29" s="107">
        <v>42</v>
      </c>
      <c r="G29" s="94">
        <f t="shared" si="0"/>
        <v>16.842000000000002</v>
      </c>
    </row>
    <row r="30" spans="1:7" x14ac:dyDescent="0.2">
      <c r="A30" s="187">
        <v>42383</v>
      </c>
      <c r="B30" s="192" t="s">
        <v>90</v>
      </c>
      <c r="C30" s="116" t="s">
        <v>89</v>
      </c>
      <c r="D30" s="192" t="s">
        <v>80</v>
      </c>
      <c r="E30" s="192"/>
      <c r="F30" s="189">
        <v>46</v>
      </c>
      <c r="G30" s="92">
        <f t="shared" si="0"/>
        <v>18.446000000000002</v>
      </c>
    </row>
    <row r="31" spans="1:7" x14ac:dyDescent="0.2">
      <c r="A31" s="90">
        <v>42383</v>
      </c>
      <c r="B31" s="93" t="s">
        <v>91</v>
      </c>
      <c r="C31" s="116" t="s">
        <v>83</v>
      </c>
      <c r="D31" s="93" t="s">
        <v>84</v>
      </c>
      <c r="E31" s="93"/>
      <c r="F31" s="107">
        <v>62</v>
      </c>
      <c r="G31" s="94">
        <f t="shared" si="0"/>
        <v>24.862000000000002</v>
      </c>
    </row>
    <row r="32" spans="1:7" ht="25.5" x14ac:dyDescent="0.2">
      <c r="A32" s="187">
        <v>42384</v>
      </c>
      <c r="B32" s="236" t="s">
        <v>92</v>
      </c>
      <c r="C32" s="116" t="s">
        <v>58</v>
      </c>
      <c r="D32" s="236" t="s">
        <v>93</v>
      </c>
      <c r="E32" s="236"/>
      <c r="F32" s="249">
        <v>10</v>
      </c>
      <c r="G32" s="92">
        <f t="shared" si="0"/>
        <v>4.01</v>
      </c>
    </row>
    <row r="33" spans="1:7" ht="25.5" x14ac:dyDescent="0.2">
      <c r="A33" s="90">
        <v>42384</v>
      </c>
      <c r="B33" s="95" t="s">
        <v>94</v>
      </c>
      <c r="C33" s="116" t="s">
        <v>58</v>
      </c>
      <c r="D33" s="95" t="s">
        <v>93</v>
      </c>
      <c r="E33" s="95"/>
      <c r="F33" s="108">
        <v>10</v>
      </c>
      <c r="G33" s="94">
        <f t="shared" si="0"/>
        <v>4.01</v>
      </c>
    </row>
    <row r="34" spans="1:7" ht="25.5" x14ac:dyDescent="0.2">
      <c r="A34" s="187">
        <v>42384</v>
      </c>
      <c r="B34" s="236" t="s">
        <v>95</v>
      </c>
      <c r="C34" s="116" t="s">
        <v>58</v>
      </c>
      <c r="D34" s="236" t="s">
        <v>60</v>
      </c>
      <c r="E34" s="236"/>
      <c r="F34" s="249">
        <v>10</v>
      </c>
      <c r="G34" s="92">
        <f t="shared" si="0"/>
        <v>4.01</v>
      </c>
    </row>
    <row r="35" spans="1:7" ht="25.5" x14ac:dyDescent="0.2">
      <c r="A35" s="90">
        <v>42387</v>
      </c>
      <c r="B35" s="95" t="s">
        <v>96</v>
      </c>
      <c r="C35" s="116" t="s">
        <v>58</v>
      </c>
      <c r="D35" s="95" t="s">
        <v>93</v>
      </c>
      <c r="E35" s="95"/>
      <c r="F35" s="108">
        <v>10</v>
      </c>
      <c r="G35" s="94">
        <f t="shared" si="0"/>
        <v>4.01</v>
      </c>
    </row>
    <row r="36" spans="1:7" ht="25.5" x14ac:dyDescent="0.2">
      <c r="A36" s="187">
        <v>42387</v>
      </c>
      <c r="B36" s="236" t="s">
        <v>97</v>
      </c>
      <c r="C36" s="116" t="s">
        <v>58</v>
      </c>
      <c r="D36" s="236" t="s">
        <v>60</v>
      </c>
      <c r="E36" s="236"/>
      <c r="F36" s="249">
        <v>10</v>
      </c>
      <c r="G36" s="92">
        <f t="shared" si="0"/>
        <v>4.01</v>
      </c>
    </row>
    <row r="37" spans="1:7" ht="25.5" x14ac:dyDescent="0.2">
      <c r="A37" s="90">
        <v>42388</v>
      </c>
      <c r="B37" s="95" t="s">
        <v>98</v>
      </c>
      <c r="C37" s="116" t="s">
        <v>58</v>
      </c>
      <c r="D37" s="95" t="s">
        <v>99</v>
      </c>
      <c r="E37" s="95"/>
      <c r="F37" s="108">
        <v>14</v>
      </c>
      <c r="G37" s="94">
        <f t="shared" si="0"/>
        <v>5.6140000000000008</v>
      </c>
    </row>
    <row r="38" spans="1:7" ht="25.5" x14ac:dyDescent="0.2">
      <c r="A38" s="187">
        <v>42388</v>
      </c>
      <c r="B38" s="236" t="s">
        <v>100</v>
      </c>
      <c r="C38" s="116" t="s">
        <v>58</v>
      </c>
      <c r="D38" s="236" t="s">
        <v>101</v>
      </c>
      <c r="E38" s="236"/>
      <c r="F38" s="249">
        <v>24</v>
      </c>
      <c r="G38" s="92">
        <f t="shared" si="0"/>
        <v>9.6240000000000006</v>
      </c>
    </row>
    <row r="39" spans="1:7" ht="25.5" x14ac:dyDescent="0.2">
      <c r="A39" s="90">
        <v>42389</v>
      </c>
      <c r="B39" s="95" t="s">
        <v>102</v>
      </c>
      <c r="C39" s="116" t="s">
        <v>58</v>
      </c>
      <c r="D39" s="95" t="s">
        <v>60</v>
      </c>
      <c r="E39" s="95"/>
      <c r="F39" s="108">
        <v>10</v>
      </c>
      <c r="G39" s="94">
        <f t="shared" si="0"/>
        <v>4.01</v>
      </c>
    </row>
    <row r="40" spans="1:7" ht="25.5" x14ac:dyDescent="0.2">
      <c r="A40" s="187">
        <v>42389</v>
      </c>
      <c r="B40" s="236" t="s">
        <v>103</v>
      </c>
      <c r="C40" s="116" t="s">
        <v>58</v>
      </c>
      <c r="D40" s="236" t="s">
        <v>104</v>
      </c>
      <c r="E40" s="236"/>
      <c r="F40" s="249">
        <v>15</v>
      </c>
      <c r="G40" s="92">
        <f t="shared" si="0"/>
        <v>6.0150000000000006</v>
      </c>
    </row>
    <row r="41" spans="1:7" ht="25.5" x14ac:dyDescent="0.2">
      <c r="A41" s="90">
        <v>42389</v>
      </c>
      <c r="B41" s="95" t="s">
        <v>105</v>
      </c>
      <c r="C41" s="116" t="s">
        <v>58</v>
      </c>
      <c r="D41" s="95" t="s">
        <v>106</v>
      </c>
      <c r="E41" s="95"/>
      <c r="F41" s="108">
        <v>35</v>
      </c>
      <c r="G41" s="94">
        <f t="shared" si="0"/>
        <v>14.035</v>
      </c>
    </row>
    <row r="42" spans="1:7" ht="25.5" x14ac:dyDescent="0.2">
      <c r="A42" s="187">
        <v>42390</v>
      </c>
      <c r="B42" s="236" t="s">
        <v>71</v>
      </c>
      <c r="C42" s="116" t="s">
        <v>58</v>
      </c>
      <c r="D42" s="236" t="s">
        <v>60</v>
      </c>
      <c r="E42" s="236"/>
      <c r="F42" s="249">
        <v>10</v>
      </c>
      <c r="G42" s="92">
        <f t="shared" si="0"/>
        <v>4.01</v>
      </c>
    </row>
    <row r="43" spans="1:7" ht="25.5" x14ac:dyDescent="0.2">
      <c r="A43" s="90">
        <v>42390</v>
      </c>
      <c r="B43" s="95" t="s">
        <v>107</v>
      </c>
      <c r="C43" s="116" t="s">
        <v>58</v>
      </c>
      <c r="D43" s="95" t="s">
        <v>93</v>
      </c>
      <c r="E43" s="95"/>
      <c r="F43" s="108">
        <v>10</v>
      </c>
      <c r="G43" s="94">
        <f t="shared" si="0"/>
        <v>4.01</v>
      </c>
    </row>
    <row r="44" spans="1:7" ht="25.5" x14ac:dyDescent="0.2">
      <c r="A44" s="187">
        <v>42390</v>
      </c>
      <c r="B44" s="236" t="s">
        <v>108</v>
      </c>
      <c r="C44" s="116" t="s">
        <v>58</v>
      </c>
      <c r="D44" s="236" t="s">
        <v>109</v>
      </c>
      <c r="E44" s="236"/>
      <c r="F44" s="249">
        <v>24</v>
      </c>
      <c r="G44" s="92">
        <f t="shared" si="0"/>
        <v>9.6240000000000006</v>
      </c>
    </row>
    <row r="45" spans="1:7" ht="25.5" x14ac:dyDescent="0.2">
      <c r="A45" s="90">
        <v>42391</v>
      </c>
      <c r="B45" s="95" t="s">
        <v>110</v>
      </c>
      <c r="C45" s="116" t="s">
        <v>58</v>
      </c>
      <c r="D45" s="95" t="s">
        <v>111</v>
      </c>
      <c r="E45" s="95"/>
      <c r="F45" s="108">
        <v>30</v>
      </c>
      <c r="G45" s="94">
        <f t="shared" si="0"/>
        <v>12.030000000000001</v>
      </c>
    </row>
    <row r="46" spans="1:7" ht="25.5" x14ac:dyDescent="0.2">
      <c r="A46" s="187">
        <v>42391</v>
      </c>
      <c r="B46" s="236" t="s">
        <v>112</v>
      </c>
      <c r="C46" s="116" t="s">
        <v>58</v>
      </c>
      <c r="D46" s="236" t="s">
        <v>113</v>
      </c>
      <c r="E46" s="236"/>
      <c r="F46" s="249">
        <v>50</v>
      </c>
      <c r="G46" s="92">
        <f t="shared" si="0"/>
        <v>20.05</v>
      </c>
    </row>
    <row r="47" spans="1:7" ht="25.5" x14ac:dyDescent="0.2">
      <c r="A47" s="90">
        <v>42391</v>
      </c>
      <c r="B47" s="95" t="s">
        <v>114</v>
      </c>
      <c r="C47" s="116" t="s">
        <v>58</v>
      </c>
      <c r="D47" s="95" t="s">
        <v>93</v>
      </c>
      <c r="E47" s="95"/>
      <c r="F47" s="108">
        <v>10</v>
      </c>
      <c r="G47" s="94">
        <f t="shared" si="0"/>
        <v>4.01</v>
      </c>
    </row>
    <row r="48" spans="1:7" ht="25.5" x14ac:dyDescent="0.2">
      <c r="A48" s="187">
        <v>42394</v>
      </c>
      <c r="B48" s="236" t="s">
        <v>115</v>
      </c>
      <c r="C48" s="116" t="s">
        <v>58</v>
      </c>
      <c r="D48" s="236" t="s">
        <v>116</v>
      </c>
      <c r="E48" s="236"/>
      <c r="F48" s="249">
        <v>130</v>
      </c>
      <c r="G48" s="92">
        <f t="shared" si="0"/>
        <v>52.13</v>
      </c>
    </row>
    <row r="49" spans="1:7" ht="25.5" x14ac:dyDescent="0.2">
      <c r="A49" s="90">
        <v>42394</v>
      </c>
      <c r="B49" s="95" t="s">
        <v>117</v>
      </c>
      <c r="C49" s="116" t="s">
        <v>58</v>
      </c>
      <c r="D49" s="95" t="s">
        <v>118</v>
      </c>
      <c r="E49" s="95"/>
      <c r="F49" s="108">
        <v>102</v>
      </c>
      <c r="G49" s="94">
        <f t="shared" si="0"/>
        <v>40.902000000000001</v>
      </c>
    </row>
    <row r="50" spans="1:7" ht="25.5" x14ac:dyDescent="0.2">
      <c r="A50" s="187">
        <v>42395</v>
      </c>
      <c r="B50" s="236" t="s">
        <v>119</v>
      </c>
      <c r="C50" s="116" t="s">
        <v>58</v>
      </c>
      <c r="D50" s="236" t="s">
        <v>120</v>
      </c>
      <c r="E50" s="236"/>
      <c r="F50" s="249">
        <v>70</v>
      </c>
      <c r="G50" s="92">
        <f t="shared" si="0"/>
        <v>28.07</v>
      </c>
    </row>
    <row r="51" spans="1:7" x14ac:dyDescent="0.2">
      <c r="A51" s="90">
        <v>42395</v>
      </c>
      <c r="B51" s="95" t="s">
        <v>121</v>
      </c>
      <c r="C51" s="116" t="s">
        <v>120</v>
      </c>
      <c r="D51" s="95" t="s">
        <v>122</v>
      </c>
      <c r="E51" s="95"/>
      <c r="F51" s="108">
        <v>16</v>
      </c>
      <c r="G51" s="94">
        <f t="shared" si="0"/>
        <v>6.4160000000000004</v>
      </c>
    </row>
    <row r="52" spans="1:7" ht="25.5" x14ac:dyDescent="0.2">
      <c r="A52" s="187">
        <v>42395</v>
      </c>
      <c r="B52" s="236" t="s">
        <v>123</v>
      </c>
      <c r="C52" s="116" t="s">
        <v>58</v>
      </c>
      <c r="D52" s="236" t="s">
        <v>111</v>
      </c>
      <c r="E52" s="236"/>
      <c r="F52" s="249">
        <v>30</v>
      </c>
      <c r="G52" s="92">
        <f t="shared" si="0"/>
        <v>12.030000000000001</v>
      </c>
    </row>
    <row r="53" spans="1:7" x14ac:dyDescent="0.2">
      <c r="A53" s="90">
        <v>42395</v>
      </c>
      <c r="B53" s="95" t="s">
        <v>124</v>
      </c>
      <c r="C53" s="116" t="s">
        <v>111</v>
      </c>
      <c r="D53" s="95" t="s">
        <v>125</v>
      </c>
      <c r="E53" s="95"/>
      <c r="F53" s="108">
        <v>110</v>
      </c>
      <c r="G53" s="94">
        <f t="shared" si="0"/>
        <v>44.11</v>
      </c>
    </row>
    <row r="54" spans="1:7" ht="25.5" x14ac:dyDescent="0.2">
      <c r="A54" s="187">
        <v>42396</v>
      </c>
      <c r="B54" s="236" t="s">
        <v>126</v>
      </c>
      <c r="C54" s="116" t="s">
        <v>58</v>
      </c>
      <c r="D54" s="236" t="s">
        <v>127</v>
      </c>
      <c r="E54" s="236"/>
      <c r="F54" s="249">
        <v>220</v>
      </c>
      <c r="G54" s="92">
        <f t="shared" si="0"/>
        <v>88.22</v>
      </c>
    </row>
    <row r="55" spans="1:7" x14ac:dyDescent="0.2">
      <c r="A55" s="90">
        <v>42396</v>
      </c>
      <c r="B55" s="95" t="s">
        <v>128</v>
      </c>
      <c r="C55" s="116" t="s">
        <v>127</v>
      </c>
      <c r="D55" s="95" t="s">
        <v>129</v>
      </c>
      <c r="E55" s="95"/>
      <c r="F55" s="108">
        <v>46</v>
      </c>
      <c r="G55" s="94">
        <f t="shared" si="0"/>
        <v>18.446000000000002</v>
      </c>
    </row>
    <row r="56" spans="1:7" ht="25.5" x14ac:dyDescent="0.2">
      <c r="A56" s="187">
        <v>42397</v>
      </c>
      <c r="B56" s="236" t="s">
        <v>130</v>
      </c>
      <c r="C56" s="116" t="s">
        <v>58</v>
      </c>
      <c r="D56" s="236" t="s">
        <v>93</v>
      </c>
      <c r="E56" s="236"/>
      <c r="F56" s="249">
        <v>10</v>
      </c>
      <c r="G56" s="92">
        <f t="shared" si="0"/>
        <v>4.01</v>
      </c>
    </row>
    <row r="57" spans="1:7" x14ac:dyDescent="0.2">
      <c r="A57" s="146"/>
      <c r="B57" s="15"/>
      <c r="C57" s="70"/>
      <c r="D57" s="203"/>
      <c r="E57" s="203"/>
      <c r="F57" s="250"/>
      <c r="G57" s="100"/>
    </row>
    <row r="58" spans="1:7" x14ac:dyDescent="0.2">
      <c r="A58" s="146"/>
      <c r="B58" s="15"/>
      <c r="C58" s="70"/>
      <c r="D58" s="203"/>
      <c r="E58" s="203"/>
      <c r="F58" s="250"/>
      <c r="G58" s="100"/>
    </row>
    <row r="59" spans="1:7" x14ac:dyDescent="0.2">
      <c r="A59" s="146"/>
      <c r="B59" s="15"/>
      <c r="C59" s="70"/>
      <c r="D59" s="203"/>
      <c r="E59" s="203"/>
      <c r="F59" s="251"/>
      <c r="G59" s="100"/>
    </row>
    <row r="60" spans="1:7" x14ac:dyDescent="0.2">
      <c r="A60" s="146"/>
      <c r="B60" s="15"/>
      <c r="C60" s="70"/>
      <c r="D60" s="203"/>
      <c r="E60" s="203"/>
      <c r="F60" s="250"/>
      <c r="G60" s="100"/>
    </row>
    <row r="61" spans="1:7" x14ac:dyDescent="0.2">
      <c r="A61" s="146"/>
      <c r="B61" s="15"/>
      <c r="C61" s="70"/>
      <c r="D61" s="203"/>
      <c r="E61" s="203"/>
      <c r="F61" s="250"/>
      <c r="G61" s="100"/>
    </row>
    <row r="62" spans="1:7" x14ac:dyDescent="0.2">
      <c r="A62" s="146"/>
      <c r="B62" s="15"/>
      <c r="C62" s="70"/>
      <c r="D62" s="15"/>
      <c r="E62" s="15"/>
      <c r="F62" s="132"/>
      <c r="G62" s="100"/>
    </row>
    <row r="63" spans="1:7" x14ac:dyDescent="0.2">
      <c r="A63" s="146"/>
      <c r="B63" s="15"/>
      <c r="C63" s="70"/>
      <c r="D63" s="15"/>
      <c r="E63" s="15"/>
      <c r="F63" s="132"/>
      <c r="G63" s="100"/>
    </row>
    <row r="64" spans="1:7" x14ac:dyDescent="0.2">
      <c r="A64" s="146"/>
      <c r="B64" s="15"/>
      <c r="C64" s="70"/>
      <c r="D64" s="15"/>
      <c r="E64" s="15"/>
      <c r="F64" s="132"/>
      <c r="G64" s="100"/>
    </row>
    <row r="65" spans="1:9" x14ac:dyDescent="0.2">
      <c r="A65" s="146"/>
      <c r="B65" s="15"/>
      <c r="C65" s="70"/>
      <c r="D65" s="15"/>
      <c r="E65" s="15"/>
      <c r="F65" s="132"/>
      <c r="G65" s="100"/>
    </row>
    <row r="66" spans="1:9" x14ac:dyDescent="0.2">
      <c r="A66" s="146"/>
      <c r="B66" s="15"/>
      <c r="C66" s="70"/>
      <c r="D66" s="15"/>
      <c r="E66" s="15"/>
      <c r="F66" s="132"/>
      <c r="G66" s="100"/>
    </row>
    <row r="67" spans="1:9" x14ac:dyDescent="0.2">
      <c r="A67" s="146"/>
      <c r="B67" s="15"/>
      <c r="C67" s="70"/>
      <c r="D67" s="15"/>
      <c r="E67" s="15"/>
      <c r="F67" s="132"/>
      <c r="G67" s="100"/>
      <c r="I67" s="1"/>
    </row>
    <row r="68" spans="1:9" x14ac:dyDescent="0.2">
      <c r="A68" s="146"/>
      <c r="B68" s="147"/>
      <c r="C68" s="15"/>
      <c r="D68" s="147"/>
      <c r="E68" s="147"/>
      <c r="F68" s="132"/>
      <c r="G68" s="138"/>
      <c r="I68" s="1"/>
    </row>
    <row r="69" spans="1:9" x14ac:dyDescent="0.2">
      <c r="A69" s="146"/>
      <c r="B69" s="147"/>
      <c r="C69" s="148"/>
      <c r="D69" s="15"/>
      <c r="E69" s="15"/>
      <c r="F69" s="132"/>
      <c r="G69" s="138"/>
      <c r="I69" s="1"/>
    </row>
    <row r="70" spans="1:9" x14ac:dyDescent="0.2">
      <c r="A70" s="146"/>
      <c r="B70" s="15"/>
      <c r="C70" s="70"/>
      <c r="D70" s="15"/>
      <c r="E70" s="15"/>
      <c r="F70" s="132"/>
      <c r="G70" s="138"/>
      <c r="I70" s="1"/>
    </row>
    <row r="71" spans="1:9" x14ac:dyDescent="0.2">
      <c r="A71" s="102" t="s">
        <v>13</v>
      </c>
      <c r="B71" s="13"/>
      <c r="C71" s="70"/>
      <c r="D71" s="15"/>
      <c r="E71" s="15"/>
      <c r="F71" s="103"/>
      <c r="G71" s="111"/>
      <c r="I71" s="1"/>
    </row>
    <row r="72" spans="1:9" ht="15" x14ac:dyDescent="0.2">
      <c r="A72" s="27"/>
      <c r="B72" s="103"/>
      <c r="C72" s="279"/>
      <c r="D72" s="279"/>
      <c r="E72" s="184"/>
      <c r="F72" s="137"/>
      <c r="G72" s="136"/>
      <c r="I72" s="1"/>
    </row>
    <row r="73" spans="1:9" ht="15" x14ac:dyDescent="0.2">
      <c r="A73" s="27"/>
      <c r="B73" s="103"/>
      <c r="C73" s="279"/>
      <c r="D73" s="279"/>
      <c r="E73" s="184"/>
      <c r="F73" s="15"/>
      <c r="G73" s="112"/>
    </row>
    <row r="74" spans="1:9" ht="15" x14ac:dyDescent="0.2">
      <c r="B74" s="86"/>
      <c r="C74" s="279"/>
      <c r="D74" s="279"/>
      <c r="E74" s="184"/>
      <c r="F74" s="135"/>
    </row>
  </sheetData>
  <mergeCells count="7">
    <mergeCell ref="C73:D73"/>
    <mergeCell ref="C74:D74"/>
    <mergeCell ref="A1:I2"/>
    <mergeCell ref="B8:F8"/>
    <mergeCell ref="F12:G12"/>
    <mergeCell ref="D4:D5"/>
    <mergeCell ref="C72:D72"/>
  </mergeCells>
  <pageMargins left="0.39370078740157483" right="0.39370078740157483" top="0.39370078740157483" bottom="0.39370078740157483" header="0.19685039370078741" footer="0.19685039370078741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'Indemnités Kilométriques'!$A$4:$A$8</xm:f>
          </x14:formula1>
          <xm:sqref>F68 C68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51" workbookViewId="0">
      <selection activeCell="A59" sqref="A59:G59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2" style="81" customWidth="1"/>
    <col min="5" max="5" width="4.140625" style="81" customWidth="1"/>
    <col min="6" max="6" width="13.28515625" style="86" bestFit="1" customWidth="1"/>
    <col min="7" max="7" width="11.42578125" style="113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9" x14ac:dyDescent="0.2">
      <c r="A4" s="2"/>
      <c r="B4" s="77"/>
      <c r="C4" s="78"/>
      <c r="D4" s="277" t="s">
        <v>131</v>
      </c>
      <c r="E4" s="182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 t="s">
        <v>57</v>
      </c>
      <c r="C5" s="80"/>
      <c r="D5" s="277"/>
      <c r="E5" s="182"/>
      <c r="F5" s="120">
        <v>42401</v>
      </c>
      <c r="G5" s="125">
        <v>42429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74"/>
      <c r="G8" s="88"/>
      <c r="H8" s="7"/>
    </row>
    <row r="9" spans="1:9" ht="13.5" thickBot="1" x14ac:dyDescent="0.25">
      <c r="A9" s="3"/>
      <c r="B9" s="32"/>
      <c r="C9" s="32"/>
      <c r="D9" s="32"/>
      <c r="E9" s="32"/>
      <c r="F9" s="32"/>
      <c r="G9" s="88"/>
      <c r="H9" s="7"/>
    </row>
    <row r="10" spans="1:9" s="161" customFormat="1" ht="13.5" thickBot="1" x14ac:dyDescent="0.25">
      <c r="B10" s="156" t="s">
        <v>441</v>
      </c>
      <c r="C10" s="157" t="s">
        <v>442</v>
      </c>
      <c r="D10" s="164" t="s">
        <v>443</v>
      </c>
      <c r="E10" s="180"/>
      <c r="F10" s="166">
        <f ca="1">INDIRECT(ADDRESS(10,COLUMN(),2,4,CHOOSE(MONTH($F$5)-1,"Janvier","Février","Mars","Avril","Mai","Juin","Juillet","Août","Septembre","Octobre","Novembre","Décembre""")))+F11</f>
        <v>5212</v>
      </c>
      <c r="G10" s="173">
        <f ca="1">INDIRECT(ADDRESS(10,COLUMN(),2,4,CHOOSE(MONTH($F$5)-1,"Janvier","Février","Mars","Avril","Mai","Juin","Juillet","Août","Septembre","Octobre","Novembre","Décembre""")))+G11</f>
        <v>2090.0120000000006</v>
      </c>
      <c r="H10" s="160"/>
      <c r="I10" s="165"/>
    </row>
    <row r="11" spans="1:9" s="161" customFormat="1" ht="13.5" thickBot="1" x14ac:dyDescent="0.25">
      <c r="B11" s="162" t="s">
        <v>35</v>
      </c>
      <c r="C11" s="163">
        <v>0.40100000000000002</v>
      </c>
      <c r="D11" s="159" t="s">
        <v>439</v>
      </c>
      <c r="E11" s="181"/>
      <c r="F11" s="167">
        <f>SUM(F14:F70)</f>
        <v>2812</v>
      </c>
      <c r="G11" s="174">
        <f>SUM(G14:G70)</f>
        <v>1127.6120000000003</v>
      </c>
    </row>
    <row r="12" spans="1:9" ht="13.5" thickBot="1" x14ac:dyDescent="0.25">
      <c r="A12" s="149" t="s">
        <v>6</v>
      </c>
      <c r="B12" s="151" t="s">
        <v>7</v>
      </c>
      <c r="C12" s="152"/>
      <c r="D12" s="153"/>
      <c r="E12" s="186"/>
      <c r="F12" s="281" t="s">
        <v>21</v>
      </c>
      <c r="G12" s="282"/>
      <c r="H12" s="8"/>
    </row>
    <row r="13" spans="1:9" ht="25.5" x14ac:dyDescent="0.2">
      <c r="A13" s="117"/>
      <c r="B13" s="139"/>
      <c r="C13" s="140" t="s">
        <v>58</v>
      </c>
      <c r="D13" s="139"/>
      <c r="E13" s="185"/>
      <c r="F13" s="150" t="s">
        <v>22</v>
      </c>
      <c r="G13" s="139" t="s">
        <v>23</v>
      </c>
      <c r="H13" s="8"/>
    </row>
    <row r="14" spans="1:9" ht="25.5" x14ac:dyDescent="0.2">
      <c r="A14" s="89">
        <v>42401</v>
      </c>
      <c r="B14" s="91" t="s">
        <v>136</v>
      </c>
      <c r="C14" s="116" t="s">
        <v>58</v>
      </c>
      <c r="D14" s="91" t="s">
        <v>60</v>
      </c>
      <c r="E14" s="91"/>
      <c r="F14" s="106">
        <v>5</v>
      </c>
      <c r="G14" s="92">
        <f>F14*$C$11</f>
        <v>2.0049999999999999</v>
      </c>
    </row>
    <row r="15" spans="1:9" ht="25.5" x14ac:dyDescent="0.2">
      <c r="A15" s="90">
        <v>42401</v>
      </c>
      <c r="B15" s="93" t="s">
        <v>137</v>
      </c>
      <c r="C15" s="116" t="s">
        <v>58</v>
      </c>
      <c r="D15" s="93" t="s">
        <v>138</v>
      </c>
      <c r="E15" s="93"/>
      <c r="F15" s="107">
        <v>34</v>
      </c>
      <c r="G15" s="94">
        <f t="shared" ref="G15:G59" si="0">F15*$C$11</f>
        <v>13.634</v>
      </c>
    </row>
    <row r="16" spans="1:9" ht="25.5" x14ac:dyDescent="0.2">
      <c r="A16" s="89">
        <v>42401</v>
      </c>
      <c r="B16" s="91" t="s">
        <v>139</v>
      </c>
      <c r="C16" s="116" t="s">
        <v>58</v>
      </c>
      <c r="D16" s="91" t="s">
        <v>140</v>
      </c>
      <c r="E16" s="91"/>
      <c r="F16" s="106">
        <v>57</v>
      </c>
      <c r="G16" s="92">
        <f t="shared" si="0"/>
        <v>22.857000000000003</v>
      </c>
    </row>
    <row r="17" spans="1:7" x14ac:dyDescent="0.2">
      <c r="A17" s="90">
        <v>42401</v>
      </c>
      <c r="B17" s="93" t="s">
        <v>141</v>
      </c>
      <c r="C17" s="116" t="s">
        <v>140</v>
      </c>
      <c r="D17" s="93" t="s">
        <v>111</v>
      </c>
      <c r="E17" s="93"/>
      <c r="F17" s="107">
        <v>12</v>
      </c>
      <c r="G17" s="94">
        <f t="shared" si="0"/>
        <v>4.8120000000000003</v>
      </c>
    </row>
    <row r="18" spans="1:7" ht="25.5" x14ac:dyDescent="0.2">
      <c r="A18" s="89">
        <v>42402</v>
      </c>
      <c r="B18" s="91" t="s">
        <v>142</v>
      </c>
      <c r="C18" s="116" t="s">
        <v>58</v>
      </c>
      <c r="D18" s="91" t="s">
        <v>89</v>
      </c>
      <c r="E18" s="91"/>
      <c r="F18" s="106">
        <v>191</v>
      </c>
      <c r="G18" s="92">
        <f t="shared" si="0"/>
        <v>76.591000000000008</v>
      </c>
    </row>
    <row r="19" spans="1:7" x14ac:dyDescent="0.2">
      <c r="A19" s="90">
        <v>42402</v>
      </c>
      <c r="B19" s="93" t="s">
        <v>143</v>
      </c>
      <c r="C19" s="116" t="s">
        <v>89</v>
      </c>
      <c r="D19" s="93" t="s">
        <v>144</v>
      </c>
      <c r="E19" s="93"/>
      <c r="F19" s="107">
        <v>42</v>
      </c>
      <c r="G19" s="94">
        <f t="shared" si="0"/>
        <v>16.842000000000002</v>
      </c>
    </row>
    <row r="20" spans="1:7" ht="25.5" x14ac:dyDescent="0.2">
      <c r="A20" s="89">
        <v>42402</v>
      </c>
      <c r="B20" s="91" t="s">
        <v>146</v>
      </c>
      <c r="C20" s="116" t="s">
        <v>144</v>
      </c>
      <c r="D20" s="91" t="s">
        <v>145</v>
      </c>
      <c r="E20" s="91"/>
      <c r="F20" s="106">
        <v>26</v>
      </c>
      <c r="G20" s="92">
        <f t="shared" si="0"/>
        <v>10.426</v>
      </c>
    </row>
    <row r="21" spans="1:7" ht="25.5" x14ac:dyDescent="0.2">
      <c r="A21" s="90">
        <v>42403</v>
      </c>
      <c r="B21" s="93" t="s">
        <v>147</v>
      </c>
      <c r="C21" s="116" t="s">
        <v>58</v>
      </c>
      <c r="D21" s="93" t="s">
        <v>148</v>
      </c>
      <c r="E21" s="93"/>
      <c r="F21" s="107">
        <v>136</v>
      </c>
      <c r="G21" s="94">
        <f t="shared" si="0"/>
        <v>54.536000000000001</v>
      </c>
    </row>
    <row r="22" spans="1:7" x14ac:dyDescent="0.2">
      <c r="A22" s="89">
        <v>42403</v>
      </c>
      <c r="B22" s="91" t="s">
        <v>149</v>
      </c>
      <c r="C22" s="116" t="s">
        <v>148</v>
      </c>
      <c r="D22" s="91" t="s">
        <v>150</v>
      </c>
      <c r="E22" s="91"/>
      <c r="F22" s="106">
        <v>62</v>
      </c>
      <c r="G22" s="92">
        <f t="shared" si="0"/>
        <v>24.862000000000002</v>
      </c>
    </row>
    <row r="23" spans="1:7" x14ac:dyDescent="0.2">
      <c r="A23" s="90">
        <v>42403</v>
      </c>
      <c r="B23" s="93" t="s">
        <v>151</v>
      </c>
      <c r="C23" s="116" t="s">
        <v>150</v>
      </c>
      <c r="D23" s="93" t="s">
        <v>152</v>
      </c>
      <c r="E23" s="93"/>
      <c r="F23" s="107">
        <v>38</v>
      </c>
      <c r="G23" s="94">
        <f t="shared" si="0"/>
        <v>15.238000000000001</v>
      </c>
    </row>
    <row r="24" spans="1:7" x14ac:dyDescent="0.2">
      <c r="A24" s="89">
        <v>42403</v>
      </c>
      <c r="B24" s="91" t="s">
        <v>153</v>
      </c>
      <c r="C24" s="116" t="s">
        <v>152</v>
      </c>
      <c r="D24" s="91" t="s">
        <v>154</v>
      </c>
      <c r="E24" s="91"/>
      <c r="F24" s="106">
        <v>4</v>
      </c>
      <c r="G24" s="92">
        <f t="shared" si="0"/>
        <v>1.6040000000000001</v>
      </c>
    </row>
    <row r="25" spans="1:7" ht="25.5" x14ac:dyDescent="0.2">
      <c r="A25" s="90">
        <v>42404</v>
      </c>
      <c r="B25" s="93" t="s">
        <v>155</v>
      </c>
      <c r="C25" s="116" t="s">
        <v>58</v>
      </c>
      <c r="D25" s="93" t="s">
        <v>89</v>
      </c>
      <c r="E25" s="93"/>
      <c r="F25" s="107">
        <v>191</v>
      </c>
      <c r="G25" s="94">
        <f t="shared" si="0"/>
        <v>76.591000000000008</v>
      </c>
    </row>
    <row r="26" spans="1:7" x14ac:dyDescent="0.2">
      <c r="A26" s="89">
        <v>42404</v>
      </c>
      <c r="B26" s="91" t="s">
        <v>156</v>
      </c>
      <c r="C26" s="116" t="s">
        <v>157</v>
      </c>
      <c r="D26" s="91" t="s">
        <v>148</v>
      </c>
      <c r="E26" s="91"/>
      <c r="F26" s="106">
        <v>112</v>
      </c>
      <c r="G26" s="92">
        <f t="shared" si="0"/>
        <v>44.912000000000006</v>
      </c>
    </row>
    <row r="27" spans="1:7" x14ac:dyDescent="0.2">
      <c r="A27" s="90">
        <v>42404</v>
      </c>
      <c r="B27" s="93" t="s">
        <v>158</v>
      </c>
      <c r="C27" s="116" t="s">
        <v>148</v>
      </c>
      <c r="D27" s="93" t="s">
        <v>148</v>
      </c>
      <c r="E27" s="93"/>
      <c r="F27" s="107">
        <v>5</v>
      </c>
      <c r="G27" s="94">
        <f t="shared" si="0"/>
        <v>2.0049999999999999</v>
      </c>
    </row>
    <row r="28" spans="1:7" x14ac:dyDescent="0.2">
      <c r="A28" s="89">
        <v>42404</v>
      </c>
      <c r="B28" s="91" t="s">
        <v>159</v>
      </c>
      <c r="C28" s="116" t="s">
        <v>148</v>
      </c>
      <c r="D28" s="91" t="s">
        <v>129</v>
      </c>
      <c r="E28" s="91"/>
      <c r="F28" s="106">
        <v>52</v>
      </c>
      <c r="G28" s="92">
        <f t="shared" si="0"/>
        <v>20.852</v>
      </c>
    </row>
    <row r="29" spans="1:7" x14ac:dyDescent="0.2">
      <c r="A29" s="90">
        <v>42404</v>
      </c>
      <c r="B29" s="93" t="s">
        <v>160</v>
      </c>
      <c r="C29" s="116" t="s">
        <v>129</v>
      </c>
      <c r="D29" s="93" t="s">
        <v>161</v>
      </c>
      <c r="E29" s="93"/>
      <c r="F29" s="107">
        <v>54</v>
      </c>
      <c r="G29" s="94">
        <f t="shared" si="0"/>
        <v>21.654</v>
      </c>
    </row>
    <row r="30" spans="1:7" ht="25.5" x14ac:dyDescent="0.2">
      <c r="A30" s="187">
        <v>42405</v>
      </c>
      <c r="B30" s="192" t="s">
        <v>162</v>
      </c>
      <c r="C30" s="116" t="s">
        <v>58</v>
      </c>
      <c r="D30" s="192" t="s">
        <v>148</v>
      </c>
      <c r="E30" s="192"/>
      <c r="F30" s="189">
        <v>136</v>
      </c>
      <c r="G30" s="92">
        <f t="shared" si="0"/>
        <v>54.536000000000001</v>
      </c>
    </row>
    <row r="31" spans="1:7" x14ac:dyDescent="0.2">
      <c r="A31" s="90">
        <v>42405</v>
      </c>
      <c r="B31" s="95" t="s">
        <v>163</v>
      </c>
      <c r="C31" s="116" t="s">
        <v>148</v>
      </c>
      <c r="D31" s="95" t="s">
        <v>148</v>
      </c>
      <c r="E31" s="95"/>
      <c r="F31" s="108">
        <v>5</v>
      </c>
      <c r="G31" s="94">
        <f t="shared" si="0"/>
        <v>2.0049999999999999</v>
      </c>
    </row>
    <row r="32" spans="1:7" x14ac:dyDescent="0.2">
      <c r="A32" s="89">
        <v>42405</v>
      </c>
      <c r="B32" s="91" t="s">
        <v>164</v>
      </c>
      <c r="C32" s="116" t="s">
        <v>148</v>
      </c>
      <c r="D32" s="91" t="s">
        <v>165</v>
      </c>
      <c r="E32" s="91"/>
      <c r="F32" s="109">
        <v>50</v>
      </c>
      <c r="G32" s="92">
        <f t="shared" si="0"/>
        <v>20.05</v>
      </c>
    </row>
    <row r="33" spans="1:11" x14ac:dyDescent="0.2">
      <c r="A33" s="90">
        <v>42405</v>
      </c>
      <c r="B33" s="95" t="s">
        <v>166</v>
      </c>
      <c r="C33" s="116" t="s">
        <v>165</v>
      </c>
      <c r="D33" s="95" t="s">
        <v>165</v>
      </c>
      <c r="E33" s="95"/>
      <c r="F33" s="108">
        <v>5</v>
      </c>
      <c r="G33" s="94">
        <f t="shared" si="0"/>
        <v>2.0049999999999999</v>
      </c>
      <c r="K33" s="191"/>
    </row>
    <row r="34" spans="1:11" x14ac:dyDescent="0.2">
      <c r="A34" s="89">
        <v>42405</v>
      </c>
      <c r="B34" s="91" t="s">
        <v>167</v>
      </c>
      <c r="C34" s="116" t="s">
        <v>165</v>
      </c>
      <c r="D34" s="91" t="s">
        <v>168</v>
      </c>
      <c r="E34" s="91"/>
      <c r="F34" s="109">
        <v>98</v>
      </c>
      <c r="G34" s="92">
        <f t="shared" si="0"/>
        <v>39.298000000000002</v>
      </c>
    </row>
    <row r="35" spans="1:11" ht="25.5" x14ac:dyDescent="0.2">
      <c r="A35" s="90">
        <v>42406</v>
      </c>
      <c r="B35" s="95" t="s">
        <v>169</v>
      </c>
      <c r="C35" s="116" t="s">
        <v>58</v>
      </c>
      <c r="D35" s="95" t="s">
        <v>165</v>
      </c>
      <c r="E35" s="95"/>
      <c r="F35" s="108">
        <v>80</v>
      </c>
      <c r="G35" s="94">
        <f t="shared" si="0"/>
        <v>32.08</v>
      </c>
    </row>
    <row r="36" spans="1:11" ht="25.5" x14ac:dyDescent="0.2">
      <c r="A36" s="89">
        <v>42408</v>
      </c>
      <c r="B36" s="91" t="s">
        <v>170</v>
      </c>
      <c r="C36" s="116" t="s">
        <v>58</v>
      </c>
      <c r="D36" s="91" t="s">
        <v>171</v>
      </c>
      <c r="E36" s="91"/>
      <c r="F36" s="109">
        <v>12</v>
      </c>
      <c r="G36" s="92">
        <f t="shared" si="0"/>
        <v>4.8120000000000003</v>
      </c>
    </row>
    <row r="37" spans="1:11" ht="25.5" x14ac:dyDescent="0.2">
      <c r="A37" s="90">
        <v>42408</v>
      </c>
      <c r="B37" s="95" t="s">
        <v>172</v>
      </c>
      <c r="C37" s="116" t="s">
        <v>58</v>
      </c>
      <c r="D37" s="95" t="s">
        <v>173</v>
      </c>
      <c r="E37" s="95"/>
      <c r="F37" s="108">
        <v>8</v>
      </c>
      <c r="G37" s="94">
        <f t="shared" si="0"/>
        <v>3.2080000000000002</v>
      </c>
    </row>
    <row r="38" spans="1:11" ht="25.5" x14ac:dyDescent="0.2">
      <c r="A38" s="89">
        <v>42408</v>
      </c>
      <c r="B38" s="91" t="s">
        <v>174</v>
      </c>
      <c r="C38" s="116" t="s">
        <v>58</v>
      </c>
      <c r="D38" s="91" t="s">
        <v>175</v>
      </c>
      <c r="E38" s="91"/>
      <c r="F38" s="109">
        <v>144</v>
      </c>
      <c r="G38" s="92">
        <f t="shared" si="0"/>
        <v>57.744</v>
      </c>
    </row>
    <row r="39" spans="1:11" ht="25.5" x14ac:dyDescent="0.2">
      <c r="A39" s="90">
        <v>42408</v>
      </c>
      <c r="B39" s="95" t="s">
        <v>513</v>
      </c>
      <c r="C39" s="116" t="s">
        <v>58</v>
      </c>
      <c r="D39" s="95" t="s">
        <v>514</v>
      </c>
      <c r="E39" s="95"/>
      <c r="F39" s="108">
        <v>56</v>
      </c>
      <c r="G39" s="94">
        <f t="shared" si="0"/>
        <v>22.456000000000003</v>
      </c>
    </row>
    <row r="40" spans="1:11" ht="25.5" x14ac:dyDescent="0.2">
      <c r="A40" s="187">
        <v>42409</v>
      </c>
      <c r="B40" s="236" t="s">
        <v>176</v>
      </c>
      <c r="C40" s="116" t="s">
        <v>58</v>
      </c>
      <c r="D40" s="236" t="s">
        <v>93</v>
      </c>
      <c r="E40" s="236"/>
      <c r="F40" s="249">
        <v>5</v>
      </c>
      <c r="G40" s="92">
        <f t="shared" si="0"/>
        <v>2.0049999999999999</v>
      </c>
    </row>
    <row r="41" spans="1:11" ht="25.5" x14ac:dyDescent="0.2">
      <c r="A41" s="90">
        <v>42410</v>
      </c>
      <c r="B41" s="95" t="s">
        <v>177</v>
      </c>
      <c r="C41" s="116" t="s">
        <v>58</v>
      </c>
      <c r="D41" s="95" t="s">
        <v>89</v>
      </c>
      <c r="E41" s="95"/>
      <c r="F41" s="108">
        <v>174</v>
      </c>
      <c r="G41" s="94">
        <f t="shared" si="0"/>
        <v>69.774000000000001</v>
      </c>
    </row>
    <row r="42" spans="1:11" ht="25.5" x14ac:dyDescent="0.2">
      <c r="A42" s="187">
        <v>42410</v>
      </c>
      <c r="B42" s="236" t="s">
        <v>178</v>
      </c>
      <c r="C42" s="116" t="s">
        <v>89</v>
      </c>
      <c r="D42" s="236" t="s">
        <v>87</v>
      </c>
      <c r="E42" s="236"/>
      <c r="F42" s="249">
        <v>40</v>
      </c>
      <c r="G42" s="92">
        <f t="shared" si="0"/>
        <v>16.04</v>
      </c>
    </row>
    <row r="43" spans="1:11" ht="38.25" x14ac:dyDescent="0.2">
      <c r="A43" s="90">
        <v>42410</v>
      </c>
      <c r="B43" s="95" t="s">
        <v>179</v>
      </c>
      <c r="C43" s="116" t="s">
        <v>87</v>
      </c>
      <c r="D43" s="95" t="s">
        <v>83</v>
      </c>
      <c r="E43" s="95"/>
      <c r="F43" s="108">
        <v>16</v>
      </c>
      <c r="G43" s="94">
        <f t="shared" si="0"/>
        <v>6.4160000000000004</v>
      </c>
    </row>
    <row r="44" spans="1:11" ht="25.5" x14ac:dyDescent="0.2">
      <c r="A44" s="187">
        <v>42410</v>
      </c>
      <c r="B44" s="236" t="s">
        <v>180</v>
      </c>
      <c r="C44" s="116" t="s">
        <v>181</v>
      </c>
      <c r="D44" s="236" t="s">
        <v>180</v>
      </c>
      <c r="E44" s="236"/>
      <c r="F44" s="249">
        <v>140</v>
      </c>
      <c r="G44" s="92">
        <f t="shared" si="0"/>
        <v>56.14</v>
      </c>
    </row>
    <row r="45" spans="1:11" ht="25.5" x14ac:dyDescent="0.2">
      <c r="A45" s="90">
        <v>42410</v>
      </c>
      <c r="B45" s="95" t="s">
        <v>182</v>
      </c>
      <c r="C45" s="116" t="s">
        <v>180</v>
      </c>
      <c r="D45" s="95" t="s">
        <v>183</v>
      </c>
      <c r="E45" s="95"/>
      <c r="F45" s="108">
        <v>102</v>
      </c>
      <c r="G45" s="94">
        <f t="shared" si="0"/>
        <v>40.902000000000001</v>
      </c>
    </row>
    <row r="46" spans="1:11" ht="25.5" x14ac:dyDescent="0.2">
      <c r="A46" s="187">
        <v>42410</v>
      </c>
      <c r="B46" s="236" t="s">
        <v>184</v>
      </c>
      <c r="C46" s="116" t="s">
        <v>58</v>
      </c>
      <c r="D46" s="236" t="s">
        <v>148</v>
      </c>
      <c r="E46" s="236"/>
      <c r="F46" s="249">
        <v>136</v>
      </c>
      <c r="G46" s="92">
        <f t="shared" si="0"/>
        <v>54.536000000000001</v>
      </c>
    </row>
    <row r="47" spans="1:11" x14ac:dyDescent="0.2">
      <c r="A47" s="90">
        <v>42411</v>
      </c>
      <c r="B47" s="95" t="s">
        <v>185</v>
      </c>
      <c r="C47" s="116" t="s">
        <v>148</v>
      </c>
      <c r="D47" s="95" t="s">
        <v>165</v>
      </c>
      <c r="E47" s="95"/>
      <c r="F47" s="108">
        <v>50</v>
      </c>
      <c r="G47" s="94">
        <f t="shared" si="0"/>
        <v>20.05</v>
      </c>
    </row>
    <row r="48" spans="1:11" ht="25.5" x14ac:dyDescent="0.2">
      <c r="A48" s="187">
        <v>42415</v>
      </c>
      <c r="B48" s="236" t="s">
        <v>186</v>
      </c>
      <c r="C48" s="116" t="s">
        <v>58</v>
      </c>
      <c r="D48" s="236" t="s">
        <v>93</v>
      </c>
      <c r="E48" s="236"/>
      <c r="F48" s="249">
        <v>5</v>
      </c>
      <c r="G48" s="92">
        <f t="shared" si="0"/>
        <v>2.0049999999999999</v>
      </c>
    </row>
    <row r="49" spans="1:7" ht="25.5" x14ac:dyDescent="0.2">
      <c r="A49" s="90">
        <v>42416</v>
      </c>
      <c r="B49" s="95" t="s">
        <v>88</v>
      </c>
      <c r="C49" s="116" t="s">
        <v>58</v>
      </c>
      <c r="D49" s="95" t="s">
        <v>89</v>
      </c>
      <c r="E49" s="95"/>
      <c r="F49" s="108">
        <v>191</v>
      </c>
      <c r="G49" s="94">
        <f t="shared" si="0"/>
        <v>76.591000000000008</v>
      </c>
    </row>
    <row r="50" spans="1:7" ht="25.5" x14ac:dyDescent="0.2">
      <c r="A50" s="187">
        <v>42418</v>
      </c>
      <c r="B50" s="236" t="s">
        <v>187</v>
      </c>
      <c r="C50" s="116" t="s">
        <v>58</v>
      </c>
      <c r="D50" s="236" t="s">
        <v>188</v>
      </c>
      <c r="E50" s="236"/>
      <c r="F50" s="249">
        <v>147</v>
      </c>
      <c r="G50" s="92">
        <f t="shared" si="0"/>
        <v>58.947000000000003</v>
      </c>
    </row>
    <row r="51" spans="1:7" ht="25.5" x14ac:dyDescent="0.2">
      <c r="A51" s="90">
        <v>42418</v>
      </c>
      <c r="B51" s="95" t="s">
        <v>189</v>
      </c>
      <c r="C51" s="116" t="s">
        <v>58</v>
      </c>
      <c r="D51" s="95" t="s">
        <v>93</v>
      </c>
      <c r="E51" s="95"/>
      <c r="F51" s="108">
        <v>7</v>
      </c>
      <c r="G51" s="94">
        <f t="shared" si="0"/>
        <v>2.8070000000000004</v>
      </c>
    </row>
    <row r="52" spans="1:7" ht="25.5" x14ac:dyDescent="0.2">
      <c r="A52" s="187">
        <v>42419</v>
      </c>
      <c r="B52" s="236" t="s">
        <v>190</v>
      </c>
      <c r="C52" s="116" t="s">
        <v>58</v>
      </c>
      <c r="D52" s="236" t="s">
        <v>66</v>
      </c>
      <c r="E52" s="236"/>
      <c r="F52" s="249">
        <v>8</v>
      </c>
      <c r="G52" s="92">
        <f t="shared" si="0"/>
        <v>3.2080000000000002</v>
      </c>
    </row>
    <row r="53" spans="1:7" ht="25.5" x14ac:dyDescent="0.2">
      <c r="A53" s="90">
        <v>42423</v>
      </c>
      <c r="B53" s="95" t="s">
        <v>191</v>
      </c>
      <c r="C53" s="116" t="s">
        <v>58</v>
      </c>
      <c r="D53" s="95" t="s">
        <v>192</v>
      </c>
      <c r="E53" s="95"/>
      <c r="F53" s="108">
        <v>62</v>
      </c>
      <c r="G53" s="94">
        <f t="shared" si="0"/>
        <v>24.862000000000002</v>
      </c>
    </row>
    <row r="54" spans="1:7" ht="25.5" x14ac:dyDescent="0.2">
      <c r="A54" s="187">
        <v>42424</v>
      </c>
      <c r="B54" s="236" t="s">
        <v>193</v>
      </c>
      <c r="C54" s="116" t="s">
        <v>58</v>
      </c>
      <c r="D54" s="236" t="s">
        <v>93</v>
      </c>
      <c r="E54" s="236"/>
      <c r="F54" s="249">
        <v>5</v>
      </c>
      <c r="G54" s="92">
        <f t="shared" si="0"/>
        <v>2.0049999999999999</v>
      </c>
    </row>
    <row r="55" spans="1:7" ht="25.5" x14ac:dyDescent="0.2">
      <c r="A55" s="90">
        <v>42424</v>
      </c>
      <c r="B55" s="95" t="s">
        <v>194</v>
      </c>
      <c r="C55" s="116" t="s">
        <v>58</v>
      </c>
      <c r="D55" s="95" t="s">
        <v>60</v>
      </c>
      <c r="E55" s="95"/>
      <c r="F55" s="108">
        <v>6</v>
      </c>
      <c r="G55" s="94">
        <f t="shared" si="0"/>
        <v>2.4060000000000001</v>
      </c>
    </row>
    <row r="56" spans="1:7" ht="25.5" x14ac:dyDescent="0.2">
      <c r="A56" s="187">
        <v>42425</v>
      </c>
      <c r="B56" s="236" t="s">
        <v>195</v>
      </c>
      <c r="C56" s="116" t="s">
        <v>58</v>
      </c>
      <c r="D56" s="236" t="s">
        <v>196</v>
      </c>
      <c r="E56" s="236"/>
      <c r="F56" s="249">
        <v>46</v>
      </c>
      <c r="G56" s="92">
        <f t="shared" si="0"/>
        <v>18.446000000000002</v>
      </c>
    </row>
    <row r="57" spans="1:7" ht="25.5" x14ac:dyDescent="0.2">
      <c r="A57" s="90">
        <v>42426</v>
      </c>
      <c r="B57" s="95" t="s">
        <v>197</v>
      </c>
      <c r="C57" s="116" t="s">
        <v>58</v>
      </c>
      <c r="D57" s="124" t="s">
        <v>93</v>
      </c>
      <c r="E57" s="124"/>
      <c r="F57" s="108">
        <v>6</v>
      </c>
      <c r="G57" s="94">
        <f t="shared" si="0"/>
        <v>2.4060000000000001</v>
      </c>
    </row>
    <row r="58" spans="1:7" ht="25.5" x14ac:dyDescent="0.2">
      <c r="A58" s="187">
        <v>42426</v>
      </c>
      <c r="B58" s="236" t="s">
        <v>198</v>
      </c>
      <c r="C58" s="116" t="s">
        <v>58</v>
      </c>
      <c r="D58" s="253" t="s">
        <v>199</v>
      </c>
      <c r="E58" s="253"/>
      <c r="F58" s="249">
        <v>19</v>
      </c>
      <c r="G58" s="92">
        <f t="shared" si="0"/>
        <v>7.6190000000000007</v>
      </c>
    </row>
    <row r="59" spans="1:7" ht="25.5" x14ac:dyDescent="0.2">
      <c r="A59" s="90">
        <v>42429</v>
      </c>
      <c r="B59" s="95" t="s">
        <v>200</v>
      </c>
      <c r="C59" s="116" t="s">
        <v>58</v>
      </c>
      <c r="D59" s="95" t="s">
        <v>201</v>
      </c>
      <c r="E59" s="95"/>
      <c r="F59" s="108">
        <v>32</v>
      </c>
      <c r="G59" s="94">
        <f t="shared" si="0"/>
        <v>12.832000000000001</v>
      </c>
    </row>
    <row r="60" spans="1:7" x14ac:dyDescent="0.2">
      <c r="A60" s="191"/>
      <c r="B60" s="252"/>
    </row>
    <row r="61" spans="1:7" x14ac:dyDescent="0.2">
      <c r="A61" s="191"/>
      <c r="B61" s="252"/>
    </row>
    <row r="62" spans="1:7" x14ac:dyDescent="0.2">
      <c r="A62" s="191"/>
      <c r="B62" s="252"/>
    </row>
    <row r="63" spans="1:7" x14ac:dyDescent="0.2">
      <c r="A63" s="191"/>
      <c r="B63" s="252"/>
    </row>
    <row r="71" spans="1:9" x14ac:dyDescent="0.2">
      <c r="A71" s="102" t="s">
        <v>13</v>
      </c>
      <c r="B71" s="13"/>
      <c r="C71" s="70"/>
      <c r="D71" s="15"/>
      <c r="E71" s="15"/>
      <c r="F71" s="103"/>
      <c r="G71" s="111"/>
      <c r="I71" s="1"/>
    </row>
    <row r="72" spans="1:9" ht="15" x14ac:dyDescent="0.2">
      <c r="A72" s="27"/>
      <c r="B72" s="103"/>
      <c r="C72" s="279"/>
      <c r="D72" s="279"/>
      <c r="E72" s="184"/>
      <c r="F72" s="138"/>
      <c r="G72" s="112"/>
      <c r="I72" s="1"/>
    </row>
    <row r="73" spans="1:9" ht="15" x14ac:dyDescent="0.2">
      <c r="A73" s="27"/>
      <c r="B73" s="103"/>
      <c r="C73" s="279"/>
      <c r="D73" s="279"/>
      <c r="E73" s="184"/>
      <c r="F73" s="15"/>
      <c r="G73" s="112"/>
    </row>
    <row r="74" spans="1:9" ht="15" x14ac:dyDescent="0.2">
      <c r="B74" s="86"/>
      <c r="C74" s="279"/>
      <c r="D74" s="279"/>
      <c r="E74" s="184"/>
      <c r="F74" s="138"/>
    </row>
    <row r="75" spans="1:9" x14ac:dyDescent="0.2">
      <c r="B75" s="86"/>
      <c r="C75" s="87"/>
      <c r="D75" s="86"/>
      <c r="E75" s="86"/>
    </row>
    <row r="76" spans="1:9" x14ac:dyDescent="0.2">
      <c r="B76" s="86"/>
      <c r="C76" s="87"/>
      <c r="D76" s="86"/>
      <c r="E76" s="86"/>
    </row>
  </sheetData>
  <mergeCells count="7">
    <mergeCell ref="C73:D73"/>
    <mergeCell ref="C74:D74"/>
    <mergeCell ref="A1:I2"/>
    <mergeCell ref="D4:D5"/>
    <mergeCell ref="B8:F8"/>
    <mergeCell ref="F12:G12"/>
    <mergeCell ref="C72:D72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F68 C68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36" workbookViewId="0">
      <selection activeCell="K62" sqref="K62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4.28515625" style="81" customWidth="1"/>
    <col min="6" max="6" width="13.28515625" style="86" bestFit="1" customWidth="1"/>
    <col min="7" max="7" width="12.28515625" style="113" customWidth="1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9" x14ac:dyDescent="0.2">
      <c r="A4" s="2"/>
      <c r="B4" s="77"/>
      <c r="C4" s="78"/>
      <c r="D4" s="277" t="s">
        <v>131</v>
      </c>
      <c r="E4" s="182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 t="s">
        <v>57</v>
      </c>
      <c r="C5" s="80"/>
      <c r="D5" s="277"/>
      <c r="E5" s="182"/>
      <c r="F5" s="120">
        <v>42430</v>
      </c>
      <c r="G5" s="120">
        <v>42460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74"/>
      <c r="G8" s="88"/>
      <c r="H8" s="7"/>
    </row>
    <row r="9" spans="1:9" ht="13.5" thickBot="1" x14ac:dyDescent="0.25">
      <c r="A9" s="3"/>
      <c r="B9" s="32"/>
      <c r="C9" s="32"/>
      <c r="D9" s="32"/>
      <c r="E9" s="32"/>
      <c r="F9" s="32"/>
      <c r="G9" s="88"/>
      <c r="H9" s="7"/>
    </row>
    <row r="10" spans="1:9" s="158" customFormat="1" ht="13.5" thickBot="1" x14ac:dyDescent="0.25">
      <c r="A10" s="161"/>
      <c r="B10" s="156" t="s">
        <v>441</v>
      </c>
      <c r="C10" s="157" t="s">
        <v>442</v>
      </c>
      <c r="D10" s="164" t="s">
        <v>443</v>
      </c>
      <c r="E10" s="180"/>
      <c r="F10" s="166">
        <f ca="1">INDIRECT(ADDRESS(10,COLUMN(),2,4,CHOOSE(MONTH($F$5)-1,"Janvier","Février","Mars","Avril","Mai","Juin","Juillet","Août","Septembre","Octobre","Novembre","Décembre""")))+F11</f>
        <v>9715</v>
      </c>
      <c r="G10" s="173">
        <f ca="1">INDIRECT(ADDRESS(10,COLUMN(),2,4,CHOOSE(MONTH($F$5)-1,"Janvier","Février","Mars","Avril","Mai","Juin","Juillet","Août","Septembre","Octobre","Novembre","Décembre""")))+G11</f>
        <v>3895.7150000000011</v>
      </c>
      <c r="H10" s="160"/>
    </row>
    <row r="11" spans="1:9" s="158" customFormat="1" ht="13.5" thickBot="1" x14ac:dyDescent="0.25">
      <c r="A11" s="161"/>
      <c r="B11" s="162" t="s">
        <v>35</v>
      </c>
      <c r="C11" s="163">
        <v>0.40100000000000002</v>
      </c>
      <c r="D11" s="159" t="s">
        <v>439</v>
      </c>
      <c r="E11" s="181"/>
      <c r="F11" s="167">
        <f>SUM(F14:F74)</f>
        <v>4503</v>
      </c>
      <c r="G11" s="174">
        <f>SUM(G14:G74)</f>
        <v>1805.7030000000004</v>
      </c>
      <c r="H11" s="161"/>
    </row>
    <row r="12" spans="1:9" x14ac:dyDescent="0.2">
      <c r="A12" s="117" t="s">
        <v>6</v>
      </c>
      <c r="B12" s="117" t="s">
        <v>7</v>
      </c>
      <c r="C12" s="116"/>
      <c r="D12" s="117"/>
      <c r="E12" s="183"/>
      <c r="F12" s="278" t="s">
        <v>21</v>
      </c>
      <c r="G12" s="278"/>
      <c r="H12" s="8"/>
    </row>
    <row r="13" spans="1:9" ht="25.5" x14ac:dyDescent="0.2">
      <c r="A13" s="117"/>
      <c r="B13" s="117"/>
      <c r="C13" s="116" t="s">
        <v>58</v>
      </c>
      <c r="D13" s="117"/>
      <c r="E13" s="183"/>
      <c r="F13" s="118" t="s">
        <v>22</v>
      </c>
      <c r="G13" s="117" t="s">
        <v>23</v>
      </c>
      <c r="H13" s="8"/>
    </row>
    <row r="14" spans="1:9" ht="25.5" x14ac:dyDescent="0.2">
      <c r="A14" s="89">
        <v>42430</v>
      </c>
      <c r="B14" s="91" t="s">
        <v>320</v>
      </c>
      <c r="C14" s="116" t="s">
        <v>58</v>
      </c>
      <c r="D14" s="91" t="s">
        <v>192</v>
      </c>
      <c r="E14" s="91"/>
      <c r="F14" s="106">
        <v>62</v>
      </c>
      <c r="G14" s="92">
        <f>F14*$C$11</f>
        <v>24.862000000000002</v>
      </c>
    </row>
    <row r="15" spans="1:9" ht="25.5" x14ac:dyDescent="0.2">
      <c r="A15" s="90">
        <v>42430</v>
      </c>
      <c r="B15" s="93" t="s">
        <v>321</v>
      </c>
      <c r="C15" s="116" t="s">
        <v>58</v>
      </c>
      <c r="D15" s="93" t="s">
        <v>322</v>
      </c>
      <c r="E15" s="93"/>
      <c r="F15" s="107">
        <v>360</v>
      </c>
      <c r="G15" s="94">
        <f t="shared" ref="G15:G59" si="0">F15*$C$11</f>
        <v>144.36000000000001</v>
      </c>
    </row>
    <row r="16" spans="1:9" ht="25.5" x14ac:dyDescent="0.2">
      <c r="A16" s="89">
        <v>42431</v>
      </c>
      <c r="B16" s="91" t="s">
        <v>279</v>
      </c>
      <c r="C16" s="116" t="s">
        <v>58</v>
      </c>
      <c r="D16" s="91" t="s">
        <v>89</v>
      </c>
      <c r="E16" s="91"/>
      <c r="F16" s="106">
        <v>192</v>
      </c>
      <c r="G16" s="92">
        <f t="shared" si="0"/>
        <v>76.992000000000004</v>
      </c>
    </row>
    <row r="17" spans="1:7" ht="25.5" x14ac:dyDescent="0.2">
      <c r="A17" s="90">
        <v>42431</v>
      </c>
      <c r="B17" s="93" t="s">
        <v>323</v>
      </c>
      <c r="C17" s="116" t="s">
        <v>58</v>
      </c>
      <c r="D17" s="93" t="s">
        <v>144</v>
      </c>
      <c r="E17" s="93"/>
      <c r="F17" s="107">
        <v>70</v>
      </c>
      <c r="G17" s="94">
        <f t="shared" si="0"/>
        <v>28.07</v>
      </c>
    </row>
    <row r="18" spans="1:7" ht="25.5" x14ac:dyDescent="0.2">
      <c r="A18" s="89">
        <v>42432</v>
      </c>
      <c r="B18" s="91" t="s">
        <v>324</v>
      </c>
      <c r="C18" s="116" t="s">
        <v>58</v>
      </c>
      <c r="D18" s="91" t="s">
        <v>325</v>
      </c>
      <c r="E18" s="91"/>
      <c r="F18" s="106">
        <v>32</v>
      </c>
      <c r="G18" s="92">
        <f t="shared" si="0"/>
        <v>12.832000000000001</v>
      </c>
    </row>
    <row r="19" spans="1:7" ht="25.5" x14ac:dyDescent="0.2">
      <c r="A19" s="90">
        <v>42432</v>
      </c>
      <c r="B19" s="93" t="s">
        <v>200</v>
      </c>
      <c r="C19" s="116" t="s">
        <v>58</v>
      </c>
      <c r="D19" s="93" t="s">
        <v>201</v>
      </c>
      <c r="E19" s="93"/>
      <c r="F19" s="107">
        <v>32</v>
      </c>
      <c r="G19" s="94">
        <f t="shared" si="0"/>
        <v>12.832000000000001</v>
      </c>
    </row>
    <row r="20" spans="1:7" ht="25.5" x14ac:dyDescent="0.2">
      <c r="A20" s="89">
        <v>42432</v>
      </c>
      <c r="B20" s="91" t="s">
        <v>326</v>
      </c>
      <c r="C20" s="116" t="s">
        <v>58</v>
      </c>
      <c r="D20" s="91" t="s">
        <v>310</v>
      </c>
      <c r="E20" s="91"/>
      <c r="F20" s="106">
        <v>22</v>
      </c>
      <c r="G20" s="92">
        <f t="shared" si="0"/>
        <v>8.822000000000001</v>
      </c>
    </row>
    <row r="21" spans="1:7" ht="25.5" x14ac:dyDescent="0.2">
      <c r="A21" s="90">
        <v>42433</v>
      </c>
      <c r="B21" s="93" t="s">
        <v>327</v>
      </c>
      <c r="C21" s="116" t="s">
        <v>58</v>
      </c>
      <c r="D21" s="93" t="s">
        <v>116</v>
      </c>
      <c r="E21" s="93"/>
      <c r="F21" s="107">
        <v>135</v>
      </c>
      <c r="G21" s="94">
        <f t="shared" si="0"/>
        <v>54.135000000000005</v>
      </c>
    </row>
    <row r="22" spans="1:7" x14ac:dyDescent="0.2">
      <c r="A22" s="89">
        <v>42433</v>
      </c>
      <c r="B22" s="91" t="s">
        <v>328</v>
      </c>
      <c r="C22" s="116" t="s">
        <v>116</v>
      </c>
      <c r="D22" s="91" t="s">
        <v>150</v>
      </c>
      <c r="E22" s="91"/>
      <c r="F22" s="106">
        <v>30</v>
      </c>
      <c r="G22" s="92">
        <f t="shared" si="0"/>
        <v>12.030000000000001</v>
      </c>
    </row>
    <row r="23" spans="1:7" ht="25.5" x14ac:dyDescent="0.2">
      <c r="A23" s="90">
        <v>42433</v>
      </c>
      <c r="B23" s="93" t="s">
        <v>259</v>
      </c>
      <c r="C23" s="116" t="s">
        <v>329</v>
      </c>
      <c r="D23" s="93" t="s">
        <v>213</v>
      </c>
      <c r="E23" s="93"/>
      <c r="F23" s="107">
        <v>62</v>
      </c>
      <c r="G23" s="94">
        <f t="shared" si="0"/>
        <v>24.862000000000002</v>
      </c>
    </row>
    <row r="24" spans="1:7" ht="25.5" x14ac:dyDescent="0.2">
      <c r="A24" s="89">
        <v>42434</v>
      </c>
      <c r="B24" s="91" t="s">
        <v>330</v>
      </c>
      <c r="C24" s="116" t="s">
        <v>58</v>
      </c>
      <c r="D24" s="91" t="s">
        <v>87</v>
      </c>
      <c r="E24" s="91"/>
      <c r="F24" s="106">
        <v>180</v>
      </c>
      <c r="G24" s="92">
        <f t="shared" si="0"/>
        <v>72.180000000000007</v>
      </c>
    </row>
    <row r="25" spans="1:7" ht="25.5" x14ac:dyDescent="0.2">
      <c r="A25" s="90">
        <v>42436</v>
      </c>
      <c r="B25" s="93" t="s">
        <v>331</v>
      </c>
      <c r="C25" s="116" t="s">
        <v>58</v>
      </c>
      <c r="D25" s="93" t="s">
        <v>253</v>
      </c>
      <c r="E25" s="93"/>
      <c r="F25" s="107">
        <v>40</v>
      </c>
      <c r="G25" s="94">
        <f t="shared" si="0"/>
        <v>16.04</v>
      </c>
    </row>
    <row r="26" spans="1:7" ht="25.5" x14ac:dyDescent="0.2">
      <c r="A26" s="187">
        <v>42437</v>
      </c>
      <c r="B26" s="192" t="s">
        <v>515</v>
      </c>
      <c r="C26" s="116" t="s">
        <v>58</v>
      </c>
      <c r="D26" s="192" t="s">
        <v>516</v>
      </c>
      <c r="E26" s="192"/>
      <c r="F26" s="189">
        <v>700</v>
      </c>
      <c r="G26" s="92">
        <f t="shared" si="0"/>
        <v>280.7</v>
      </c>
    </row>
    <row r="27" spans="1:7" ht="25.5" x14ac:dyDescent="0.2">
      <c r="A27" s="90">
        <v>42438</v>
      </c>
      <c r="B27" s="95" t="s">
        <v>328</v>
      </c>
      <c r="C27" s="116" t="s">
        <v>58</v>
      </c>
      <c r="D27" s="95" t="s">
        <v>329</v>
      </c>
      <c r="E27" s="95"/>
      <c r="F27" s="107">
        <v>124</v>
      </c>
      <c r="G27" s="94">
        <f t="shared" si="0"/>
        <v>49.724000000000004</v>
      </c>
    </row>
    <row r="28" spans="1:7" ht="25.5" x14ac:dyDescent="0.2">
      <c r="A28" s="187">
        <v>42439</v>
      </c>
      <c r="B28" s="192" t="s">
        <v>332</v>
      </c>
      <c r="C28" s="116" t="s">
        <v>58</v>
      </c>
      <c r="D28" s="192" t="s">
        <v>333</v>
      </c>
      <c r="E28" s="192"/>
      <c r="F28" s="189">
        <v>50</v>
      </c>
      <c r="G28" s="92">
        <f t="shared" si="0"/>
        <v>20.05</v>
      </c>
    </row>
    <row r="29" spans="1:7" x14ac:dyDescent="0.2">
      <c r="A29" s="90">
        <v>42439</v>
      </c>
      <c r="B29" s="95" t="s">
        <v>279</v>
      </c>
      <c r="C29" s="116" t="s">
        <v>333</v>
      </c>
      <c r="D29" s="95" t="s">
        <v>334</v>
      </c>
      <c r="E29" s="95"/>
      <c r="F29" s="107">
        <v>25</v>
      </c>
      <c r="G29" s="94">
        <f t="shared" si="0"/>
        <v>10.025</v>
      </c>
    </row>
    <row r="30" spans="1:7" ht="25.5" x14ac:dyDescent="0.2">
      <c r="A30" s="187">
        <v>42439</v>
      </c>
      <c r="B30" s="192" t="s">
        <v>259</v>
      </c>
      <c r="C30" s="116" t="s">
        <v>334</v>
      </c>
      <c r="D30" s="192" t="s">
        <v>213</v>
      </c>
      <c r="E30" s="192"/>
      <c r="F30" s="189">
        <v>70</v>
      </c>
      <c r="G30" s="92">
        <f t="shared" si="0"/>
        <v>28.07</v>
      </c>
    </row>
    <row r="31" spans="1:7" ht="25.5" x14ac:dyDescent="0.2">
      <c r="A31" s="90">
        <v>42440</v>
      </c>
      <c r="B31" s="93" t="s">
        <v>335</v>
      </c>
      <c r="C31" s="116" t="s">
        <v>58</v>
      </c>
      <c r="D31" s="93" t="s">
        <v>336</v>
      </c>
      <c r="E31" s="93"/>
      <c r="F31" s="107">
        <v>55</v>
      </c>
      <c r="G31" s="94">
        <f t="shared" si="0"/>
        <v>22.055</v>
      </c>
    </row>
    <row r="32" spans="1:7" x14ac:dyDescent="0.2">
      <c r="A32" s="187">
        <v>42440</v>
      </c>
      <c r="B32" s="236" t="s">
        <v>337</v>
      </c>
      <c r="C32" s="116" t="s">
        <v>338</v>
      </c>
      <c r="D32" s="236" t="s">
        <v>334</v>
      </c>
      <c r="E32" s="236"/>
      <c r="F32" s="249">
        <v>22</v>
      </c>
      <c r="G32" s="92">
        <f t="shared" si="0"/>
        <v>8.822000000000001</v>
      </c>
    </row>
    <row r="33" spans="1:11" ht="25.5" x14ac:dyDescent="0.2">
      <c r="A33" s="90">
        <v>42440</v>
      </c>
      <c r="B33" s="95" t="s">
        <v>259</v>
      </c>
      <c r="C33" s="116" t="s">
        <v>334</v>
      </c>
      <c r="D33" s="95" t="s">
        <v>213</v>
      </c>
      <c r="E33" s="95"/>
      <c r="F33" s="108">
        <v>65</v>
      </c>
      <c r="G33" s="94">
        <f t="shared" si="0"/>
        <v>26.065000000000001</v>
      </c>
    </row>
    <row r="34" spans="1:11" ht="25.5" x14ac:dyDescent="0.2">
      <c r="A34" s="187">
        <v>42440</v>
      </c>
      <c r="B34" s="236" t="s">
        <v>339</v>
      </c>
      <c r="C34" s="116" t="s">
        <v>58</v>
      </c>
      <c r="D34" s="236" t="s">
        <v>340</v>
      </c>
      <c r="E34" s="236"/>
      <c r="F34" s="249">
        <v>200</v>
      </c>
      <c r="G34" s="92">
        <f t="shared" si="0"/>
        <v>80.2</v>
      </c>
    </row>
    <row r="35" spans="1:11" ht="25.5" x14ac:dyDescent="0.2">
      <c r="A35" s="90">
        <v>42444</v>
      </c>
      <c r="B35" s="95" t="s">
        <v>341</v>
      </c>
      <c r="C35" s="116" t="s">
        <v>58</v>
      </c>
      <c r="D35" s="95" t="s">
        <v>342</v>
      </c>
      <c r="E35" s="95"/>
      <c r="F35" s="108">
        <v>140</v>
      </c>
      <c r="G35" s="94">
        <f t="shared" si="0"/>
        <v>56.14</v>
      </c>
    </row>
    <row r="36" spans="1:11" ht="38.25" x14ac:dyDescent="0.2">
      <c r="A36" s="187" t="s">
        <v>517</v>
      </c>
      <c r="B36" s="236" t="s">
        <v>518</v>
      </c>
      <c r="C36" s="116" t="s">
        <v>58</v>
      </c>
      <c r="D36" s="236" t="s">
        <v>519</v>
      </c>
      <c r="E36" s="236"/>
      <c r="F36" s="249">
        <v>26</v>
      </c>
      <c r="G36" s="92">
        <f t="shared" si="0"/>
        <v>10.426</v>
      </c>
    </row>
    <row r="37" spans="1:11" ht="25.5" x14ac:dyDescent="0.2">
      <c r="A37" s="90">
        <v>42444</v>
      </c>
      <c r="B37" s="95" t="s">
        <v>520</v>
      </c>
      <c r="C37" s="116" t="s">
        <v>58</v>
      </c>
      <c r="D37" s="95" t="s">
        <v>148</v>
      </c>
      <c r="E37" s="95"/>
      <c r="F37" s="108">
        <v>170</v>
      </c>
      <c r="G37" s="94">
        <f t="shared" si="0"/>
        <v>68.17</v>
      </c>
    </row>
    <row r="38" spans="1:11" ht="25.5" x14ac:dyDescent="0.2">
      <c r="A38" s="187">
        <v>42445</v>
      </c>
      <c r="B38" s="236" t="s">
        <v>343</v>
      </c>
      <c r="C38" s="116" t="s">
        <v>58</v>
      </c>
      <c r="D38" s="236" t="s">
        <v>344</v>
      </c>
      <c r="E38" s="236"/>
      <c r="F38" s="249">
        <v>27</v>
      </c>
      <c r="G38" s="92">
        <f t="shared" si="0"/>
        <v>10.827</v>
      </c>
    </row>
    <row r="39" spans="1:11" ht="25.5" x14ac:dyDescent="0.2">
      <c r="A39" s="90">
        <v>42446</v>
      </c>
      <c r="B39" s="95" t="s">
        <v>345</v>
      </c>
      <c r="C39" s="116" t="s">
        <v>58</v>
      </c>
      <c r="D39" s="95" t="s">
        <v>93</v>
      </c>
      <c r="E39" s="95"/>
      <c r="F39" s="108">
        <v>12</v>
      </c>
      <c r="G39" s="94">
        <f t="shared" si="0"/>
        <v>4.8120000000000003</v>
      </c>
    </row>
    <row r="40" spans="1:11" ht="25.5" x14ac:dyDescent="0.2">
      <c r="A40" s="187">
        <v>42447</v>
      </c>
      <c r="B40" s="236" t="s">
        <v>457</v>
      </c>
      <c r="C40" s="116" t="s">
        <v>58</v>
      </c>
      <c r="D40" s="236" t="s">
        <v>84</v>
      </c>
      <c r="E40" s="236"/>
      <c r="F40" s="249">
        <v>150</v>
      </c>
      <c r="G40" s="92">
        <f t="shared" si="0"/>
        <v>60.150000000000006</v>
      </c>
    </row>
    <row r="41" spans="1:11" ht="25.5" x14ac:dyDescent="0.2">
      <c r="A41" s="90">
        <v>42447</v>
      </c>
      <c r="B41" s="95" t="s">
        <v>521</v>
      </c>
      <c r="C41" s="116" t="s">
        <v>58</v>
      </c>
      <c r="D41" s="95" t="s">
        <v>522</v>
      </c>
      <c r="E41" s="95"/>
      <c r="F41" s="108">
        <v>270</v>
      </c>
      <c r="G41" s="94">
        <f t="shared" si="0"/>
        <v>108.27000000000001</v>
      </c>
    </row>
    <row r="42" spans="1:11" ht="25.5" x14ac:dyDescent="0.2">
      <c r="A42" s="187">
        <v>42450</v>
      </c>
      <c r="B42" s="236" t="s">
        <v>346</v>
      </c>
      <c r="C42" s="116" t="s">
        <v>58</v>
      </c>
      <c r="D42" s="236" t="s">
        <v>310</v>
      </c>
      <c r="E42" s="236"/>
      <c r="F42" s="249">
        <v>19</v>
      </c>
      <c r="G42" s="92">
        <f t="shared" si="0"/>
        <v>7.6190000000000007</v>
      </c>
    </row>
    <row r="43" spans="1:11" ht="25.5" x14ac:dyDescent="0.2">
      <c r="A43" s="90">
        <v>42451</v>
      </c>
      <c r="B43" s="95" t="s">
        <v>347</v>
      </c>
      <c r="C43" s="116" t="s">
        <v>58</v>
      </c>
      <c r="D43" s="95" t="s">
        <v>348</v>
      </c>
      <c r="E43" s="95"/>
      <c r="F43" s="108">
        <v>40</v>
      </c>
      <c r="G43" s="94">
        <f t="shared" si="0"/>
        <v>16.04</v>
      </c>
    </row>
    <row r="44" spans="1:11" ht="25.5" x14ac:dyDescent="0.2">
      <c r="A44" s="187">
        <v>42451</v>
      </c>
      <c r="B44" s="236" t="s">
        <v>349</v>
      </c>
      <c r="C44" s="116" t="s">
        <v>58</v>
      </c>
      <c r="D44" s="236" t="s">
        <v>173</v>
      </c>
      <c r="E44" s="236"/>
      <c r="F44" s="249">
        <v>12</v>
      </c>
      <c r="G44" s="92">
        <f t="shared" si="0"/>
        <v>4.8120000000000003</v>
      </c>
    </row>
    <row r="45" spans="1:11" ht="25.5" x14ac:dyDescent="0.2">
      <c r="A45" s="90">
        <v>42451</v>
      </c>
      <c r="B45" s="95" t="s">
        <v>350</v>
      </c>
      <c r="C45" s="116" t="s">
        <v>58</v>
      </c>
      <c r="D45" s="95" t="s">
        <v>93</v>
      </c>
      <c r="E45" s="95"/>
      <c r="F45" s="108">
        <v>6</v>
      </c>
      <c r="G45" s="94">
        <f t="shared" si="0"/>
        <v>2.4060000000000001</v>
      </c>
      <c r="K45" s="255"/>
    </row>
    <row r="46" spans="1:11" ht="25.5" x14ac:dyDescent="0.2">
      <c r="A46" s="187">
        <v>42451</v>
      </c>
      <c r="B46" s="236" t="s">
        <v>351</v>
      </c>
      <c r="C46" s="116" t="s">
        <v>58</v>
      </c>
      <c r="D46" s="236" t="s">
        <v>352</v>
      </c>
      <c r="E46" s="236"/>
      <c r="F46" s="249">
        <v>6</v>
      </c>
      <c r="G46" s="92">
        <f t="shared" si="0"/>
        <v>2.4060000000000001</v>
      </c>
    </row>
    <row r="47" spans="1:11" ht="25.5" x14ac:dyDescent="0.2">
      <c r="A47" s="90">
        <v>42452</v>
      </c>
      <c r="B47" s="95" t="s">
        <v>353</v>
      </c>
      <c r="C47" s="116" t="s">
        <v>58</v>
      </c>
      <c r="D47" s="95" t="s">
        <v>148</v>
      </c>
      <c r="E47" s="95"/>
      <c r="F47" s="108">
        <v>65</v>
      </c>
      <c r="G47" s="94">
        <f t="shared" si="0"/>
        <v>26.065000000000001</v>
      </c>
    </row>
    <row r="48" spans="1:11" x14ac:dyDescent="0.2">
      <c r="A48" s="187">
        <v>42452</v>
      </c>
      <c r="B48" s="236" t="s">
        <v>354</v>
      </c>
      <c r="C48" s="116" t="s">
        <v>148</v>
      </c>
      <c r="D48" s="236" t="s">
        <v>224</v>
      </c>
      <c r="E48" s="236"/>
      <c r="F48" s="249">
        <v>62</v>
      </c>
      <c r="G48" s="92">
        <f t="shared" si="0"/>
        <v>24.862000000000002</v>
      </c>
    </row>
    <row r="49" spans="1:9" ht="25.5" x14ac:dyDescent="0.2">
      <c r="A49" s="90">
        <v>42452</v>
      </c>
      <c r="B49" s="95" t="s">
        <v>355</v>
      </c>
      <c r="C49" s="116" t="s">
        <v>58</v>
      </c>
      <c r="D49" s="95" t="s">
        <v>356</v>
      </c>
      <c r="E49" s="95"/>
      <c r="F49" s="108">
        <v>22</v>
      </c>
      <c r="G49" s="94">
        <f t="shared" si="0"/>
        <v>8.822000000000001</v>
      </c>
    </row>
    <row r="50" spans="1:9" ht="25.5" x14ac:dyDescent="0.2">
      <c r="A50" s="187">
        <v>42452</v>
      </c>
      <c r="B50" s="236" t="s">
        <v>259</v>
      </c>
      <c r="C50" s="116" t="s">
        <v>356</v>
      </c>
      <c r="D50" s="236" t="s">
        <v>213</v>
      </c>
      <c r="E50" s="236"/>
      <c r="F50" s="249">
        <v>62</v>
      </c>
      <c r="G50" s="92">
        <f t="shared" si="0"/>
        <v>24.862000000000002</v>
      </c>
    </row>
    <row r="51" spans="1:9" ht="25.5" x14ac:dyDescent="0.2">
      <c r="A51" s="90">
        <v>42453</v>
      </c>
      <c r="B51" s="95" t="s">
        <v>357</v>
      </c>
      <c r="C51" s="116" t="s">
        <v>58</v>
      </c>
      <c r="D51" s="95" t="s">
        <v>358</v>
      </c>
      <c r="E51" s="95"/>
      <c r="F51" s="108">
        <v>160</v>
      </c>
      <c r="G51" s="94">
        <f t="shared" si="0"/>
        <v>64.16</v>
      </c>
    </row>
    <row r="52" spans="1:9" ht="25.5" x14ac:dyDescent="0.2">
      <c r="A52" s="187">
        <v>42453</v>
      </c>
      <c r="B52" s="236" t="s">
        <v>359</v>
      </c>
      <c r="C52" s="116" t="s">
        <v>58</v>
      </c>
      <c r="D52" s="236" t="s">
        <v>93</v>
      </c>
      <c r="E52" s="236"/>
      <c r="F52" s="249">
        <v>8</v>
      </c>
      <c r="G52" s="92">
        <f t="shared" si="0"/>
        <v>3.2080000000000002</v>
      </c>
    </row>
    <row r="53" spans="1:9" ht="25.5" x14ac:dyDescent="0.2">
      <c r="A53" s="90">
        <v>42454</v>
      </c>
      <c r="B53" s="95" t="s">
        <v>360</v>
      </c>
      <c r="C53" s="116" t="s">
        <v>58</v>
      </c>
      <c r="D53" s="95" t="s">
        <v>361</v>
      </c>
      <c r="E53" s="95"/>
      <c r="F53" s="108">
        <v>130</v>
      </c>
      <c r="G53" s="94">
        <f t="shared" si="0"/>
        <v>52.13</v>
      </c>
    </row>
    <row r="54" spans="1:9" ht="25.5" x14ac:dyDescent="0.2">
      <c r="A54" s="187">
        <v>42455</v>
      </c>
      <c r="B54" s="236" t="s">
        <v>362</v>
      </c>
      <c r="C54" s="116" t="s">
        <v>58</v>
      </c>
      <c r="D54" s="236" t="s">
        <v>363</v>
      </c>
      <c r="E54" s="236"/>
      <c r="F54" s="249">
        <v>104</v>
      </c>
      <c r="G54" s="92">
        <f t="shared" si="0"/>
        <v>41.704000000000001</v>
      </c>
    </row>
    <row r="55" spans="1:9" ht="25.5" x14ac:dyDescent="0.2">
      <c r="A55" s="90">
        <v>42455</v>
      </c>
      <c r="B55" s="95" t="s">
        <v>364</v>
      </c>
      <c r="C55" s="116" t="s">
        <v>58</v>
      </c>
      <c r="D55" s="95" t="s">
        <v>365</v>
      </c>
      <c r="E55" s="95"/>
      <c r="F55" s="108">
        <v>40</v>
      </c>
      <c r="G55" s="94">
        <f t="shared" si="0"/>
        <v>16.04</v>
      </c>
    </row>
    <row r="56" spans="1:9" ht="25.5" x14ac:dyDescent="0.2">
      <c r="A56" s="187">
        <v>42458</v>
      </c>
      <c r="B56" s="254" t="s">
        <v>366</v>
      </c>
      <c r="C56" s="116" t="s">
        <v>58</v>
      </c>
      <c r="D56" s="236" t="s">
        <v>367</v>
      </c>
      <c r="E56" s="236"/>
      <c r="F56" s="249">
        <v>62</v>
      </c>
      <c r="G56" s="92">
        <f t="shared" si="0"/>
        <v>24.862000000000002</v>
      </c>
    </row>
    <row r="57" spans="1:9" ht="25.5" x14ac:dyDescent="0.2">
      <c r="A57" s="90">
        <v>42459</v>
      </c>
      <c r="B57" s="95" t="s">
        <v>368</v>
      </c>
      <c r="C57" s="116" t="s">
        <v>58</v>
      </c>
      <c r="D57" s="95" t="s">
        <v>369</v>
      </c>
      <c r="E57" s="95"/>
      <c r="F57" s="108">
        <v>62</v>
      </c>
      <c r="G57" s="94">
        <f t="shared" si="0"/>
        <v>24.862000000000002</v>
      </c>
    </row>
    <row r="58" spans="1:9" ht="25.5" x14ac:dyDescent="0.2">
      <c r="A58" s="187">
        <v>42460</v>
      </c>
      <c r="B58" s="236" t="s">
        <v>370</v>
      </c>
      <c r="C58" s="116" t="s">
        <v>58</v>
      </c>
      <c r="D58" s="236" t="s">
        <v>371</v>
      </c>
      <c r="E58" s="236"/>
      <c r="F58" s="249">
        <v>150</v>
      </c>
      <c r="G58" s="92">
        <f t="shared" si="0"/>
        <v>60.150000000000006</v>
      </c>
    </row>
    <row r="59" spans="1:9" ht="25.5" x14ac:dyDescent="0.2">
      <c r="A59" s="90">
        <v>42460</v>
      </c>
      <c r="B59" s="95" t="s">
        <v>360</v>
      </c>
      <c r="C59" s="116" t="s">
        <v>58</v>
      </c>
      <c r="D59" s="95" t="s">
        <v>372</v>
      </c>
      <c r="E59" s="95"/>
      <c r="F59" s="108">
        <v>170</v>
      </c>
      <c r="G59" s="94">
        <f t="shared" si="0"/>
        <v>68.17</v>
      </c>
    </row>
    <row r="60" spans="1:9" s="154" customFormat="1" x14ac:dyDescent="0.2">
      <c r="A60" s="146"/>
      <c r="B60" s="147"/>
      <c r="C60" s="148"/>
      <c r="D60" s="203"/>
      <c r="E60" s="203"/>
      <c r="F60" s="203"/>
      <c r="G60" s="138"/>
    </row>
    <row r="61" spans="1:9" s="154" customFormat="1" x14ac:dyDescent="0.2">
      <c r="A61" s="146"/>
      <c r="B61" s="147"/>
      <c r="C61" s="148"/>
      <c r="D61" s="15"/>
      <c r="E61" s="15"/>
      <c r="F61" s="15"/>
      <c r="G61" s="138"/>
    </row>
    <row r="62" spans="1:9" s="154" customFormat="1" x14ac:dyDescent="0.2">
      <c r="A62" s="146"/>
      <c r="B62" s="147"/>
      <c r="C62" s="148"/>
      <c r="D62" s="15"/>
      <c r="E62" s="15"/>
      <c r="F62" s="15"/>
      <c r="G62" s="138"/>
      <c r="I62" s="155"/>
    </row>
    <row r="63" spans="1:9" s="154" customFormat="1" x14ac:dyDescent="0.2">
      <c r="A63" s="146"/>
      <c r="B63" s="147"/>
      <c r="C63" s="148"/>
      <c r="D63" s="15"/>
      <c r="E63" s="15"/>
      <c r="F63" s="15"/>
      <c r="G63" s="138"/>
      <c r="I63" s="155"/>
    </row>
    <row r="64" spans="1:9" s="154" customFormat="1" x14ac:dyDescent="0.2">
      <c r="A64" s="146"/>
      <c r="B64" s="147"/>
      <c r="C64" s="148"/>
      <c r="D64" s="15"/>
      <c r="E64" s="15"/>
      <c r="F64" s="15"/>
      <c r="G64" s="138"/>
      <c r="I64" s="155"/>
    </row>
    <row r="65" spans="1:9" x14ac:dyDescent="0.2">
      <c r="A65" s="27"/>
      <c r="B65" s="11"/>
      <c r="C65" s="67"/>
      <c r="D65" s="11"/>
      <c r="E65" s="11"/>
      <c r="F65" s="103"/>
      <c r="G65" s="74"/>
      <c r="I65" s="1"/>
    </row>
    <row r="66" spans="1:9" x14ac:dyDescent="0.2">
      <c r="A66" s="102" t="s">
        <v>13</v>
      </c>
      <c r="B66" s="13"/>
      <c r="C66" s="70"/>
      <c r="D66" s="15"/>
      <c r="E66" s="15"/>
      <c r="F66" s="103"/>
      <c r="G66" s="111"/>
      <c r="I66" s="1"/>
    </row>
    <row r="67" spans="1:9" ht="15" x14ac:dyDescent="0.2">
      <c r="A67" s="27"/>
      <c r="B67" s="103"/>
      <c r="C67" s="279"/>
      <c r="D67" s="279"/>
      <c r="E67" s="184"/>
      <c r="F67" s="15"/>
      <c r="G67" s="112"/>
      <c r="I67" s="1"/>
    </row>
    <row r="68" spans="1:9" ht="15" x14ac:dyDescent="0.2">
      <c r="A68" s="27"/>
      <c r="B68" s="103"/>
      <c r="C68" s="279"/>
      <c r="D68" s="279"/>
      <c r="E68" s="184"/>
      <c r="F68" s="15"/>
      <c r="G68" s="112"/>
    </row>
    <row r="69" spans="1:9" ht="15" x14ac:dyDescent="0.2">
      <c r="B69" s="86"/>
      <c r="C69" s="279"/>
      <c r="D69" s="279"/>
      <c r="E69" s="184"/>
      <c r="F69" s="131"/>
    </row>
    <row r="70" spans="1:9" x14ac:dyDescent="0.2">
      <c r="B70" s="86"/>
      <c r="C70" s="87"/>
      <c r="D70" s="86"/>
      <c r="E70" s="86"/>
      <c r="F70" s="131"/>
    </row>
    <row r="71" spans="1:9" x14ac:dyDescent="0.2">
      <c r="B71" s="86"/>
      <c r="C71" s="87"/>
      <c r="D71" s="86"/>
      <c r="E71" s="86"/>
    </row>
  </sheetData>
  <mergeCells count="7">
    <mergeCell ref="C68:D68"/>
    <mergeCell ref="C69:D69"/>
    <mergeCell ref="A1:I2"/>
    <mergeCell ref="D4:D5"/>
    <mergeCell ref="B8:F8"/>
    <mergeCell ref="F12:G12"/>
    <mergeCell ref="C67:D67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F63 C63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46" workbookViewId="0">
      <selection activeCell="A48" sqref="A48:G48"/>
    </sheetView>
  </sheetViews>
  <sheetFormatPr baseColWidth="10" defaultRowHeight="12.75" x14ac:dyDescent="0.2"/>
  <cols>
    <col min="1" max="1" width="12.7109375" customWidth="1"/>
    <col min="2" max="2" width="17.5703125" style="81" customWidth="1"/>
    <col min="3" max="3" width="18.28515625" style="81" customWidth="1"/>
    <col min="4" max="4" width="11.42578125" style="81"/>
    <col min="5" max="5" width="4.140625" style="81" customWidth="1"/>
    <col min="6" max="6" width="13.28515625" style="86" bestFit="1" customWidth="1"/>
    <col min="7" max="7" width="11.42578125" style="113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9" x14ac:dyDescent="0.2">
      <c r="A4" s="2"/>
      <c r="B4" s="77"/>
      <c r="C4" s="78"/>
      <c r="D4" s="277" t="s">
        <v>131</v>
      </c>
      <c r="E4" s="182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 t="s">
        <v>57</v>
      </c>
      <c r="C5" s="80"/>
      <c r="D5" s="277"/>
      <c r="E5" s="182"/>
      <c r="F5" s="120">
        <v>42461</v>
      </c>
      <c r="G5" s="125">
        <v>42490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74"/>
      <c r="G8" s="88"/>
      <c r="H8" s="7"/>
    </row>
    <row r="9" spans="1:9" ht="13.5" thickBot="1" x14ac:dyDescent="0.25">
      <c r="A9" s="3"/>
      <c r="B9" s="32"/>
      <c r="C9" s="32"/>
      <c r="D9" s="32"/>
      <c r="E9" s="32"/>
      <c r="F9" s="32"/>
      <c r="G9" s="88"/>
      <c r="H9" s="7"/>
    </row>
    <row r="10" spans="1:9" s="158" customFormat="1" ht="13.5" thickBot="1" x14ac:dyDescent="0.25">
      <c r="A10" s="161"/>
      <c r="B10" s="156" t="s">
        <v>441</v>
      </c>
      <c r="C10" s="157" t="s">
        <v>442</v>
      </c>
      <c r="D10" s="164" t="s">
        <v>443</v>
      </c>
      <c r="E10" s="180"/>
      <c r="F10" s="166">
        <f ca="1">INDIRECT(ADDRESS(10,COLUMN(),2,4,CHOOSE(MONTH($F$5)-1,"Janvier","Février","Mars","Avril","Mai","Juin","Juillet","Août","Septembre","Octobre","Novembre","Décembre""")))+F11</f>
        <v>12522</v>
      </c>
      <c r="G10" s="173">
        <f ca="1">INDIRECT(ADDRESS(10,COLUMN(),2,4,CHOOSE(MONTH($F$5)-1,"Janvier","Février","Mars","Avril","Mai","Juin","Juillet","Août","Septembre","Octobre","Novembre","Décembre""")))+G11</f>
        <v>5021.322000000001</v>
      </c>
      <c r="H10" s="160"/>
    </row>
    <row r="11" spans="1:9" s="158" customFormat="1" ht="13.5" thickBot="1" x14ac:dyDescent="0.25">
      <c r="A11" s="161"/>
      <c r="B11" s="162" t="s">
        <v>35</v>
      </c>
      <c r="C11" s="163">
        <v>0.40100000000000002</v>
      </c>
      <c r="D11" s="159" t="s">
        <v>439</v>
      </c>
      <c r="E11" s="181"/>
      <c r="F11" s="167">
        <f>SUM(F14:F74)</f>
        <v>2807</v>
      </c>
      <c r="G11" s="174">
        <f>SUM(G14:G74)</f>
        <v>1125.607</v>
      </c>
      <c r="H11" s="161"/>
    </row>
    <row r="12" spans="1:9" x14ac:dyDescent="0.2">
      <c r="A12" s="117" t="s">
        <v>6</v>
      </c>
      <c r="B12" s="117" t="s">
        <v>7</v>
      </c>
      <c r="C12" s="116" t="s">
        <v>444</v>
      </c>
      <c r="D12" s="117" t="s">
        <v>445</v>
      </c>
      <c r="E12" s="183"/>
      <c r="F12" s="278" t="s">
        <v>21</v>
      </c>
      <c r="G12" s="278"/>
      <c r="H12" s="8"/>
    </row>
    <row r="13" spans="1:9" ht="25.5" x14ac:dyDescent="0.2">
      <c r="A13" s="117"/>
      <c r="B13" s="117"/>
      <c r="C13" s="116" t="s">
        <v>58</v>
      </c>
      <c r="D13" s="117"/>
      <c r="E13" s="183"/>
      <c r="F13" s="118" t="s">
        <v>22</v>
      </c>
      <c r="G13" s="117" t="s">
        <v>23</v>
      </c>
      <c r="H13" s="8"/>
    </row>
    <row r="14" spans="1:9" ht="25.5" x14ac:dyDescent="0.2">
      <c r="A14" s="89">
        <v>42462</v>
      </c>
      <c r="B14" s="91" t="s">
        <v>364</v>
      </c>
      <c r="C14" s="116" t="s">
        <v>58</v>
      </c>
      <c r="D14" s="91" t="s">
        <v>365</v>
      </c>
      <c r="E14" s="91"/>
      <c r="F14" s="106">
        <v>40</v>
      </c>
      <c r="G14" s="92">
        <f>SUM(F14*$C$11)</f>
        <v>16.04</v>
      </c>
    </row>
    <row r="15" spans="1:9" ht="25.5" x14ac:dyDescent="0.2">
      <c r="A15" s="89">
        <v>42461</v>
      </c>
      <c r="B15" s="91" t="s">
        <v>523</v>
      </c>
      <c r="C15" s="116" t="s">
        <v>58</v>
      </c>
      <c r="D15" s="91" t="s">
        <v>524</v>
      </c>
      <c r="E15" s="91"/>
      <c r="F15" s="106">
        <v>220</v>
      </c>
      <c r="G15" s="92">
        <f>SUM(F15*$C$11)</f>
        <v>88.22</v>
      </c>
    </row>
    <row r="16" spans="1:9" ht="25.5" x14ac:dyDescent="0.2">
      <c r="A16" s="90">
        <v>42464</v>
      </c>
      <c r="B16" s="93" t="s">
        <v>373</v>
      </c>
      <c r="C16" s="116" t="s">
        <v>58</v>
      </c>
      <c r="D16" s="93" t="s">
        <v>374</v>
      </c>
      <c r="E16" s="93"/>
      <c r="F16" s="107">
        <v>102</v>
      </c>
      <c r="G16" s="94">
        <f t="shared" ref="G16:G48" si="0">SUM(F16*$C$11)</f>
        <v>40.902000000000001</v>
      </c>
    </row>
    <row r="17" spans="1:7" ht="25.5" x14ac:dyDescent="0.2">
      <c r="A17" s="89">
        <v>42465</v>
      </c>
      <c r="B17" s="91" t="s">
        <v>375</v>
      </c>
      <c r="C17" s="116" t="s">
        <v>58</v>
      </c>
      <c r="D17" s="91" t="s">
        <v>120</v>
      </c>
      <c r="E17" s="91"/>
      <c r="F17" s="106">
        <v>68</v>
      </c>
      <c r="G17" s="92">
        <f t="shared" si="0"/>
        <v>27.268000000000001</v>
      </c>
    </row>
    <row r="18" spans="1:7" ht="25.5" x14ac:dyDescent="0.2">
      <c r="A18" s="90">
        <v>42465</v>
      </c>
      <c r="B18" s="93" t="s">
        <v>376</v>
      </c>
      <c r="C18" s="116" t="s">
        <v>58</v>
      </c>
      <c r="D18" s="93" t="s">
        <v>93</v>
      </c>
      <c r="E18" s="93"/>
      <c r="F18" s="107">
        <v>6</v>
      </c>
      <c r="G18" s="94">
        <f t="shared" si="0"/>
        <v>2.4060000000000001</v>
      </c>
    </row>
    <row r="19" spans="1:7" ht="25.5" x14ac:dyDescent="0.2">
      <c r="A19" s="89">
        <v>42465</v>
      </c>
      <c r="B19" s="91" t="s">
        <v>377</v>
      </c>
      <c r="C19" s="116" t="s">
        <v>58</v>
      </c>
      <c r="D19" s="91" t="s">
        <v>378</v>
      </c>
      <c r="E19" s="91"/>
      <c r="F19" s="106">
        <v>130</v>
      </c>
      <c r="G19" s="92">
        <f t="shared" si="0"/>
        <v>52.13</v>
      </c>
    </row>
    <row r="20" spans="1:7" ht="25.5" x14ac:dyDescent="0.2">
      <c r="A20" s="90">
        <v>42467</v>
      </c>
      <c r="B20" s="93" t="s">
        <v>243</v>
      </c>
      <c r="C20" s="116" t="s">
        <v>58</v>
      </c>
      <c r="D20" s="93" t="s">
        <v>93</v>
      </c>
      <c r="E20" s="93"/>
      <c r="F20" s="107">
        <v>8</v>
      </c>
      <c r="G20" s="94">
        <f t="shared" si="0"/>
        <v>3.2080000000000002</v>
      </c>
    </row>
    <row r="21" spans="1:7" ht="25.5" x14ac:dyDescent="0.2">
      <c r="A21" s="89">
        <v>42467</v>
      </c>
      <c r="B21" s="91" t="s">
        <v>379</v>
      </c>
      <c r="C21" s="116" t="s">
        <v>58</v>
      </c>
      <c r="D21" s="91" t="s">
        <v>253</v>
      </c>
      <c r="E21" s="91"/>
      <c r="F21" s="106">
        <v>70</v>
      </c>
      <c r="G21" s="92">
        <f t="shared" si="0"/>
        <v>28.07</v>
      </c>
    </row>
    <row r="22" spans="1:7" ht="25.5" x14ac:dyDescent="0.2">
      <c r="A22" s="90">
        <v>42468</v>
      </c>
      <c r="B22" s="93" t="s">
        <v>380</v>
      </c>
      <c r="C22" s="116" t="s">
        <v>58</v>
      </c>
      <c r="D22" s="93" t="s">
        <v>306</v>
      </c>
      <c r="E22" s="93"/>
      <c r="F22" s="107">
        <v>26</v>
      </c>
      <c r="G22" s="94">
        <f t="shared" si="0"/>
        <v>10.426</v>
      </c>
    </row>
    <row r="23" spans="1:7" ht="25.5" x14ac:dyDescent="0.2">
      <c r="A23" s="89">
        <v>42471</v>
      </c>
      <c r="B23" s="91" t="s">
        <v>381</v>
      </c>
      <c r="C23" s="116" t="s">
        <v>58</v>
      </c>
      <c r="D23" s="91" t="s">
        <v>144</v>
      </c>
      <c r="E23" s="91"/>
      <c r="F23" s="106">
        <v>70</v>
      </c>
      <c r="G23" s="92">
        <f t="shared" si="0"/>
        <v>28.07</v>
      </c>
    </row>
    <row r="24" spans="1:7" x14ac:dyDescent="0.2">
      <c r="A24" s="90">
        <v>42471</v>
      </c>
      <c r="B24" s="93" t="s">
        <v>354</v>
      </c>
      <c r="C24" s="116" t="s">
        <v>144</v>
      </c>
      <c r="D24" s="93" t="s">
        <v>224</v>
      </c>
      <c r="E24" s="93"/>
      <c r="F24" s="107">
        <v>20</v>
      </c>
      <c r="G24" s="94">
        <f t="shared" si="0"/>
        <v>8.02</v>
      </c>
    </row>
    <row r="25" spans="1:7" ht="25.5" x14ac:dyDescent="0.2">
      <c r="A25" s="89">
        <v>42471</v>
      </c>
      <c r="B25" s="91" t="s">
        <v>224</v>
      </c>
      <c r="C25" s="116" t="s">
        <v>58</v>
      </c>
      <c r="D25" s="91"/>
      <c r="E25" s="91"/>
      <c r="F25" s="106">
        <v>135</v>
      </c>
      <c r="G25" s="92">
        <f t="shared" si="0"/>
        <v>54.135000000000005</v>
      </c>
    </row>
    <row r="26" spans="1:7" ht="25.5" x14ac:dyDescent="0.2">
      <c r="A26" s="90">
        <v>42472</v>
      </c>
      <c r="B26" s="93" t="s">
        <v>382</v>
      </c>
      <c r="C26" s="116" t="s">
        <v>58</v>
      </c>
      <c r="D26" s="93" t="s">
        <v>93</v>
      </c>
      <c r="E26" s="93"/>
      <c r="F26" s="107">
        <v>4</v>
      </c>
      <c r="G26" s="94">
        <f t="shared" si="0"/>
        <v>1.6040000000000001</v>
      </c>
    </row>
    <row r="27" spans="1:7" ht="25.5" x14ac:dyDescent="0.2">
      <c r="A27" s="187">
        <v>42472</v>
      </c>
      <c r="B27" s="192" t="s">
        <v>525</v>
      </c>
      <c r="C27" s="116" t="s">
        <v>58</v>
      </c>
      <c r="D27" s="192" t="s">
        <v>144</v>
      </c>
      <c r="E27" s="192"/>
      <c r="F27" s="189">
        <v>160</v>
      </c>
      <c r="G27" s="92">
        <f t="shared" si="0"/>
        <v>64.16</v>
      </c>
    </row>
    <row r="28" spans="1:7" ht="25.5" x14ac:dyDescent="0.2">
      <c r="A28" s="90">
        <v>42474</v>
      </c>
      <c r="B28" s="95" t="s">
        <v>383</v>
      </c>
      <c r="C28" s="116" t="s">
        <v>58</v>
      </c>
      <c r="D28" s="95" t="s">
        <v>93</v>
      </c>
      <c r="E28" s="95"/>
      <c r="F28" s="107">
        <v>8</v>
      </c>
      <c r="G28" s="256">
        <f t="shared" si="0"/>
        <v>3.2080000000000002</v>
      </c>
    </row>
    <row r="29" spans="1:7" ht="25.5" x14ac:dyDescent="0.2">
      <c r="A29" s="89">
        <v>42475</v>
      </c>
      <c r="B29" s="91" t="s">
        <v>526</v>
      </c>
      <c r="C29" s="116" t="s">
        <v>58</v>
      </c>
      <c r="D29" s="91" t="s">
        <v>527</v>
      </c>
      <c r="E29" s="91"/>
      <c r="F29" s="106">
        <v>370</v>
      </c>
      <c r="G29" s="92">
        <f t="shared" si="0"/>
        <v>148.37</v>
      </c>
    </row>
    <row r="30" spans="1:7" ht="25.5" x14ac:dyDescent="0.2">
      <c r="A30" s="90">
        <v>42476</v>
      </c>
      <c r="B30" s="93" t="s">
        <v>355</v>
      </c>
      <c r="C30" s="116" t="s">
        <v>58</v>
      </c>
      <c r="D30" s="93" t="s">
        <v>384</v>
      </c>
      <c r="E30" s="93"/>
      <c r="F30" s="107">
        <v>60</v>
      </c>
      <c r="G30" s="94">
        <f t="shared" si="0"/>
        <v>24.060000000000002</v>
      </c>
    </row>
    <row r="31" spans="1:7" x14ac:dyDescent="0.2">
      <c r="A31" s="89">
        <v>42476</v>
      </c>
      <c r="B31" s="127" t="s">
        <v>385</v>
      </c>
      <c r="C31" s="116" t="s">
        <v>356</v>
      </c>
      <c r="D31" s="91" t="s">
        <v>386</v>
      </c>
      <c r="E31" s="91"/>
      <c r="F31" s="106">
        <v>20</v>
      </c>
      <c r="G31" s="92">
        <f t="shared" si="0"/>
        <v>8.02</v>
      </c>
    </row>
    <row r="32" spans="1:7" ht="25.5" x14ac:dyDescent="0.2">
      <c r="A32" s="90">
        <v>42476</v>
      </c>
      <c r="B32" s="93" t="s">
        <v>259</v>
      </c>
      <c r="C32" s="116" t="s">
        <v>386</v>
      </c>
      <c r="D32" s="93" t="s">
        <v>213</v>
      </c>
      <c r="E32" s="93"/>
      <c r="F32" s="107">
        <v>108</v>
      </c>
      <c r="G32" s="94">
        <f t="shared" si="0"/>
        <v>43.308</v>
      </c>
    </row>
    <row r="33" spans="1:10" ht="25.5" x14ac:dyDescent="0.2">
      <c r="A33" s="187">
        <v>42479</v>
      </c>
      <c r="B33" s="192" t="s">
        <v>376</v>
      </c>
      <c r="C33" s="116" t="s">
        <v>58</v>
      </c>
      <c r="D33" s="192" t="s">
        <v>93</v>
      </c>
      <c r="E33" s="192"/>
      <c r="F33" s="189">
        <v>6</v>
      </c>
      <c r="G33" s="92">
        <f t="shared" si="0"/>
        <v>2.4060000000000001</v>
      </c>
    </row>
    <row r="34" spans="1:10" ht="25.5" x14ac:dyDescent="0.2">
      <c r="A34" s="90" t="s">
        <v>528</v>
      </c>
      <c r="B34" s="93" t="s">
        <v>529</v>
      </c>
      <c r="C34" s="116" t="s">
        <v>58</v>
      </c>
      <c r="D34" s="93" t="s">
        <v>522</v>
      </c>
      <c r="E34" s="93"/>
      <c r="F34" s="107">
        <v>260</v>
      </c>
      <c r="G34" s="94">
        <f t="shared" si="0"/>
        <v>104.26</v>
      </c>
    </row>
    <row r="35" spans="1:10" ht="25.5" x14ac:dyDescent="0.2">
      <c r="A35" s="187">
        <v>42480</v>
      </c>
      <c r="B35" s="236" t="s">
        <v>387</v>
      </c>
      <c r="C35" s="116" t="s">
        <v>58</v>
      </c>
      <c r="D35" s="236" t="s">
        <v>253</v>
      </c>
      <c r="E35" s="236"/>
      <c r="F35" s="249">
        <v>70</v>
      </c>
      <c r="G35" s="92">
        <f t="shared" si="0"/>
        <v>28.07</v>
      </c>
    </row>
    <row r="36" spans="1:10" ht="25.5" x14ac:dyDescent="0.2">
      <c r="A36" s="90">
        <v>42480</v>
      </c>
      <c r="B36" s="95" t="s">
        <v>388</v>
      </c>
      <c r="C36" s="116" t="s">
        <v>58</v>
      </c>
      <c r="D36" s="95" t="s">
        <v>93</v>
      </c>
      <c r="E36" s="95"/>
      <c r="F36" s="108">
        <v>6</v>
      </c>
      <c r="G36" s="94">
        <f t="shared" si="0"/>
        <v>2.4060000000000001</v>
      </c>
    </row>
    <row r="37" spans="1:10" ht="25.5" x14ac:dyDescent="0.2">
      <c r="A37" s="187">
        <v>42481</v>
      </c>
      <c r="B37" s="236" t="s">
        <v>389</v>
      </c>
      <c r="C37" s="116" t="s">
        <v>58</v>
      </c>
      <c r="D37" s="236" t="s">
        <v>93</v>
      </c>
      <c r="E37" s="236"/>
      <c r="F37" s="249">
        <v>6</v>
      </c>
      <c r="G37" s="92">
        <f t="shared" si="0"/>
        <v>2.4060000000000001</v>
      </c>
    </row>
    <row r="38" spans="1:10" ht="25.5" x14ac:dyDescent="0.2">
      <c r="A38" s="90">
        <v>42481</v>
      </c>
      <c r="B38" s="95" t="s">
        <v>390</v>
      </c>
      <c r="C38" s="116" t="s">
        <v>58</v>
      </c>
      <c r="D38" s="95" t="s">
        <v>93</v>
      </c>
      <c r="E38" s="95"/>
      <c r="F38" s="108">
        <v>8</v>
      </c>
      <c r="G38" s="94">
        <f t="shared" si="0"/>
        <v>3.2080000000000002</v>
      </c>
      <c r="J38" s="255"/>
    </row>
    <row r="39" spans="1:10" ht="25.5" x14ac:dyDescent="0.2">
      <c r="A39" s="187">
        <v>42482</v>
      </c>
      <c r="B39" s="236" t="s">
        <v>530</v>
      </c>
      <c r="C39" s="116" t="s">
        <v>58</v>
      </c>
      <c r="D39" s="236" t="s">
        <v>531</v>
      </c>
      <c r="E39" s="236"/>
      <c r="F39" s="249">
        <v>170</v>
      </c>
      <c r="G39" s="92">
        <f t="shared" si="0"/>
        <v>68.17</v>
      </c>
    </row>
    <row r="40" spans="1:10" ht="25.5" x14ac:dyDescent="0.2">
      <c r="A40" s="90">
        <v>42485</v>
      </c>
      <c r="B40" s="95" t="s">
        <v>391</v>
      </c>
      <c r="C40" s="116" t="s">
        <v>58</v>
      </c>
      <c r="D40" s="95" t="s">
        <v>144</v>
      </c>
      <c r="E40" s="95"/>
      <c r="F40" s="108">
        <v>70</v>
      </c>
      <c r="G40" s="94">
        <f t="shared" si="0"/>
        <v>28.07</v>
      </c>
    </row>
    <row r="41" spans="1:10" ht="25.5" x14ac:dyDescent="0.2">
      <c r="A41" s="187">
        <v>42486</v>
      </c>
      <c r="B41" s="236" t="s">
        <v>323</v>
      </c>
      <c r="C41" s="116" t="s">
        <v>58</v>
      </c>
      <c r="D41" s="236" t="s">
        <v>144</v>
      </c>
      <c r="E41" s="236"/>
      <c r="F41" s="249">
        <v>70</v>
      </c>
      <c r="G41" s="92">
        <f t="shared" si="0"/>
        <v>28.07</v>
      </c>
    </row>
    <row r="42" spans="1:10" ht="25.5" x14ac:dyDescent="0.2">
      <c r="A42" s="90">
        <v>42487</v>
      </c>
      <c r="B42" s="95" t="s">
        <v>392</v>
      </c>
      <c r="C42" s="116" t="s">
        <v>58</v>
      </c>
      <c r="D42" s="95" t="s">
        <v>288</v>
      </c>
      <c r="E42" s="95"/>
      <c r="F42" s="108">
        <v>202</v>
      </c>
      <c r="G42" s="94">
        <f t="shared" si="0"/>
        <v>81.00200000000001</v>
      </c>
    </row>
    <row r="43" spans="1:10" ht="25.5" x14ac:dyDescent="0.2">
      <c r="A43" s="187">
        <v>42487</v>
      </c>
      <c r="B43" s="236" t="s">
        <v>393</v>
      </c>
      <c r="C43" s="116" t="s">
        <v>58</v>
      </c>
      <c r="D43" s="236" t="s">
        <v>201</v>
      </c>
      <c r="E43" s="236"/>
      <c r="F43" s="249">
        <v>34</v>
      </c>
      <c r="G43" s="92">
        <f t="shared" si="0"/>
        <v>13.634</v>
      </c>
    </row>
    <row r="44" spans="1:10" ht="25.5" x14ac:dyDescent="0.2">
      <c r="A44" s="90">
        <v>42488</v>
      </c>
      <c r="B44" s="95" t="s">
        <v>300</v>
      </c>
      <c r="C44" s="116" t="s">
        <v>58</v>
      </c>
      <c r="D44" s="95" t="s">
        <v>301</v>
      </c>
      <c r="E44" s="95"/>
      <c r="F44" s="108">
        <v>24</v>
      </c>
      <c r="G44" s="94">
        <f t="shared" si="0"/>
        <v>9.6240000000000006</v>
      </c>
    </row>
    <row r="45" spans="1:10" ht="25.5" x14ac:dyDescent="0.2">
      <c r="A45" s="187">
        <v>42488</v>
      </c>
      <c r="B45" s="236" t="s">
        <v>394</v>
      </c>
      <c r="C45" s="116" t="s">
        <v>58</v>
      </c>
      <c r="D45" s="236" t="s">
        <v>395</v>
      </c>
      <c r="E45" s="236"/>
      <c r="F45" s="249">
        <v>66</v>
      </c>
      <c r="G45" s="92">
        <f t="shared" si="0"/>
        <v>26.466000000000001</v>
      </c>
    </row>
    <row r="46" spans="1:10" ht="25.5" x14ac:dyDescent="0.2">
      <c r="A46" s="90">
        <v>42489</v>
      </c>
      <c r="B46" s="95" t="s">
        <v>396</v>
      </c>
      <c r="C46" s="116" t="s">
        <v>58</v>
      </c>
      <c r="D46" s="95" t="s">
        <v>372</v>
      </c>
      <c r="E46" s="95"/>
      <c r="F46" s="108">
        <v>130</v>
      </c>
      <c r="G46" s="94">
        <f t="shared" si="0"/>
        <v>52.13</v>
      </c>
    </row>
    <row r="47" spans="1:10" ht="25.5" x14ac:dyDescent="0.2">
      <c r="A47" s="187">
        <v>42490</v>
      </c>
      <c r="B47" s="236" t="s">
        <v>304</v>
      </c>
      <c r="C47" s="116" t="s">
        <v>58</v>
      </c>
      <c r="D47" s="236" t="s">
        <v>138</v>
      </c>
      <c r="E47" s="236"/>
      <c r="F47" s="249">
        <v>32</v>
      </c>
      <c r="G47" s="92">
        <f t="shared" si="0"/>
        <v>12.832000000000001</v>
      </c>
    </row>
    <row r="48" spans="1:10" ht="25.5" x14ac:dyDescent="0.2">
      <c r="A48" s="90">
        <v>42490</v>
      </c>
      <c r="B48" s="95" t="s">
        <v>397</v>
      </c>
      <c r="C48" s="116" t="s">
        <v>58</v>
      </c>
      <c r="D48" s="95" t="s">
        <v>173</v>
      </c>
      <c r="E48" s="95"/>
      <c r="F48" s="108">
        <v>28</v>
      </c>
      <c r="G48" s="94">
        <f t="shared" si="0"/>
        <v>11.228000000000002</v>
      </c>
    </row>
    <row r="49" spans="1:8" x14ac:dyDescent="0.2">
      <c r="A49" s="193"/>
      <c r="B49" s="194"/>
      <c r="C49" s="195"/>
      <c r="D49" s="194"/>
      <c r="E49" s="194"/>
      <c r="F49" s="267"/>
      <c r="G49" s="268"/>
      <c r="H49" s="191"/>
    </row>
    <row r="50" spans="1:8" x14ac:dyDescent="0.2">
      <c r="A50" s="202"/>
      <c r="B50" s="203"/>
      <c r="C50" s="194"/>
      <c r="D50" s="203"/>
      <c r="E50" s="203"/>
      <c r="F50" s="196"/>
      <c r="G50" s="100"/>
      <c r="H50" s="191"/>
    </row>
    <row r="51" spans="1:8" x14ac:dyDescent="0.2">
      <c r="A51" s="257"/>
      <c r="B51" s="258"/>
      <c r="C51" s="262"/>
      <c r="D51" s="258"/>
      <c r="E51" s="258"/>
      <c r="F51" s="196"/>
      <c r="G51" s="100"/>
      <c r="H51" s="191"/>
    </row>
    <row r="52" spans="1:8" x14ac:dyDescent="0.2">
      <c r="A52" s="257"/>
      <c r="B52" s="258"/>
      <c r="C52" s="262"/>
      <c r="D52" s="258"/>
      <c r="E52" s="258"/>
      <c r="F52" s="196"/>
      <c r="G52" s="100"/>
      <c r="H52" s="191"/>
    </row>
    <row r="53" spans="1:8" x14ac:dyDescent="0.2">
      <c r="A53" s="257"/>
      <c r="B53" s="258"/>
      <c r="C53" s="262"/>
      <c r="D53" s="258"/>
      <c r="E53" s="258"/>
      <c r="F53" s="196"/>
      <c r="G53" s="100"/>
      <c r="H53" s="191"/>
    </row>
    <row r="54" spans="1:8" x14ac:dyDescent="0.2">
      <c r="A54" s="257"/>
      <c r="B54" s="258"/>
      <c r="C54" s="262"/>
      <c r="D54" s="258"/>
      <c r="E54" s="258"/>
      <c r="F54" s="196"/>
      <c r="G54" s="100"/>
      <c r="H54" s="191"/>
    </row>
    <row r="55" spans="1:8" x14ac:dyDescent="0.2">
      <c r="A55" s="257"/>
      <c r="B55" s="258"/>
      <c r="C55" s="262"/>
      <c r="D55" s="258"/>
      <c r="E55" s="258"/>
      <c r="F55" s="196"/>
      <c r="G55" s="100"/>
      <c r="H55" s="191"/>
    </row>
    <row r="56" spans="1:8" x14ac:dyDescent="0.2">
      <c r="A56" s="257"/>
      <c r="B56" s="258"/>
      <c r="C56" s="262"/>
      <c r="D56" s="258"/>
      <c r="E56" s="258"/>
      <c r="F56" s="196"/>
      <c r="G56" s="100"/>
      <c r="H56" s="191"/>
    </row>
    <row r="57" spans="1:8" x14ac:dyDescent="0.2">
      <c r="A57" s="257"/>
      <c r="B57" s="258"/>
      <c r="C57" s="262"/>
      <c r="D57" s="258"/>
      <c r="E57" s="258"/>
      <c r="F57" s="196"/>
      <c r="G57" s="100"/>
      <c r="H57" s="191"/>
    </row>
    <row r="58" spans="1:8" x14ac:dyDescent="0.2">
      <c r="A58" s="257"/>
      <c r="B58" s="258"/>
      <c r="C58" s="262"/>
      <c r="D58" s="258"/>
      <c r="E58" s="258"/>
      <c r="F58" s="196"/>
      <c r="G58" s="100"/>
      <c r="H58" s="191"/>
    </row>
    <row r="59" spans="1:8" x14ac:dyDescent="0.2">
      <c r="A59" s="257"/>
      <c r="B59" s="258"/>
      <c r="C59" s="262"/>
      <c r="D59" s="258"/>
      <c r="E59" s="258"/>
      <c r="F59" s="196"/>
      <c r="G59" s="100"/>
      <c r="H59" s="191"/>
    </row>
    <row r="60" spans="1:8" x14ac:dyDescent="0.2">
      <c r="A60" s="257"/>
      <c r="B60" s="258"/>
      <c r="C60" s="262"/>
      <c r="D60" s="258"/>
      <c r="E60" s="258"/>
      <c r="F60" s="196"/>
      <c r="G60" s="100"/>
      <c r="H60" s="191"/>
    </row>
    <row r="61" spans="1:8" x14ac:dyDescent="0.2">
      <c r="A61" s="257"/>
      <c r="B61" s="258"/>
      <c r="C61" s="262"/>
      <c r="D61" s="258"/>
      <c r="E61" s="258"/>
      <c r="F61" s="196"/>
      <c r="G61" s="100"/>
      <c r="H61" s="191"/>
    </row>
    <row r="62" spans="1:8" x14ac:dyDescent="0.2">
      <c r="A62" s="257"/>
      <c r="B62" s="258"/>
      <c r="C62" s="262"/>
      <c r="D62" s="258"/>
      <c r="E62" s="258"/>
      <c r="F62" s="196"/>
      <c r="G62" s="100"/>
      <c r="H62" s="191"/>
    </row>
    <row r="63" spans="1:8" x14ac:dyDescent="0.2">
      <c r="A63" s="257"/>
      <c r="B63" s="258"/>
      <c r="C63" s="262"/>
      <c r="D63" s="258"/>
      <c r="E63" s="258"/>
      <c r="F63" s="196"/>
      <c r="G63" s="100"/>
      <c r="H63" s="191"/>
    </row>
    <row r="64" spans="1:8" x14ac:dyDescent="0.2">
      <c r="A64" s="257"/>
      <c r="B64" s="258"/>
      <c r="C64" s="262"/>
      <c r="D64" s="258"/>
      <c r="E64" s="258"/>
      <c r="F64" s="196"/>
      <c r="G64" s="100"/>
      <c r="H64" s="191"/>
    </row>
    <row r="65" spans="1:9" x14ac:dyDescent="0.2">
      <c r="A65" s="257"/>
      <c r="B65" s="258"/>
      <c r="C65" s="262"/>
      <c r="D65" s="258"/>
      <c r="E65" s="258"/>
      <c r="F65" s="196"/>
      <c r="G65" s="100"/>
      <c r="H65" s="191"/>
    </row>
    <row r="66" spans="1:9" x14ac:dyDescent="0.2">
      <c r="A66" s="257"/>
      <c r="B66" s="258"/>
      <c r="C66" s="262"/>
      <c r="D66" s="258"/>
      <c r="E66" s="258"/>
      <c r="F66" s="196"/>
      <c r="G66" s="100"/>
      <c r="H66" s="191"/>
    </row>
    <row r="67" spans="1:9" x14ac:dyDescent="0.2">
      <c r="A67" s="257"/>
      <c r="B67" s="258"/>
      <c r="C67" s="262"/>
      <c r="D67" s="258"/>
      <c r="E67" s="258"/>
      <c r="F67" s="196"/>
      <c r="G67" s="100"/>
      <c r="H67" s="191"/>
    </row>
    <row r="68" spans="1:9" x14ac:dyDescent="0.2">
      <c r="A68" s="257"/>
      <c r="B68" s="258"/>
      <c r="C68" s="262"/>
      <c r="D68" s="258"/>
      <c r="E68" s="258"/>
      <c r="F68" s="196"/>
      <c r="G68" s="100"/>
      <c r="H68" s="191"/>
    </row>
    <row r="69" spans="1:9" x14ac:dyDescent="0.2">
      <c r="A69" s="257"/>
      <c r="B69" s="258"/>
      <c r="C69" s="262"/>
      <c r="D69" s="258"/>
      <c r="E69" s="258"/>
      <c r="F69" s="196"/>
      <c r="G69" s="100"/>
      <c r="H69" s="191"/>
    </row>
    <row r="70" spans="1:9" x14ac:dyDescent="0.2">
      <c r="A70" s="257"/>
      <c r="B70" s="258"/>
      <c r="C70" s="262"/>
      <c r="D70" s="258"/>
      <c r="E70" s="258"/>
      <c r="F70" s="196"/>
      <c r="G70" s="100"/>
      <c r="H70" s="191"/>
    </row>
    <row r="71" spans="1:9" x14ac:dyDescent="0.2">
      <c r="A71" s="257"/>
      <c r="B71" s="258"/>
      <c r="C71" s="262"/>
      <c r="D71" s="258"/>
      <c r="E71" s="258"/>
      <c r="F71" s="197"/>
      <c r="G71" s="100"/>
      <c r="H71" s="191"/>
      <c r="I71" s="1"/>
    </row>
    <row r="72" spans="1:9" x14ac:dyDescent="0.2">
      <c r="A72" s="257"/>
      <c r="B72" s="259"/>
      <c r="C72" s="258"/>
      <c r="D72" s="259"/>
      <c r="E72" s="259"/>
      <c r="F72" s="258"/>
      <c r="G72" s="263"/>
      <c r="H72" s="191"/>
      <c r="I72" s="1"/>
    </row>
    <row r="73" spans="1:9" x14ac:dyDescent="0.2">
      <c r="A73" s="257"/>
      <c r="B73" s="259"/>
      <c r="C73" s="264"/>
      <c r="D73" s="258"/>
      <c r="E73" s="258"/>
      <c r="F73" s="258"/>
      <c r="G73" s="263"/>
      <c r="H73" s="191"/>
      <c r="I73" s="1"/>
    </row>
    <row r="74" spans="1:9" x14ac:dyDescent="0.2">
      <c r="A74" s="257"/>
      <c r="B74" s="258"/>
      <c r="C74" s="262"/>
      <c r="D74" s="258"/>
      <c r="E74" s="258"/>
      <c r="F74" s="265"/>
      <c r="G74" s="263"/>
      <c r="H74" s="191"/>
      <c r="I74" s="1"/>
    </row>
    <row r="75" spans="1:9" x14ac:dyDescent="0.2">
      <c r="A75" s="260" t="s">
        <v>13</v>
      </c>
      <c r="B75" s="261"/>
      <c r="C75" s="194"/>
      <c r="D75" s="203"/>
      <c r="E75" s="203"/>
      <c r="F75" s="265"/>
      <c r="G75" s="266"/>
      <c r="H75" s="191"/>
      <c r="I75" s="1"/>
    </row>
    <row r="76" spans="1:9" ht="15" x14ac:dyDescent="0.2">
      <c r="A76" s="27"/>
      <c r="B76" s="103"/>
      <c r="C76" s="279"/>
      <c r="D76" s="279"/>
      <c r="E76" s="184"/>
      <c r="F76" s="15"/>
      <c r="G76" s="112"/>
      <c r="I76" s="1"/>
    </row>
    <row r="77" spans="1:9" ht="15" x14ac:dyDescent="0.2">
      <c r="A77" s="27"/>
      <c r="B77" s="103"/>
      <c r="C77" s="279"/>
      <c r="D77" s="279"/>
      <c r="E77" s="184"/>
      <c r="F77" s="15"/>
      <c r="G77" s="112"/>
    </row>
    <row r="78" spans="1:9" ht="15" x14ac:dyDescent="0.2">
      <c r="B78" s="86"/>
      <c r="C78" s="279"/>
      <c r="D78" s="279"/>
      <c r="E78" s="184"/>
      <c r="F78" s="131"/>
    </row>
    <row r="79" spans="1:9" x14ac:dyDescent="0.2">
      <c r="B79" s="86"/>
      <c r="C79" s="87"/>
      <c r="D79" s="86"/>
      <c r="E79" s="86"/>
      <c r="F79" s="131"/>
    </row>
    <row r="80" spans="1:9" x14ac:dyDescent="0.2">
      <c r="B80" s="86"/>
      <c r="C80" s="87"/>
      <c r="D80" s="86"/>
      <c r="E80" s="86"/>
    </row>
  </sheetData>
  <mergeCells count="7">
    <mergeCell ref="C77:D77"/>
    <mergeCell ref="C78:D78"/>
    <mergeCell ref="A1:I2"/>
    <mergeCell ref="D4:D5"/>
    <mergeCell ref="B8:F8"/>
    <mergeCell ref="F12:G12"/>
    <mergeCell ref="C76:D76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F72 C72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38" workbookViewId="0">
      <selection activeCell="A50" sqref="A50:G50"/>
    </sheetView>
  </sheetViews>
  <sheetFormatPr baseColWidth="10" defaultRowHeight="12.75" x14ac:dyDescent="0.2"/>
  <cols>
    <col min="1" max="1" width="9.42578125" customWidth="1"/>
    <col min="2" max="2" width="17.5703125" style="81" customWidth="1"/>
    <col min="3" max="3" width="18.28515625" style="81" customWidth="1"/>
    <col min="4" max="4" width="11.42578125" style="81"/>
    <col min="5" max="5" width="3.140625" style="81" customWidth="1"/>
    <col min="6" max="6" width="13.28515625" style="86" bestFit="1" customWidth="1"/>
    <col min="7" max="7" width="11.42578125" style="113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9" x14ac:dyDescent="0.2">
      <c r="A4" s="2"/>
      <c r="B4" s="77"/>
      <c r="C4" s="78"/>
      <c r="D4" s="277" t="s">
        <v>131</v>
      </c>
      <c r="E4" s="182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 t="s">
        <v>57</v>
      </c>
      <c r="C5" s="80"/>
      <c r="D5" s="277"/>
      <c r="E5" s="182"/>
      <c r="F5" s="120">
        <v>42491</v>
      </c>
      <c r="G5" s="125">
        <v>42521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74"/>
      <c r="G8" s="88"/>
      <c r="H8" s="7"/>
    </row>
    <row r="9" spans="1:9" ht="13.5" thickBot="1" x14ac:dyDescent="0.25">
      <c r="A9" s="3"/>
      <c r="B9" s="32"/>
      <c r="C9" s="32"/>
      <c r="D9" s="32"/>
      <c r="E9" s="32"/>
      <c r="F9" s="32"/>
      <c r="G9" s="88"/>
      <c r="H9" s="7"/>
    </row>
    <row r="10" spans="1:9" s="158" customFormat="1" ht="13.5" thickBot="1" x14ac:dyDescent="0.25">
      <c r="A10" s="161"/>
      <c r="B10" s="156" t="s">
        <v>441</v>
      </c>
      <c r="C10" s="157" t="s">
        <v>442</v>
      </c>
      <c r="D10" s="164" t="s">
        <v>443</v>
      </c>
      <c r="E10" s="180"/>
      <c r="F10" s="166">
        <f ca="1">INDIRECT(ADDRESS(10,COLUMN(),2,4,CHOOSE(MONTH($F$5)-1,"Janvier","Février","Mars","Avril","Mai","Juin","Juillet","Août","Septembre","Octobre","Novembre","Décembre""")))+F11</f>
        <v>14554</v>
      </c>
      <c r="G10" s="173">
        <f ca="1">INDIRECT(ADDRESS(10,COLUMN(),2,4,CHOOSE(MONTH($F$5)-1,"Janvier","Février","Mars","Avril","Mai","Juin","Juillet","Août","Septembre","Octobre","Novembre","Décembre""")))+G11</f>
        <v>5836.1540000000005</v>
      </c>
      <c r="H10" s="160"/>
    </row>
    <row r="11" spans="1:9" s="158" customFormat="1" ht="13.5" thickBot="1" x14ac:dyDescent="0.25">
      <c r="A11" s="161"/>
      <c r="B11" s="162" t="s">
        <v>35</v>
      </c>
      <c r="C11" s="163">
        <v>0.40100000000000002</v>
      </c>
      <c r="D11" s="159" t="s">
        <v>439</v>
      </c>
      <c r="E11" s="181"/>
      <c r="F11" s="167">
        <f>SUM(F14:F71)</f>
        <v>2032</v>
      </c>
      <c r="G11" s="174">
        <f>SUM(G14:G71)</f>
        <v>814.83199999999988</v>
      </c>
      <c r="H11" s="161"/>
    </row>
    <row r="12" spans="1:9" x14ac:dyDescent="0.2">
      <c r="A12" s="117" t="s">
        <v>6</v>
      </c>
      <c r="B12" s="117" t="s">
        <v>7</v>
      </c>
      <c r="C12" s="116"/>
      <c r="D12" s="117"/>
      <c r="E12" s="183"/>
      <c r="F12" s="278" t="s">
        <v>21</v>
      </c>
      <c r="G12" s="278"/>
      <c r="H12" s="8"/>
    </row>
    <row r="13" spans="1:9" ht="25.5" x14ac:dyDescent="0.2">
      <c r="A13" s="117"/>
      <c r="B13" s="117"/>
      <c r="C13" s="116" t="s">
        <v>58</v>
      </c>
      <c r="D13" s="117"/>
      <c r="E13" s="183"/>
      <c r="F13" s="118" t="s">
        <v>22</v>
      </c>
      <c r="G13" s="117" t="s">
        <v>23</v>
      </c>
      <c r="H13" s="8"/>
    </row>
    <row r="14" spans="1:9" ht="25.5" x14ac:dyDescent="0.2">
      <c r="A14" s="89">
        <v>42492</v>
      </c>
      <c r="B14" s="91" t="s">
        <v>398</v>
      </c>
      <c r="C14" s="116" t="s">
        <v>58</v>
      </c>
      <c r="D14" s="91" t="s">
        <v>399</v>
      </c>
      <c r="E14" s="91"/>
      <c r="F14" s="106">
        <v>200</v>
      </c>
      <c r="G14" s="92">
        <f>F14*$C$11</f>
        <v>80.2</v>
      </c>
    </row>
    <row r="15" spans="1:9" ht="25.5" x14ac:dyDescent="0.2">
      <c r="A15" s="90">
        <v>42492</v>
      </c>
      <c r="B15" s="93" t="s">
        <v>400</v>
      </c>
      <c r="C15" s="116" t="s">
        <v>58</v>
      </c>
      <c r="D15" s="93" t="s">
        <v>192</v>
      </c>
      <c r="E15" s="93"/>
      <c r="F15" s="107">
        <v>40</v>
      </c>
      <c r="G15" s="94">
        <f>F15*$C$11</f>
        <v>16.04</v>
      </c>
    </row>
    <row r="16" spans="1:9" ht="25.5" x14ac:dyDescent="0.2">
      <c r="A16" s="89">
        <v>42493</v>
      </c>
      <c r="B16" s="91" t="s">
        <v>401</v>
      </c>
      <c r="C16" s="116" t="s">
        <v>58</v>
      </c>
      <c r="D16" s="91" t="s">
        <v>338</v>
      </c>
      <c r="E16" s="91"/>
      <c r="F16" s="106">
        <v>102</v>
      </c>
      <c r="G16" s="92">
        <f t="shared" ref="G16:G50" si="0">F16*$C$11</f>
        <v>40.902000000000001</v>
      </c>
    </row>
    <row r="17" spans="1:7" ht="25.5" x14ac:dyDescent="0.2">
      <c r="A17" s="90">
        <v>42494</v>
      </c>
      <c r="B17" s="93" t="s">
        <v>402</v>
      </c>
      <c r="C17" s="116" t="s">
        <v>58</v>
      </c>
      <c r="D17" s="93" t="s">
        <v>116</v>
      </c>
      <c r="E17" s="93"/>
      <c r="F17" s="107">
        <v>132</v>
      </c>
      <c r="G17" s="94">
        <f t="shared" si="0"/>
        <v>52.932000000000002</v>
      </c>
    </row>
    <row r="18" spans="1:7" ht="25.5" x14ac:dyDescent="0.2">
      <c r="A18" s="89">
        <v>42499</v>
      </c>
      <c r="B18" s="91" t="s">
        <v>403</v>
      </c>
      <c r="C18" s="116" t="s">
        <v>58</v>
      </c>
      <c r="D18" s="91" t="s">
        <v>93</v>
      </c>
      <c r="E18" s="91"/>
      <c r="F18" s="106">
        <v>12</v>
      </c>
      <c r="G18" s="92">
        <f t="shared" si="0"/>
        <v>4.8120000000000003</v>
      </c>
    </row>
    <row r="19" spans="1:7" ht="25.5" x14ac:dyDescent="0.2">
      <c r="A19" s="90">
        <v>42499</v>
      </c>
      <c r="B19" s="93" t="s">
        <v>404</v>
      </c>
      <c r="C19" s="116" t="s">
        <v>58</v>
      </c>
      <c r="D19" s="93" t="s">
        <v>405</v>
      </c>
      <c r="E19" s="93"/>
      <c r="F19" s="107">
        <v>82</v>
      </c>
      <c r="G19" s="94">
        <f t="shared" si="0"/>
        <v>32.882000000000005</v>
      </c>
    </row>
    <row r="20" spans="1:7" ht="25.5" x14ac:dyDescent="0.2">
      <c r="A20" s="89">
        <v>42495</v>
      </c>
      <c r="B20" s="91" t="s">
        <v>406</v>
      </c>
      <c r="C20" s="116" t="s">
        <v>58</v>
      </c>
      <c r="D20" s="91" t="s">
        <v>122</v>
      </c>
      <c r="E20" s="91"/>
      <c r="F20" s="106">
        <v>60</v>
      </c>
      <c r="G20" s="241">
        <f t="shared" si="0"/>
        <v>24.060000000000002</v>
      </c>
    </row>
    <row r="21" spans="1:7" ht="25.5" x14ac:dyDescent="0.2">
      <c r="A21" s="89">
        <v>42496</v>
      </c>
      <c r="B21" s="91" t="s">
        <v>532</v>
      </c>
      <c r="C21" s="116" t="s">
        <v>58</v>
      </c>
      <c r="D21" s="91" t="s">
        <v>192</v>
      </c>
      <c r="E21" s="91"/>
      <c r="F21" s="106">
        <v>80</v>
      </c>
      <c r="G21" s="92">
        <f t="shared" si="0"/>
        <v>32.08</v>
      </c>
    </row>
    <row r="22" spans="1:7" ht="25.5" x14ac:dyDescent="0.2">
      <c r="A22" s="90">
        <v>42500</v>
      </c>
      <c r="B22" s="93" t="s">
        <v>407</v>
      </c>
      <c r="C22" s="116" t="s">
        <v>58</v>
      </c>
      <c r="D22" s="93" t="s">
        <v>408</v>
      </c>
      <c r="E22" s="93"/>
      <c r="F22" s="107">
        <v>32</v>
      </c>
      <c r="G22" s="94">
        <f t="shared" si="0"/>
        <v>12.832000000000001</v>
      </c>
    </row>
    <row r="23" spans="1:7" ht="25.5" x14ac:dyDescent="0.2">
      <c r="A23" s="89">
        <v>42501</v>
      </c>
      <c r="B23" s="91" t="s">
        <v>409</v>
      </c>
      <c r="C23" s="116" t="s">
        <v>58</v>
      </c>
      <c r="D23" s="91" t="s">
        <v>93</v>
      </c>
      <c r="E23" s="91"/>
      <c r="F23" s="106">
        <v>12</v>
      </c>
      <c r="G23" s="92">
        <f t="shared" si="0"/>
        <v>4.8120000000000003</v>
      </c>
    </row>
    <row r="24" spans="1:7" ht="25.5" x14ac:dyDescent="0.2">
      <c r="A24" s="90">
        <v>42501</v>
      </c>
      <c r="B24" s="93" t="s">
        <v>410</v>
      </c>
      <c r="C24" s="116" t="s">
        <v>58</v>
      </c>
      <c r="D24" s="93" t="s">
        <v>310</v>
      </c>
      <c r="E24" s="93"/>
      <c r="F24" s="107">
        <v>20</v>
      </c>
      <c r="G24" s="94">
        <f t="shared" si="0"/>
        <v>8.02</v>
      </c>
    </row>
    <row r="25" spans="1:7" ht="25.5" x14ac:dyDescent="0.2">
      <c r="A25" s="89">
        <v>42502</v>
      </c>
      <c r="B25" s="91" t="s">
        <v>411</v>
      </c>
      <c r="C25" s="116" t="s">
        <v>58</v>
      </c>
      <c r="D25" s="91" t="s">
        <v>301</v>
      </c>
      <c r="E25" s="91"/>
      <c r="F25" s="106">
        <v>25</v>
      </c>
      <c r="G25" s="92">
        <f t="shared" si="0"/>
        <v>10.025</v>
      </c>
    </row>
    <row r="26" spans="1:7" ht="25.5" x14ac:dyDescent="0.2">
      <c r="A26" s="90">
        <v>42503</v>
      </c>
      <c r="B26" s="93" t="s">
        <v>276</v>
      </c>
      <c r="C26" s="116" t="s">
        <v>58</v>
      </c>
      <c r="D26" s="93" t="s">
        <v>277</v>
      </c>
      <c r="E26" s="93"/>
      <c r="F26" s="107">
        <v>80</v>
      </c>
      <c r="G26" s="94">
        <f t="shared" si="0"/>
        <v>32.08</v>
      </c>
    </row>
    <row r="27" spans="1:7" ht="25.5" x14ac:dyDescent="0.2">
      <c r="A27" s="89">
        <v>42503</v>
      </c>
      <c r="B27" s="91" t="s">
        <v>412</v>
      </c>
      <c r="C27" s="116" t="s">
        <v>58</v>
      </c>
      <c r="D27" s="91" t="s">
        <v>413</v>
      </c>
      <c r="E27" s="91"/>
      <c r="F27" s="106">
        <v>142</v>
      </c>
      <c r="G27" s="92">
        <f t="shared" si="0"/>
        <v>56.942</v>
      </c>
    </row>
    <row r="28" spans="1:7" ht="25.5" x14ac:dyDescent="0.2">
      <c r="A28" s="90">
        <v>42503</v>
      </c>
      <c r="B28" s="93" t="s">
        <v>414</v>
      </c>
      <c r="C28" s="116" t="s">
        <v>58</v>
      </c>
      <c r="D28" s="93" t="s">
        <v>93</v>
      </c>
      <c r="E28" s="93"/>
      <c r="F28" s="107">
        <v>6</v>
      </c>
      <c r="G28" s="94">
        <f t="shared" si="0"/>
        <v>2.4060000000000001</v>
      </c>
    </row>
    <row r="29" spans="1:7" ht="25.5" x14ac:dyDescent="0.2">
      <c r="A29" s="89">
        <v>42506</v>
      </c>
      <c r="B29" s="91" t="s">
        <v>415</v>
      </c>
      <c r="C29" s="116" t="s">
        <v>58</v>
      </c>
      <c r="D29" s="91" t="s">
        <v>416</v>
      </c>
      <c r="E29" s="91"/>
      <c r="F29" s="106">
        <v>27</v>
      </c>
      <c r="G29" s="92">
        <f t="shared" si="0"/>
        <v>10.827</v>
      </c>
    </row>
    <row r="30" spans="1:7" ht="25.5" x14ac:dyDescent="0.2">
      <c r="A30" s="90">
        <v>42507</v>
      </c>
      <c r="B30" s="93" t="s">
        <v>417</v>
      </c>
      <c r="C30" s="116" t="s">
        <v>58</v>
      </c>
      <c r="D30" s="93" t="s">
        <v>171</v>
      </c>
      <c r="E30" s="93"/>
      <c r="F30" s="107">
        <v>9</v>
      </c>
      <c r="G30" s="94">
        <f t="shared" si="0"/>
        <v>3.609</v>
      </c>
    </row>
    <row r="31" spans="1:7" ht="25.5" x14ac:dyDescent="0.2">
      <c r="A31" s="187">
        <v>42507</v>
      </c>
      <c r="B31" s="192" t="s">
        <v>421</v>
      </c>
      <c r="C31" s="116" t="s">
        <v>58</v>
      </c>
      <c r="D31" s="192" t="s">
        <v>192</v>
      </c>
      <c r="E31" s="192"/>
      <c r="F31" s="189">
        <v>40</v>
      </c>
      <c r="G31" s="92">
        <f t="shared" si="0"/>
        <v>16.04</v>
      </c>
    </row>
    <row r="32" spans="1:7" ht="25.5" x14ac:dyDescent="0.2">
      <c r="A32" s="90">
        <v>42507</v>
      </c>
      <c r="B32" s="93" t="s">
        <v>418</v>
      </c>
      <c r="C32" s="116" t="s">
        <v>58</v>
      </c>
      <c r="D32" s="93" t="s">
        <v>419</v>
      </c>
      <c r="E32" s="93"/>
      <c r="F32" s="107">
        <v>42</v>
      </c>
      <c r="G32" s="94">
        <f t="shared" si="0"/>
        <v>16.842000000000002</v>
      </c>
    </row>
    <row r="33" spans="1:7" ht="25.5" x14ac:dyDescent="0.2">
      <c r="A33" s="187">
        <v>42507</v>
      </c>
      <c r="B33" s="236" t="s">
        <v>420</v>
      </c>
      <c r="C33" s="116" t="s">
        <v>58</v>
      </c>
      <c r="D33" s="236" t="s">
        <v>122</v>
      </c>
      <c r="E33" s="236"/>
      <c r="F33" s="249">
        <v>62</v>
      </c>
      <c r="G33" s="92">
        <f t="shared" si="0"/>
        <v>24.862000000000002</v>
      </c>
    </row>
    <row r="34" spans="1:7" ht="25.5" x14ac:dyDescent="0.2">
      <c r="A34" s="90">
        <v>42508</v>
      </c>
      <c r="B34" s="95" t="s">
        <v>422</v>
      </c>
      <c r="C34" s="116" t="s">
        <v>58</v>
      </c>
      <c r="D34" s="95" t="s">
        <v>263</v>
      </c>
      <c r="E34" s="95"/>
      <c r="F34" s="108">
        <v>27</v>
      </c>
      <c r="G34" s="94">
        <f t="shared" si="0"/>
        <v>10.827</v>
      </c>
    </row>
    <row r="35" spans="1:7" ht="25.5" x14ac:dyDescent="0.2">
      <c r="A35" s="187">
        <v>42508</v>
      </c>
      <c r="B35" s="236" t="s">
        <v>423</v>
      </c>
      <c r="C35" s="116" t="s">
        <v>58</v>
      </c>
      <c r="D35" s="236" t="s">
        <v>93</v>
      </c>
      <c r="E35" s="236"/>
      <c r="F35" s="249">
        <v>8</v>
      </c>
      <c r="G35" s="92">
        <f t="shared" si="0"/>
        <v>3.2080000000000002</v>
      </c>
    </row>
    <row r="36" spans="1:7" ht="25.5" x14ac:dyDescent="0.2">
      <c r="A36" s="90">
        <v>42509</v>
      </c>
      <c r="B36" s="95" t="s">
        <v>424</v>
      </c>
      <c r="C36" s="116" t="s">
        <v>58</v>
      </c>
      <c r="D36" s="95" t="s">
        <v>93</v>
      </c>
      <c r="E36" s="95"/>
      <c r="F36" s="108">
        <v>6</v>
      </c>
      <c r="G36" s="94">
        <f t="shared" si="0"/>
        <v>2.4060000000000001</v>
      </c>
    </row>
    <row r="37" spans="1:7" ht="25.5" x14ac:dyDescent="0.2">
      <c r="A37" s="187">
        <v>42509</v>
      </c>
      <c r="B37" s="236" t="s">
        <v>304</v>
      </c>
      <c r="C37" s="116" t="s">
        <v>58</v>
      </c>
      <c r="D37" s="236" t="s">
        <v>138</v>
      </c>
      <c r="E37" s="236"/>
      <c r="F37" s="249">
        <v>30</v>
      </c>
      <c r="G37" s="92">
        <f t="shared" si="0"/>
        <v>12.030000000000001</v>
      </c>
    </row>
    <row r="38" spans="1:7" ht="25.5" x14ac:dyDescent="0.2">
      <c r="A38" s="90">
        <v>42509</v>
      </c>
      <c r="B38" s="95" t="s">
        <v>425</v>
      </c>
      <c r="C38" s="116" t="s">
        <v>58</v>
      </c>
      <c r="D38" s="95" t="s">
        <v>426</v>
      </c>
      <c r="E38" s="95"/>
      <c r="F38" s="108">
        <v>80</v>
      </c>
      <c r="G38" s="94">
        <f t="shared" si="0"/>
        <v>32.08</v>
      </c>
    </row>
    <row r="39" spans="1:7" ht="25.5" x14ac:dyDescent="0.2">
      <c r="A39" s="187">
        <v>42510</v>
      </c>
      <c r="B39" s="236" t="s">
        <v>124</v>
      </c>
      <c r="C39" s="116" t="s">
        <v>58</v>
      </c>
      <c r="D39" s="236" t="s">
        <v>427</v>
      </c>
      <c r="E39" s="236"/>
      <c r="F39" s="249">
        <v>32</v>
      </c>
      <c r="G39" s="92">
        <f t="shared" si="0"/>
        <v>12.832000000000001</v>
      </c>
    </row>
    <row r="40" spans="1:7" ht="25.5" x14ac:dyDescent="0.2">
      <c r="A40" s="90">
        <v>42510</v>
      </c>
      <c r="B40" s="95" t="s">
        <v>428</v>
      </c>
      <c r="C40" s="116" t="s">
        <v>58</v>
      </c>
      <c r="D40" s="95" t="s">
        <v>93</v>
      </c>
      <c r="E40" s="95"/>
      <c r="F40" s="108">
        <v>6</v>
      </c>
      <c r="G40" s="94">
        <f t="shared" si="0"/>
        <v>2.4060000000000001</v>
      </c>
    </row>
    <row r="41" spans="1:7" ht="25.5" x14ac:dyDescent="0.2">
      <c r="A41" s="187">
        <v>42513</v>
      </c>
      <c r="B41" s="236" t="s">
        <v>429</v>
      </c>
      <c r="C41" s="116" t="s">
        <v>58</v>
      </c>
      <c r="D41" s="236" t="s">
        <v>430</v>
      </c>
      <c r="E41" s="236"/>
      <c r="F41" s="249">
        <v>42</v>
      </c>
      <c r="G41" s="92">
        <f t="shared" si="0"/>
        <v>16.842000000000002</v>
      </c>
    </row>
    <row r="42" spans="1:7" ht="25.5" x14ac:dyDescent="0.2">
      <c r="A42" s="90">
        <v>42514</v>
      </c>
      <c r="B42" s="95" t="s">
        <v>431</v>
      </c>
      <c r="C42" s="116" t="s">
        <v>58</v>
      </c>
      <c r="D42" s="95" t="s">
        <v>413</v>
      </c>
      <c r="E42" s="95"/>
      <c r="F42" s="108">
        <v>143</v>
      </c>
      <c r="G42" s="94">
        <f t="shared" si="0"/>
        <v>57.343000000000004</v>
      </c>
    </row>
    <row r="43" spans="1:7" ht="25.5" x14ac:dyDescent="0.2">
      <c r="A43" s="187">
        <v>42514</v>
      </c>
      <c r="B43" s="236" t="s">
        <v>432</v>
      </c>
      <c r="C43" s="116" t="s">
        <v>58</v>
      </c>
      <c r="D43" s="236" t="s">
        <v>433</v>
      </c>
      <c r="E43" s="236"/>
      <c r="F43" s="249">
        <v>140</v>
      </c>
      <c r="G43" s="92">
        <f t="shared" si="0"/>
        <v>56.14</v>
      </c>
    </row>
    <row r="44" spans="1:7" ht="25.5" x14ac:dyDescent="0.2">
      <c r="A44" s="90">
        <v>42515</v>
      </c>
      <c r="B44" s="95" t="s">
        <v>434</v>
      </c>
      <c r="C44" s="116" t="s">
        <v>58</v>
      </c>
      <c r="D44" s="95" t="s">
        <v>144</v>
      </c>
      <c r="E44" s="95"/>
      <c r="F44" s="108">
        <v>70</v>
      </c>
      <c r="G44" s="94">
        <f t="shared" si="0"/>
        <v>28.07</v>
      </c>
    </row>
    <row r="45" spans="1:7" ht="25.5" x14ac:dyDescent="0.2">
      <c r="A45" s="187">
        <v>42515</v>
      </c>
      <c r="B45" s="236" t="s">
        <v>296</v>
      </c>
      <c r="C45" s="116" t="s">
        <v>58</v>
      </c>
      <c r="D45" s="236" t="s">
        <v>93</v>
      </c>
      <c r="E45" s="236"/>
      <c r="F45" s="249">
        <v>6</v>
      </c>
      <c r="G45" s="92">
        <f t="shared" si="0"/>
        <v>2.4060000000000001</v>
      </c>
    </row>
    <row r="46" spans="1:7" ht="25.5" x14ac:dyDescent="0.2">
      <c r="A46" s="90">
        <v>42516</v>
      </c>
      <c r="B46" s="95" t="s">
        <v>435</v>
      </c>
      <c r="C46" s="116" t="s">
        <v>58</v>
      </c>
      <c r="D46" s="95" t="s">
        <v>338</v>
      </c>
      <c r="E46" s="95"/>
      <c r="F46" s="108">
        <v>103</v>
      </c>
      <c r="G46" s="94">
        <f t="shared" si="0"/>
        <v>41.303000000000004</v>
      </c>
    </row>
    <row r="47" spans="1:7" ht="25.5" x14ac:dyDescent="0.2">
      <c r="A47" s="187">
        <v>42518</v>
      </c>
      <c r="B47" s="236" t="s">
        <v>428</v>
      </c>
      <c r="C47" s="116" t="s">
        <v>58</v>
      </c>
      <c r="D47" s="236" t="s">
        <v>310</v>
      </c>
      <c r="E47" s="236"/>
      <c r="F47" s="249">
        <v>20</v>
      </c>
      <c r="G47" s="92">
        <f t="shared" si="0"/>
        <v>8.02</v>
      </c>
    </row>
    <row r="48" spans="1:7" ht="38.25" x14ac:dyDescent="0.2">
      <c r="A48" s="90">
        <v>42518</v>
      </c>
      <c r="B48" s="95" t="s">
        <v>533</v>
      </c>
      <c r="C48" s="116" t="s">
        <v>58</v>
      </c>
      <c r="D48" s="95" t="s">
        <v>534</v>
      </c>
      <c r="E48" s="95"/>
      <c r="F48" s="108">
        <v>80</v>
      </c>
      <c r="G48" s="94">
        <f t="shared" si="0"/>
        <v>32.08</v>
      </c>
    </row>
    <row r="49" spans="1:7" ht="25.5" x14ac:dyDescent="0.2">
      <c r="A49" s="187">
        <v>42521</v>
      </c>
      <c r="B49" s="236" t="s">
        <v>436</v>
      </c>
      <c r="C49" s="116" t="s">
        <v>58</v>
      </c>
      <c r="D49" s="236" t="s">
        <v>93</v>
      </c>
      <c r="E49" s="236"/>
      <c r="F49" s="249">
        <v>6</v>
      </c>
      <c r="G49" s="92">
        <f t="shared" si="0"/>
        <v>2.4060000000000001</v>
      </c>
    </row>
    <row r="50" spans="1:7" ht="25.5" x14ac:dyDescent="0.2">
      <c r="A50" s="90">
        <v>42521</v>
      </c>
      <c r="B50" s="95" t="s">
        <v>285</v>
      </c>
      <c r="C50" s="116" t="s">
        <v>58</v>
      </c>
      <c r="D50" s="95" t="s">
        <v>263</v>
      </c>
      <c r="E50" s="95"/>
      <c r="F50" s="108">
        <v>28</v>
      </c>
      <c r="G50" s="94">
        <f t="shared" si="0"/>
        <v>11.228000000000002</v>
      </c>
    </row>
    <row r="51" spans="1:7" s="154" customFormat="1" x14ac:dyDescent="0.2">
      <c r="A51" s="202"/>
      <c r="B51" s="269"/>
      <c r="C51" s="148"/>
      <c r="D51" s="203"/>
      <c r="E51" s="203"/>
      <c r="F51" s="203"/>
      <c r="G51" s="138"/>
    </row>
    <row r="52" spans="1:7" s="154" customFormat="1" x14ac:dyDescent="0.2">
      <c r="A52" s="146"/>
      <c r="B52" s="147"/>
      <c r="C52" s="148"/>
      <c r="D52" s="15"/>
      <c r="E52" s="15"/>
      <c r="F52" s="15"/>
      <c r="G52" s="138"/>
    </row>
    <row r="53" spans="1:7" s="154" customFormat="1" x14ac:dyDescent="0.2">
      <c r="A53" s="146"/>
      <c r="B53" s="147"/>
      <c r="C53" s="148"/>
      <c r="D53" s="15"/>
      <c r="E53" s="15"/>
      <c r="F53" s="15"/>
      <c r="G53" s="138"/>
    </row>
    <row r="54" spans="1:7" s="154" customFormat="1" x14ac:dyDescent="0.2">
      <c r="A54" s="146"/>
      <c r="B54" s="147"/>
      <c r="C54" s="148"/>
      <c r="D54" s="15"/>
      <c r="E54" s="15"/>
      <c r="F54" s="15"/>
      <c r="G54" s="138"/>
    </row>
    <row r="55" spans="1:7" s="154" customFormat="1" x14ac:dyDescent="0.2">
      <c r="A55" s="146"/>
      <c r="B55" s="147"/>
      <c r="C55" s="148"/>
      <c r="D55" s="15"/>
      <c r="E55" s="15"/>
      <c r="F55" s="15"/>
      <c r="G55" s="138"/>
    </row>
    <row r="56" spans="1:7" s="154" customFormat="1" x14ac:dyDescent="0.2">
      <c r="A56" s="146"/>
      <c r="B56" s="147"/>
      <c r="C56" s="148"/>
      <c r="D56" s="15"/>
      <c r="E56" s="15"/>
      <c r="F56" s="15"/>
      <c r="G56" s="138"/>
    </row>
    <row r="57" spans="1:7" s="154" customFormat="1" x14ac:dyDescent="0.2">
      <c r="A57" s="146"/>
      <c r="B57" s="147"/>
      <c r="C57" s="148"/>
      <c r="D57" s="15"/>
      <c r="E57" s="15"/>
      <c r="F57" s="15"/>
      <c r="G57" s="138"/>
    </row>
    <row r="58" spans="1:7" s="154" customFormat="1" x14ac:dyDescent="0.2">
      <c r="A58" s="146"/>
      <c r="B58" s="147"/>
      <c r="C58" s="148"/>
      <c r="D58" s="15"/>
      <c r="E58" s="15"/>
      <c r="F58" s="15"/>
      <c r="G58" s="138"/>
    </row>
    <row r="59" spans="1:7" s="154" customFormat="1" x14ac:dyDescent="0.2">
      <c r="A59" s="146"/>
      <c r="B59" s="147"/>
      <c r="C59" s="148"/>
      <c r="D59" s="15"/>
      <c r="E59" s="15"/>
      <c r="F59" s="15"/>
      <c r="G59" s="138"/>
    </row>
    <row r="60" spans="1:7" s="154" customFormat="1" x14ac:dyDescent="0.2">
      <c r="A60" s="146"/>
      <c r="B60" s="147"/>
      <c r="C60" s="148"/>
      <c r="D60" s="15"/>
      <c r="E60" s="15"/>
      <c r="F60" s="15"/>
      <c r="G60" s="138"/>
    </row>
    <row r="61" spans="1:7" s="154" customFormat="1" x14ac:dyDescent="0.2">
      <c r="A61" s="146"/>
      <c r="B61" s="147"/>
      <c r="C61" s="148"/>
      <c r="D61" s="15"/>
      <c r="E61" s="15"/>
      <c r="F61" s="15"/>
      <c r="G61" s="138"/>
    </row>
    <row r="62" spans="1:7" s="154" customFormat="1" x14ac:dyDescent="0.2">
      <c r="A62" s="146"/>
      <c r="B62" s="147"/>
      <c r="C62" s="148"/>
      <c r="D62" s="15"/>
      <c r="E62" s="15"/>
      <c r="F62" s="15"/>
      <c r="G62" s="138"/>
    </row>
    <row r="63" spans="1:7" s="154" customFormat="1" x14ac:dyDescent="0.2">
      <c r="A63" s="146"/>
      <c r="B63" s="147"/>
      <c r="C63" s="148"/>
      <c r="D63" s="15"/>
      <c r="E63" s="15"/>
      <c r="F63" s="15"/>
      <c r="G63" s="138"/>
    </row>
    <row r="64" spans="1:7" s="154" customFormat="1" x14ac:dyDescent="0.2">
      <c r="A64" s="146"/>
      <c r="B64" s="147"/>
      <c r="C64" s="148"/>
      <c r="D64" s="15"/>
      <c r="E64" s="15"/>
      <c r="F64" s="15"/>
      <c r="G64" s="138"/>
    </row>
    <row r="65" spans="1:9" s="154" customFormat="1" x14ac:dyDescent="0.2">
      <c r="A65" s="146"/>
      <c r="B65" s="147"/>
      <c r="C65" s="148"/>
      <c r="D65" s="15"/>
      <c r="E65" s="15"/>
      <c r="F65" s="15"/>
      <c r="G65" s="138"/>
    </row>
    <row r="66" spans="1:9" s="154" customFormat="1" x14ac:dyDescent="0.2">
      <c r="A66" s="146"/>
      <c r="B66" s="147"/>
      <c r="C66" s="148"/>
      <c r="D66" s="15"/>
      <c r="E66" s="15"/>
      <c r="F66" s="15"/>
      <c r="G66" s="138"/>
    </row>
    <row r="67" spans="1:9" s="154" customFormat="1" x14ac:dyDescent="0.2">
      <c r="A67" s="146"/>
      <c r="B67" s="147"/>
      <c r="C67" s="148"/>
      <c r="D67" s="15"/>
      <c r="E67" s="15"/>
      <c r="F67" s="15"/>
      <c r="G67" s="138"/>
    </row>
    <row r="68" spans="1:9" s="154" customFormat="1" x14ac:dyDescent="0.2">
      <c r="A68" s="146"/>
      <c r="B68" s="147"/>
      <c r="C68" s="148"/>
      <c r="D68" s="15"/>
      <c r="E68" s="15"/>
      <c r="F68" s="15"/>
      <c r="G68" s="138"/>
      <c r="I68" s="155"/>
    </row>
    <row r="69" spans="1:9" s="154" customFormat="1" x14ac:dyDescent="0.2">
      <c r="A69" s="146"/>
      <c r="B69" s="147"/>
      <c r="C69" s="148"/>
      <c r="D69" s="15"/>
      <c r="E69" s="15"/>
      <c r="F69" s="15"/>
      <c r="G69" s="138"/>
      <c r="I69" s="155"/>
    </row>
    <row r="70" spans="1:9" s="154" customFormat="1" x14ac:dyDescent="0.2">
      <c r="A70" s="146"/>
      <c r="B70" s="147"/>
      <c r="C70" s="148"/>
      <c r="D70" s="15"/>
      <c r="E70" s="15"/>
      <c r="F70" s="15"/>
      <c r="G70" s="138"/>
      <c r="I70" s="155"/>
    </row>
    <row r="71" spans="1:9" s="154" customFormat="1" x14ac:dyDescent="0.2">
      <c r="A71" s="146"/>
      <c r="B71" s="15"/>
      <c r="C71" s="70"/>
      <c r="D71" s="15"/>
      <c r="E71" s="15"/>
      <c r="F71" s="132"/>
      <c r="G71" s="138"/>
      <c r="I71" s="155"/>
    </row>
    <row r="72" spans="1:9" x14ac:dyDescent="0.2">
      <c r="A72" s="102" t="s">
        <v>13</v>
      </c>
      <c r="B72" s="13"/>
      <c r="C72" s="70"/>
      <c r="D72" s="15"/>
      <c r="E72" s="15"/>
      <c r="F72" s="103"/>
      <c r="G72" s="111"/>
      <c r="I72" s="1"/>
    </row>
    <row r="73" spans="1:9" x14ac:dyDescent="0.2">
      <c r="A73" s="27"/>
      <c r="B73" s="103"/>
      <c r="C73" s="73"/>
      <c r="D73" s="103"/>
      <c r="E73" s="103"/>
      <c r="F73" s="11"/>
      <c r="G73" s="112"/>
      <c r="I73" s="1"/>
    </row>
    <row r="74" spans="1:9" ht="15" x14ac:dyDescent="0.2">
      <c r="A74" s="27"/>
      <c r="B74" s="103"/>
      <c r="C74" s="279"/>
      <c r="D74" s="279"/>
      <c r="E74" s="184"/>
      <c r="F74" s="15"/>
      <c r="G74" s="112"/>
    </row>
    <row r="75" spans="1:9" ht="15" x14ac:dyDescent="0.2">
      <c r="B75" s="86"/>
      <c r="C75" s="279"/>
      <c r="D75" s="279"/>
      <c r="E75" s="184"/>
      <c r="F75" s="131"/>
    </row>
    <row r="76" spans="1:9" ht="15" x14ac:dyDescent="0.2">
      <c r="B76" s="86"/>
      <c r="C76" s="279"/>
      <c r="D76" s="279"/>
      <c r="E76" s="184"/>
      <c r="F76" s="131"/>
    </row>
    <row r="77" spans="1:9" x14ac:dyDescent="0.2">
      <c r="B77" s="86"/>
      <c r="C77" s="87"/>
      <c r="D77" s="86"/>
      <c r="E77" s="86"/>
    </row>
  </sheetData>
  <mergeCells count="7">
    <mergeCell ref="C75:D75"/>
    <mergeCell ref="C76:D76"/>
    <mergeCell ref="A1:I2"/>
    <mergeCell ref="D4:D5"/>
    <mergeCell ref="B8:F8"/>
    <mergeCell ref="F12:G12"/>
    <mergeCell ref="C74:D74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F69 C69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opLeftCell="A48" workbookViewId="0">
      <selection activeCell="C60" sqref="C60"/>
    </sheetView>
  </sheetViews>
  <sheetFormatPr baseColWidth="10" defaultRowHeight="12.75" x14ac:dyDescent="0.2"/>
  <cols>
    <col min="1" max="1" width="10" customWidth="1"/>
    <col min="2" max="2" width="17.5703125" style="81" customWidth="1"/>
    <col min="3" max="3" width="18.28515625" style="81" customWidth="1"/>
    <col min="4" max="4" width="11.42578125" style="81"/>
    <col min="5" max="5" width="5" style="81" customWidth="1"/>
    <col min="6" max="6" width="13.28515625" style="86" bestFit="1" customWidth="1"/>
    <col min="7" max="7" width="11.42578125" style="113"/>
  </cols>
  <sheetData>
    <row r="1" spans="1:9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</row>
    <row r="2" spans="1:9" x14ac:dyDescent="0.2">
      <c r="A2" s="273"/>
      <c r="B2" s="273"/>
      <c r="C2" s="273"/>
      <c r="D2" s="273"/>
      <c r="E2" s="273"/>
      <c r="F2" s="273"/>
      <c r="G2" s="273"/>
      <c r="H2" s="273"/>
      <c r="I2" s="273"/>
    </row>
    <row r="3" spans="1:9" ht="30" x14ac:dyDescent="0.2">
      <c r="A3" s="2" t="s">
        <v>56</v>
      </c>
      <c r="B3" s="75"/>
      <c r="C3" s="76"/>
      <c r="D3" s="75"/>
      <c r="E3" s="75"/>
      <c r="F3" s="75"/>
      <c r="G3" s="104"/>
      <c r="H3" s="60"/>
      <c r="I3" s="60"/>
    </row>
    <row r="4" spans="1:9" x14ac:dyDescent="0.2">
      <c r="A4" s="2"/>
      <c r="B4" s="77"/>
      <c r="C4" s="78"/>
      <c r="D4" s="277" t="s">
        <v>131</v>
      </c>
      <c r="E4" s="182"/>
      <c r="F4" s="119" t="s">
        <v>2</v>
      </c>
      <c r="G4" s="119" t="s">
        <v>28</v>
      </c>
      <c r="H4" s="2"/>
      <c r="I4" s="2"/>
    </row>
    <row r="5" spans="1:9" x14ac:dyDescent="0.2">
      <c r="A5" s="23" t="s">
        <v>16</v>
      </c>
      <c r="B5" s="79" t="s">
        <v>57</v>
      </c>
      <c r="C5" s="80"/>
      <c r="D5" s="277"/>
      <c r="E5" s="182"/>
      <c r="F5" s="120">
        <v>42522</v>
      </c>
      <c r="G5" s="126">
        <v>42551</v>
      </c>
      <c r="I5" s="1"/>
    </row>
    <row r="6" spans="1:9" x14ac:dyDescent="0.2">
      <c r="A6" s="3"/>
      <c r="B6" s="82"/>
      <c r="C6" s="83"/>
      <c r="D6" s="37"/>
      <c r="E6" s="37"/>
      <c r="F6" s="37"/>
      <c r="G6" s="114"/>
    </row>
    <row r="7" spans="1:9" x14ac:dyDescent="0.2">
      <c r="A7" s="2" t="s">
        <v>3</v>
      </c>
      <c r="B7" s="77"/>
      <c r="C7" s="78"/>
      <c r="D7" s="101"/>
      <c r="E7" s="101"/>
      <c r="F7" s="122" t="s">
        <v>133</v>
      </c>
      <c r="G7" s="123" t="s">
        <v>54</v>
      </c>
    </row>
    <row r="8" spans="1:9" x14ac:dyDescent="0.2">
      <c r="A8" s="3" t="s">
        <v>4</v>
      </c>
      <c r="B8" s="274" t="s">
        <v>55</v>
      </c>
      <c r="C8" s="274"/>
      <c r="D8" s="274"/>
      <c r="E8" s="274"/>
      <c r="F8" s="274"/>
      <c r="G8" s="88"/>
      <c r="H8" s="7"/>
    </row>
    <row r="9" spans="1:9" ht="13.5" thickBot="1" x14ac:dyDescent="0.25">
      <c r="A9" s="3"/>
      <c r="B9" s="32"/>
      <c r="C9" s="32"/>
      <c r="D9" s="32"/>
      <c r="E9" s="32"/>
      <c r="F9" s="32"/>
      <c r="G9" s="88"/>
      <c r="H9" s="7"/>
    </row>
    <row r="10" spans="1:9" s="158" customFormat="1" ht="13.5" thickBot="1" x14ac:dyDescent="0.25">
      <c r="A10" s="161"/>
      <c r="B10" s="156" t="s">
        <v>441</v>
      </c>
      <c r="C10" s="157" t="s">
        <v>442</v>
      </c>
      <c r="D10" s="164" t="s">
        <v>443</v>
      </c>
      <c r="E10" s="180"/>
      <c r="F10" s="166">
        <f ca="1">INDIRECT(ADDRESS(10,COLUMN(),2,4,CHOOSE(MONTH($F$5)-1,"Janvier","Février","Mars","Avril","Mai","Juin","Juillet","Août","Septembre","Octobre","Novembre","Décembre""")))+F11</f>
        <v>19750</v>
      </c>
      <c r="G10" s="173">
        <f ca="1">INDIRECT(ADDRESS(10,COLUMN(),2,4,CHOOSE(MONTH($F$5)-1,"Janvier","Février","Mars","Avril","Mai","Juin","Juillet","Août","Septembre","Octobre","Novembre","Décembre""")))+G11</f>
        <v>7919.75</v>
      </c>
      <c r="H10" s="160"/>
    </row>
    <row r="11" spans="1:9" s="158" customFormat="1" ht="13.5" thickBot="1" x14ac:dyDescent="0.25">
      <c r="A11" s="161"/>
      <c r="B11" s="162" t="s">
        <v>35</v>
      </c>
      <c r="C11" s="163">
        <v>0.40100000000000002</v>
      </c>
      <c r="D11" s="159" t="s">
        <v>439</v>
      </c>
      <c r="E11" s="181"/>
      <c r="F11" s="167">
        <f>SUM(F14:F82)</f>
        <v>5196</v>
      </c>
      <c r="G11" s="174">
        <f>SUM(G14:G82)</f>
        <v>2083.5959999999995</v>
      </c>
      <c r="H11" s="161"/>
    </row>
    <row r="12" spans="1:9" x14ac:dyDescent="0.2">
      <c r="A12" s="117" t="s">
        <v>6</v>
      </c>
      <c r="B12" s="117" t="s">
        <v>7</v>
      </c>
      <c r="C12" s="116"/>
      <c r="D12" s="117"/>
      <c r="E12" s="183"/>
      <c r="F12" s="278" t="s">
        <v>21</v>
      </c>
      <c r="G12" s="278"/>
      <c r="H12" s="8"/>
    </row>
    <row r="13" spans="1:9" ht="25.5" x14ac:dyDescent="0.2">
      <c r="A13" s="117"/>
      <c r="B13" s="117"/>
      <c r="C13" s="116" t="s">
        <v>58</v>
      </c>
      <c r="D13" s="117"/>
      <c r="E13" s="183"/>
      <c r="F13" s="118" t="s">
        <v>22</v>
      </c>
      <c r="G13" s="117" t="s">
        <v>23</v>
      </c>
      <c r="H13" s="8"/>
    </row>
    <row r="14" spans="1:9" ht="25.5" x14ac:dyDescent="0.2">
      <c r="A14" s="187">
        <v>42522</v>
      </c>
      <c r="B14" s="236" t="s">
        <v>281</v>
      </c>
      <c r="C14" s="116" t="s">
        <v>58</v>
      </c>
      <c r="D14" s="236" t="s">
        <v>282</v>
      </c>
      <c r="E14" s="236"/>
      <c r="F14" s="189">
        <v>140</v>
      </c>
      <c r="G14" s="92">
        <f>F14*$C$11</f>
        <v>56.14</v>
      </c>
    </row>
    <row r="15" spans="1:9" ht="25.5" x14ac:dyDescent="0.2">
      <c r="A15" s="90">
        <v>42522</v>
      </c>
      <c r="B15" s="95" t="s">
        <v>535</v>
      </c>
      <c r="C15" s="116" t="s">
        <v>58</v>
      </c>
      <c r="D15" s="95" t="s">
        <v>116</v>
      </c>
      <c r="E15" s="95"/>
      <c r="F15" s="107">
        <v>190</v>
      </c>
      <c r="G15" s="94">
        <f>F15*$C$11</f>
        <v>76.19</v>
      </c>
    </row>
    <row r="16" spans="1:9" ht="25.5" x14ac:dyDescent="0.2">
      <c r="A16" s="187">
        <v>42522</v>
      </c>
      <c r="B16" s="192" t="s">
        <v>283</v>
      </c>
      <c r="C16" s="116" t="s">
        <v>58</v>
      </c>
      <c r="D16" s="192" t="s">
        <v>211</v>
      </c>
      <c r="E16" s="192"/>
      <c r="F16" s="189">
        <v>17</v>
      </c>
      <c r="G16" s="92">
        <f t="shared" ref="G16:G60" si="0">F16*$C$11</f>
        <v>6.8170000000000002</v>
      </c>
    </row>
    <row r="17" spans="1:13" ht="25.5" x14ac:dyDescent="0.2">
      <c r="A17" s="90">
        <v>42522</v>
      </c>
      <c r="B17" s="95" t="s">
        <v>259</v>
      </c>
      <c r="C17" s="116" t="s">
        <v>211</v>
      </c>
      <c r="D17" s="95" t="s">
        <v>213</v>
      </c>
      <c r="E17" s="95"/>
      <c r="F17" s="107">
        <v>60</v>
      </c>
      <c r="G17" s="94">
        <f t="shared" si="0"/>
        <v>24.060000000000002</v>
      </c>
    </row>
    <row r="18" spans="1:13" ht="25.5" x14ac:dyDescent="0.2">
      <c r="A18" s="187">
        <v>42523</v>
      </c>
      <c r="B18" s="236" t="s">
        <v>537</v>
      </c>
      <c r="C18" s="116" t="s">
        <v>58</v>
      </c>
      <c r="D18" s="236" t="s">
        <v>69</v>
      </c>
      <c r="E18" s="236"/>
      <c r="F18" s="189">
        <v>280</v>
      </c>
      <c r="G18" s="92">
        <f t="shared" si="0"/>
        <v>112.28</v>
      </c>
    </row>
    <row r="19" spans="1:13" ht="25.5" x14ac:dyDescent="0.2">
      <c r="A19" s="90">
        <v>42523</v>
      </c>
      <c r="B19" s="95" t="s">
        <v>538</v>
      </c>
      <c r="C19" s="116" t="s">
        <v>58</v>
      </c>
      <c r="D19" s="95" t="s">
        <v>87</v>
      </c>
      <c r="E19" s="95"/>
      <c r="F19" s="107">
        <v>220</v>
      </c>
      <c r="G19" s="94">
        <f t="shared" si="0"/>
        <v>88.22</v>
      </c>
    </row>
    <row r="20" spans="1:13" ht="25.5" x14ac:dyDescent="0.2">
      <c r="A20" s="187">
        <v>42524</v>
      </c>
      <c r="B20" s="192" t="s">
        <v>284</v>
      </c>
      <c r="C20" s="116" t="s">
        <v>58</v>
      </c>
      <c r="D20" s="192" t="s">
        <v>93</v>
      </c>
      <c r="E20" s="192"/>
      <c r="F20" s="189">
        <v>6</v>
      </c>
      <c r="G20" s="92">
        <f t="shared" si="0"/>
        <v>2.4060000000000001</v>
      </c>
    </row>
    <row r="21" spans="1:13" ht="25.5" x14ac:dyDescent="0.2">
      <c r="A21" s="90">
        <v>42524</v>
      </c>
      <c r="B21" s="95" t="s">
        <v>285</v>
      </c>
      <c r="C21" s="116" t="s">
        <v>58</v>
      </c>
      <c r="D21" s="95" t="s">
        <v>263</v>
      </c>
      <c r="E21" s="95"/>
      <c r="F21" s="107">
        <v>30</v>
      </c>
      <c r="G21" s="94">
        <f t="shared" si="0"/>
        <v>12.030000000000001</v>
      </c>
    </row>
    <row r="22" spans="1:13" ht="25.5" x14ac:dyDescent="0.2">
      <c r="A22" s="187">
        <v>42524</v>
      </c>
      <c r="B22" s="236" t="s">
        <v>536</v>
      </c>
      <c r="C22" s="116" t="s">
        <v>58</v>
      </c>
      <c r="D22" s="236" t="s">
        <v>127</v>
      </c>
      <c r="E22" s="236"/>
      <c r="F22" s="189">
        <v>260</v>
      </c>
      <c r="G22" s="92">
        <f t="shared" si="0"/>
        <v>104.26</v>
      </c>
    </row>
    <row r="23" spans="1:13" ht="25.5" x14ac:dyDescent="0.2">
      <c r="A23" s="90">
        <v>42524</v>
      </c>
      <c r="B23" s="93" t="s">
        <v>286</v>
      </c>
      <c r="C23" s="116" t="s">
        <v>58</v>
      </c>
      <c r="D23" s="93" t="s">
        <v>253</v>
      </c>
      <c r="E23" s="93"/>
      <c r="F23" s="107">
        <v>42</v>
      </c>
      <c r="G23" s="94">
        <f t="shared" si="0"/>
        <v>16.842000000000002</v>
      </c>
      <c r="M23" s="255"/>
    </row>
    <row r="24" spans="1:13" ht="25.5" x14ac:dyDescent="0.2">
      <c r="A24" s="187">
        <v>42528</v>
      </c>
      <c r="B24" s="236" t="s">
        <v>287</v>
      </c>
      <c r="C24" s="116" t="s">
        <v>58</v>
      </c>
      <c r="D24" s="236" t="s">
        <v>288</v>
      </c>
      <c r="E24" s="236"/>
      <c r="F24" s="189">
        <v>208</v>
      </c>
      <c r="G24" s="92">
        <f t="shared" si="0"/>
        <v>83.408000000000001</v>
      </c>
    </row>
    <row r="25" spans="1:13" ht="25.5" x14ac:dyDescent="0.2">
      <c r="A25" s="90">
        <v>42528</v>
      </c>
      <c r="B25" s="95" t="s">
        <v>544</v>
      </c>
      <c r="C25" s="116" t="s">
        <v>58</v>
      </c>
      <c r="D25" s="95" t="s">
        <v>545</v>
      </c>
      <c r="E25" s="95"/>
      <c r="F25" s="107">
        <v>210</v>
      </c>
      <c r="G25" s="94">
        <f t="shared" si="0"/>
        <v>84.210000000000008</v>
      </c>
    </row>
    <row r="26" spans="1:13" ht="25.5" x14ac:dyDescent="0.2">
      <c r="A26" s="187">
        <v>42529</v>
      </c>
      <c r="B26" s="192" t="s">
        <v>276</v>
      </c>
      <c r="C26" s="116" t="s">
        <v>58</v>
      </c>
      <c r="D26" s="192" t="s">
        <v>277</v>
      </c>
      <c r="E26" s="192"/>
      <c r="F26" s="189">
        <v>40</v>
      </c>
      <c r="G26" s="92">
        <f t="shared" si="0"/>
        <v>16.04</v>
      </c>
    </row>
    <row r="27" spans="1:13" ht="25.5" x14ac:dyDescent="0.2">
      <c r="A27" s="90">
        <v>42530</v>
      </c>
      <c r="B27" s="93" t="s">
        <v>539</v>
      </c>
      <c r="C27" s="116" t="s">
        <v>58</v>
      </c>
      <c r="D27" s="93" t="s">
        <v>540</v>
      </c>
      <c r="E27" s="93"/>
      <c r="F27" s="107">
        <v>360</v>
      </c>
      <c r="G27" s="94">
        <f t="shared" si="0"/>
        <v>144.36000000000001</v>
      </c>
    </row>
    <row r="28" spans="1:13" ht="25.5" x14ac:dyDescent="0.2">
      <c r="A28" s="187">
        <v>42531</v>
      </c>
      <c r="B28" s="192" t="s">
        <v>541</v>
      </c>
      <c r="C28" s="116" t="s">
        <v>58</v>
      </c>
      <c r="D28" s="192" t="s">
        <v>542</v>
      </c>
      <c r="E28" s="192"/>
      <c r="F28" s="189">
        <v>170</v>
      </c>
      <c r="G28" s="92">
        <f t="shared" si="0"/>
        <v>68.17</v>
      </c>
    </row>
    <row r="29" spans="1:13" ht="25.5" x14ac:dyDescent="0.2">
      <c r="A29" s="90">
        <v>42531</v>
      </c>
      <c r="B29" s="93" t="s">
        <v>543</v>
      </c>
      <c r="C29" s="116" t="s">
        <v>58</v>
      </c>
      <c r="D29" s="93" t="s">
        <v>69</v>
      </c>
      <c r="E29" s="93"/>
      <c r="F29" s="107">
        <v>210</v>
      </c>
      <c r="G29" s="94">
        <f t="shared" si="0"/>
        <v>84.210000000000008</v>
      </c>
    </row>
    <row r="30" spans="1:13" ht="25.5" x14ac:dyDescent="0.2">
      <c r="A30" s="187">
        <v>42534</v>
      </c>
      <c r="B30" s="236" t="s">
        <v>289</v>
      </c>
      <c r="C30" s="116" t="s">
        <v>58</v>
      </c>
      <c r="D30" s="236" t="s">
        <v>290</v>
      </c>
      <c r="E30" s="236"/>
      <c r="F30" s="189">
        <v>140</v>
      </c>
      <c r="G30" s="92">
        <f t="shared" si="0"/>
        <v>56.14</v>
      </c>
    </row>
    <row r="31" spans="1:13" ht="25.5" x14ac:dyDescent="0.2">
      <c r="A31" s="90">
        <v>42535</v>
      </c>
      <c r="B31" s="93" t="s">
        <v>292</v>
      </c>
      <c r="C31" s="116" t="s">
        <v>58</v>
      </c>
      <c r="D31" s="93" t="s">
        <v>293</v>
      </c>
      <c r="E31" s="93"/>
      <c r="F31" s="107">
        <v>22</v>
      </c>
      <c r="G31" s="94">
        <f t="shared" si="0"/>
        <v>8.822000000000001</v>
      </c>
    </row>
    <row r="32" spans="1:13" ht="25.5" x14ac:dyDescent="0.2">
      <c r="A32" s="187">
        <v>42535</v>
      </c>
      <c r="B32" s="236" t="s">
        <v>291</v>
      </c>
      <c r="C32" s="116" t="s">
        <v>58</v>
      </c>
      <c r="D32" s="236" t="s">
        <v>293</v>
      </c>
      <c r="E32" s="236"/>
      <c r="F32" s="189">
        <v>22</v>
      </c>
      <c r="G32" s="92">
        <f t="shared" si="0"/>
        <v>8.822000000000001</v>
      </c>
    </row>
    <row r="33" spans="1:7" ht="25.5" x14ac:dyDescent="0.2">
      <c r="A33" s="90">
        <v>42535</v>
      </c>
      <c r="B33" s="93" t="s">
        <v>294</v>
      </c>
      <c r="C33" s="116" t="s">
        <v>58</v>
      </c>
      <c r="D33" s="93" t="s">
        <v>295</v>
      </c>
      <c r="E33" s="93"/>
      <c r="F33" s="107">
        <v>120</v>
      </c>
      <c r="G33" s="94">
        <f t="shared" si="0"/>
        <v>48.120000000000005</v>
      </c>
    </row>
    <row r="34" spans="1:7" ht="25.5" x14ac:dyDescent="0.2">
      <c r="A34" s="187">
        <v>42536</v>
      </c>
      <c r="B34" s="236" t="s">
        <v>216</v>
      </c>
      <c r="C34" s="116" t="s">
        <v>58</v>
      </c>
      <c r="D34" s="236" t="s">
        <v>217</v>
      </c>
      <c r="E34" s="236"/>
      <c r="F34" s="189">
        <v>208</v>
      </c>
      <c r="G34" s="92">
        <f t="shared" si="0"/>
        <v>83.408000000000001</v>
      </c>
    </row>
    <row r="35" spans="1:7" ht="25.5" x14ac:dyDescent="0.2">
      <c r="A35" s="90">
        <v>42536</v>
      </c>
      <c r="B35" s="95" t="s">
        <v>546</v>
      </c>
      <c r="C35" s="116" t="s">
        <v>58</v>
      </c>
      <c r="D35" s="95" t="s">
        <v>148</v>
      </c>
      <c r="E35" s="95"/>
      <c r="F35" s="107">
        <v>160</v>
      </c>
      <c r="G35" s="94">
        <f t="shared" si="0"/>
        <v>64.16</v>
      </c>
    </row>
    <row r="36" spans="1:7" ht="25.5" x14ac:dyDescent="0.2">
      <c r="A36" s="187">
        <v>42538</v>
      </c>
      <c r="B36" s="192" t="s">
        <v>243</v>
      </c>
      <c r="C36" s="116" t="s">
        <v>58</v>
      </c>
      <c r="D36" s="192" t="s">
        <v>93</v>
      </c>
      <c r="E36" s="192"/>
      <c r="F36" s="189">
        <v>12</v>
      </c>
      <c r="G36" s="92">
        <f t="shared" si="0"/>
        <v>4.8120000000000003</v>
      </c>
    </row>
    <row r="37" spans="1:7" ht="25.5" x14ac:dyDescent="0.2">
      <c r="A37" s="90">
        <v>42538</v>
      </c>
      <c r="B37" s="95" t="s">
        <v>245</v>
      </c>
      <c r="C37" s="116" t="s">
        <v>58</v>
      </c>
      <c r="D37" s="95" t="s">
        <v>93</v>
      </c>
      <c r="E37" s="95"/>
      <c r="F37" s="107">
        <v>6</v>
      </c>
      <c r="G37" s="94">
        <f t="shared" si="0"/>
        <v>2.4060000000000001</v>
      </c>
    </row>
    <row r="38" spans="1:7" ht="38.25" x14ac:dyDescent="0.2">
      <c r="A38" s="187">
        <v>42538</v>
      </c>
      <c r="B38" s="236" t="s">
        <v>547</v>
      </c>
      <c r="C38" s="116" t="s">
        <v>58</v>
      </c>
      <c r="D38" s="236" t="s">
        <v>548</v>
      </c>
      <c r="E38" s="236"/>
      <c r="F38" s="189">
        <v>160</v>
      </c>
      <c r="G38" s="92">
        <f t="shared" si="0"/>
        <v>64.16</v>
      </c>
    </row>
    <row r="39" spans="1:7" ht="25.5" x14ac:dyDescent="0.2">
      <c r="A39" s="90">
        <v>42539</v>
      </c>
      <c r="B39" s="93" t="s">
        <v>296</v>
      </c>
      <c r="C39" s="116" t="s">
        <v>58</v>
      </c>
      <c r="D39" s="93" t="s">
        <v>93</v>
      </c>
      <c r="E39" s="93"/>
      <c r="F39" s="107">
        <v>8</v>
      </c>
      <c r="G39" s="94">
        <f t="shared" si="0"/>
        <v>3.2080000000000002</v>
      </c>
    </row>
    <row r="40" spans="1:7" ht="25.5" x14ac:dyDescent="0.2">
      <c r="A40" s="187">
        <v>42539</v>
      </c>
      <c r="B40" s="192" t="s">
        <v>297</v>
      </c>
      <c r="C40" s="116" t="s">
        <v>58</v>
      </c>
      <c r="D40" s="192" t="s">
        <v>298</v>
      </c>
      <c r="E40" s="192"/>
      <c r="F40" s="189">
        <v>44</v>
      </c>
      <c r="G40" s="92">
        <f t="shared" si="0"/>
        <v>17.644000000000002</v>
      </c>
    </row>
    <row r="41" spans="1:7" ht="25.5" x14ac:dyDescent="0.2">
      <c r="A41" s="90">
        <v>42539</v>
      </c>
      <c r="B41" s="95" t="s">
        <v>299</v>
      </c>
      <c r="C41" s="116" t="s">
        <v>58</v>
      </c>
      <c r="D41" s="95" t="s">
        <v>129</v>
      </c>
      <c r="E41" s="95"/>
      <c r="F41" s="108">
        <v>201</v>
      </c>
      <c r="G41" s="94">
        <f t="shared" si="0"/>
        <v>80.600999999999999</v>
      </c>
    </row>
    <row r="42" spans="1:7" ht="25.5" x14ac:dyDescent="0.2">
      <c r="A42" s="187">
        <v>42541</v>
      </c>
      <c r="B42" s="236" t="s">
        <v>300</v>
      </c>
      <c r="C42" s="116" t="s">
        <v>58</v>
      </c>
      <c r="D42" s="236" t="s">
        <v>301</v>
      </c>
      <c r="E42" s="236"/>
      <c r="F42" s="249">
        <v>25</v>
      </c>
      <c r="G42" s="92">
        <f t="shared" si="0"/>
        <v>10.025</v>
      </c>
    </row>
    <row r="43" spans="1:7" ht="25.5" x14ac:dyDescent="0.2">
      <c r="A43" s="90">
        <v>42541</v>
      </c>
      <c r="B43" s="95" t="s">
        <v>302</v>
      </c>
      <c r="C43" s="116" t="s">
        <v>58</v>
      </c>
      <c r="D43" s="95" t="s">
        <v>303</v>
      </c>
      <c r="E43" s="95"/>
      <c r="F43" s="108">
        <v>70</v>
      </c>
      <c r="G43" s="94">
        <f t="shared" si="0"/>
        <v>28.07</v>
      </c>
    </row>
    <row r="44" spans="1:7" ht="25.5" x14ac:dyDescent="0.2">
      <c r="A44" s="187">
        <v>42541</v>
      </c>
      <c r="B44" s="236" t="s">
        <v>304</v>
      </c>
      <c r="C44" s="116" t="s">
        <v>58</v>
      </c>
      <c r="D44" s="236" t="s">
        <v>138</v>
      </c>
      <c r="E44" s="236"/>
      <c r="F44" s="249">
        <v>36</v>
      </c>
      <c r="G44" s="92">
        <f t="shared" si="0"/>
        <v>14.436</v>
      </c>
    </row>
    <row r="45" spans="1:7" ht="25.5" x14ac:dyDescent="0.2">
      <c r="A45" s="90">
        <v>42542</v>
      </c>
      <c r="B45" s="95" t="s">
        <v>305</v>
      </c>
      <c r="C45" s="116" t="s">
        <v>58</v>
      </c>
      <c r="D45" s="95" t="s">
        <v>306</v>
      </c>
      <c r="E45" s="95"/>
      <c r="F45" s="108">
        <v>18</v>
      </c>
      <c r="G45" s="94">
        <f t="shared" si="0"/>
        <v>7.218</v>
      </c>
    </row>
    <row r="46" spans="1:7" ht="25.5" x14ac:dyDescent="0.2">
      <c r="A46" s="187">
        <v>42542</v>
      </c>
      <c r="B46" s="236" t="s">
        <v>307</v>
      </c>
      <c r="C46" s="116" t="s">
        <v>58</v>
      </c>
      <c r="D46" s="236" t="s">
        <v>308</v>
      </c>
      <c r="E46" s="236"/>
      <c r="F46" s="249">
        <v>30</v>
      </c>
      <c r="G46" s="92">
        <f t="shared" si="0"/>
        <v>12.030000000000001</v>
      </c>
    </row>
    <row r="47" spans="1:7" ht="25.5" x14ac:dyDescent="0.2">
      <c r="A47" s="90">
        <v>42542</v>
      </c>
      <c r="B47" s="95" t="s">
        <v>538</v>
      </c>
      <c r="C47" s="116" t="s">
        <v>58</v>
      </c>
      <c r="D47" s="95" t="s">
        <v>551</v>
      </c>
      <c r="E47" s="95"/>
      <c r="F47" s="108">
        <v>140</v>
      </c>
      <c r="G47" s="94">
        <f t="shared" si="0"/>
        <v>56.14</v>
      </c>
    </row>
    <row r="48" spans="1:7" ht="25.5" x14ac:dyDescent="0.2">
      <c r="A48" s="187">
        <v>42543</v>
      </c>
      <c r="B48" s="236" t="s">
        <v>309</v>
      </c>
      <c r="C48" s="116" t="s">
        <v>58</v>
      </c>
      <c r="D48" s="236" t="s">
        <v>310</v>
      </c>
      <c r="E48" s="236"/>
      <c r="F48" s="249">
        <v>22</v>
      </c>
      <c r="G48" s="92">
        <f t="shared" si="0"/>
        <v>8.822000000000001</v>
      </c>
    </row>
    <row r="49" spans="1:7" ht="25.5" x14ac:dyDescent="0.2">
      <c r="A49" s="90">
        <v>42544</v>
      </c>
      <c r="B49" s="95" t="s">
        <v>230</v>
      </c>
      <c r="C49" s="116" t="s">
        <v>58</v>
      </c>
      <c r="D49" s="95" t="s">
        <v>93</v>
      </c>
      <c r="E49" s="95"/>
      <c r="F49" s="108">
        <v>7</v>
      </c>
      <c r="G49" s="94">
        <f t="shared" si="0"/>
        <v>2.8070000000000004</v>
      </c>
    </row>
    <row r="50" spans="1:7" ht="25.5" x14ac:dyDescent="0.2">
      <c r="A50" s="187">
        <v>42544</v>
      </c>
      <c r="B50" s="236" t="s">
        <v>552</v>
      </c>
      <c r="C50" s="116" t="s">
        <v>58</v>
      </c>
      <c r="D50" s="236" t="s">
        <v>116</v>
      </c>
      <c r="E50" s="236"/>
      <c r="F50" s="249">
        <v>160</v>
      </c>
      <c r="G50" s="92">
        <f t="shared" si="0"/>
        <v>64.16</v>
      </c>
    </row>
    <row r="51" spans="1:7" ht="25.5" x14ac:dyDescent="0.2">
      <c r="A51" s="90">
        <v>42545</v>
      </c>
      <c r="B51" s="95" t="s">
        <v>549</v>
      </c>
      <c r="C51" s="116" t="s">
        <v>58</v>
      </c>
      <c r="D51" s="95" t="s">
        <v>550</v>
      </c>
      <c r="E51" s="95"/>
      <c r="F51" s="108">
        <v>600</v>
      </c>
      <c r="G51" s="94">
        <f t="shared" si="0"/>
        <v>240.60000000000002</v>
      </c>
    </row>
    <row r="52" spans="1:7" ht="25.5" x14ac:dyDescent="0.2">
      <c r="A52" s="187">
        <v>42548</v>
      </c>
      <c r="B52" s="236" t="s">
        <v>311</v>
      </c>
      <c r="C52" s="116" t="s">
        <v>58</v>
      </c>
      <c r="D52" s="236" t="s">
        <v>312</v>
      </c>
      <c r="E52" s="236"/>
      <c r="F52" s="249">
        <v>125</v>
      </c>
      <c r="G52" s="92">
        <f t="shared" si="0"/>
        <v>50.125</v>
      </c>
    </row>
    <row r="53" spans="1:7" ht="25.5" x14ac:dyDescent="0.2">
      <c r="A53" s="90">
        <v>42548</v>
      </c>
      <c r="B53" s="95" t="s">
        <v>304</v>
      </c>
      <c r="C53" s="116" t="s">
        <v>58</v>
      </c>
      <c r="D53" s="95" t="s">
        <v>138</v>
      </c>
      <c r="E53" s="95"/>
      <c r="F53" s="108">
        <v>36</v>
      </c>
      <c r="G53" s="94">
        <f t="shared" si="0"/>
        <v>14.436</v>
      </c>
    </row>
    <row r="54" spans="1:7" ht="25.5" x14ac:dyDescent="0.2">
      <c r="A54" s="187">
        <v>42610</v>
      </c>
      <c r="B54" s="236" t="s">
        <v>313</v>
      </c>
      <c r="C54" s="116" t="s">
        <v>58</v>
      </c>
      <c r="D54" s="236" t="s">
        <v>93</v>
      </c>
      <c r="E54" s="236"/>
      <c r="F54" s="249">
        <v>6</v>
      </c>
      <c r="G54" s="92">
        <f t="shared" si="0"/>
        <v>2.4060000000000001</v>
      </c>
    </row>
    <row r="55" spans="1:7" ht="25.5" x14ac:dyDescent="0.2">
      <c r="A55" s="90">
        <v>42549</v>
      </c>
      <c r="B55" s="95" t="s">
        <v>314</v>
      </c>
      <c r="C55" s="116" t="s">
        <v>58</v>
      </c>
      <c r="D55" s="95" t="s">
        <v>93</v>
      </c>
      <c r="E55" s="95"/>
      <c r="F55" s="108">
        <v>6</v>
      </c>
      <c r="G55" s="94">
        <f t="shared" si="0"/>
        <v>2.4060000000000001</v>
      </c>
    </row>
    <row r="56" spans="1:7" ht="25.5" x14ac:dyDescent="0.2">
      <c r="A56" s="187">
        <v>42549</v>
      </c>
      <c r="B56" s="236" t="s">
        <v>315</v>
      </c>
      <c r="C56" s="116" t="s">
        <v>58</v>
      </c>
      <c r="D56" s="236" t="s">
        <v>247</v>
      </c>
      <c r="E56" s="236"/>
      <c r="F56" s="249">
        <v>53</v>
      </c>
      <c r="G56" s="92">
        <f t="shared" si="0"/>
        <v>21.253</v>
      </c>
    </row>
    <row r="57" spans="1:7" ht="25.5" x14ac:dyDescent="0.2">
      <c r="A57" s="90">
        <v>42550</v>
      </c>
      <c r="B57" s="95" t="s">
        <v>316</v>
      </c>
      <c r="C57" s="116" t="s">
        <v>58</v>
      </c>
      <c r="D57" s="95" t="s">
        <v>171</v>
      </c>
      <c r="E57" s="95"/>
      <c r="F57" s="108">
        <v>6</v>
      </c>
      <c r="G57" s="94">
        <f t="shared" si="0"/>
        <v>2.4060000000000001</v>
      </c>
    </row>
    <row r="58" spans="1:7" ht="25.5" x14ac:dyDescent="0.2">
      <c r="A58" s="187">
        <v>42551</v>
      </c>
      <c r="B58" s="236" t="s">
        <v>317</v>
      </c>
      <c r="C58" s="116" t="s">
        <v>58</v>
      </c>
      <c r="D58" s="236" t="s">
        <v>93</v>
      </c>
      <c r="E58" s="236"/>
      <c r="F58" s="249">
        <v>6</v>
      </c>
      <c r="G58" s="92">
        <f t="shared" si="0"/>
        <v>2.4060000000000001</v>
      </c>
    </row>
    <row r="59" spans="1:7" ht="25.5" x14ac:dyDescent="0.2">
      <c r="A59" s="141">
        <v>42551</v>
      </c>
      <c r="B59" s="142" t="s">
        <v>318</v>
      </c>
      <c r="C59" s="143" t="s">
        <v>58</v>
      </c>
      <c r="D59" s="142" t="s">
        <v>319</v>
      </c>
      <c r="E59" s="142"/>
      <c r="F59" s="144">
        <v>64</v>
      </c>
      <c r="G59" s="145">
        <f t="shared" si="0"/>
        <v>25.664000000000001</v>
      </c>
    </row>
    <row r="60" spans="1:7" s="154" customFormat="1" ht="25.5" x14ac:dyDescent="0.2">
      <c r="A60" s="187">
        <v>42551</v>
      </c>
      <c r="B60" s="270" t="s">
        <v>553</v>
      </c>
      <c r="C60" s="143" t="s">
        <v>58</v>
      </c>
      <c r="D60" s="271" t="s">
        <v>522</v>
      </c>
      <c r="E60" s="271"/>
      <c r="F60" s="271">
        <v>240</v>
      </c>
      <c r="G60" s="92">
        <f t="shared" si="0"/>
        <v>96.240000000000009</v>
      </c>
    </row>
    <row r="61" spans="1:7" s="154" customFormat="1" x14ac:dyDescent="0.2">
      <c r="A61" s="202"/>
      <c r="B61" s="269"/>
      <c r="C61" s="148"/>
      <c r="D61" s="203"/>
      <c r="E61" s="203"/>
      <c r="F61" s="203"/>
      <c r="G61" s="138"/>
    </row>
    <row r="62" spans="1:7" s="154" customFormat="1" x14ac:dyDescent="0.2">
      <c r="A62" s="202"/>
      <c r="B62" s="269"/>
      <c r="C62" s="148"/>
      <c r="D62" s="15"/>
      <c r="E62" s="15"/>
      <c r="F62" s="15"/>
      <c r="G62" s="138"/>
    </row>
    <row r="63" spans="1:7" s="154" customFormat="1" x14ac:dyDescent="0.2">
      <c r="A63" s="202"/>
      <c r="B63" s="269"/>
      <c r="C63" s="148"/>
      <c r="D63" s="15"/>
      <c r="E63" s="15"/>
      <c r="F63" s="15"/>
      <c r="G63" s="138"/>
    </row>
    <row r="64" spans="1:7" s="154" customFormat="1" x14ac:dyDescent="0.2">
      <c r="A64" s="202"/>
      <c r="B64" s="269"/>
      <c r="C64" s="148"/>
      <c r="D64" s="15"/>
      <c r="E64" s="15"/>
      <c r="F64" s="15"/>
      <c r="G64" s="138"/>
    </row>
    <row r="65" spans="1:9" s="154" customFormat="1" x14ac:dyDescent="0.2">
      <c r="A65" s="202"/>
      <c r="B65" s="269"/>
      <c r="C65" s="148"/>
      <c r="D65" s="15"/>
      <c r="E65" s="15"/>
      <c r="F65" s="15"/>
      <c r="G65" s="138"/>
    </row>
    <row r="66" spans="1:9" s="154" customFormat="1" x14ac:dyDescent="0.2">
      <c r="A66" s="202"/>
      <c r="B66" s="269"/>
      <c r="C66" s="148"/>
      <c r="D66" s="15"/>
      <c r="E66" s="15"/>
      <c r="F66" s="15"/>
      <c r="G66" s="138"/>
    </row>
    <row r="67" spans="1:9" s="154" customFormat="1" x14ac:dyDescent="0.2">
      <c r="A67" s="202"/>
      <c r="B67" s="269"/>
      <c r="C67" s="148"/>
      <c r="D67" s="15"/>
      <c r="E67" s="15"/>
      <c r="F67" s="15"/>
      <c r="G67" s="138"/>
    </row>
    <row r="68" spans="1:9" s="154" customFormat="1" x14ac:dyDescent="0.2">
      <c r="A68" s="202"/>
      <c r="B68" s="269"/>
      <c r="C68" s="148"/>
      <c r="D68" s="15"/>
      <c r="E68" s="15"/>
      <c r="F68" s="15"/>
      <c r="G68" s="138"/>
    </row>
    <row r="69" spans="1:9" s="154" customFormat="1" x14ac:dyDescent="0.2">
      <c r="A69" s="202"/>
      <c r="B69" s="269"/>
      <c r="C69" s="148"/>
      <c r="D69" s="15"/>
      <c r="E69" s="15"/>
      <c r="F69" s="15"/>
      <c r="G69" s="138"/>
    </row>
    <row r="70" spans="1:9" s="154" customFormat="1" x14ac:dyDescent="0.2">
      <c r="A70" s="202"/>
      <c r="B70" s="269"/>
      <c r="C70" s="148"/>
      <c r="D70" s="15"/>
      <c r="E70" s="15"/>
      <c r="F70" s="15"/>
      <c r="G70" s="138"/>
    </row>
    <row r="71" spans="1:9" s="154" customFormat="1" x14ac:dyDescent="0.2">
      <c r="A71" s="202"/>
      <c r="B71" s="269"/>
      <c r="C71" s="148"/>
      <c r="D71" s="15"/>
      <c r="E71" s="15"/>
      <c r="F71" s="15"/>
      <c r="G71" s="138"/>
    </row>
    <row r="72" spans="1:9" s="154" customFormat="1" x14ac:dyDescent="0.2">
      <c r="A72" s="202"/>
      <c r="B72" s="269"/>
      <c r="C72" s="148"/>
      <c r="D72" s="15"/>
      <c r="E72" s="15"/>
      <c r="F72" s="15"/>
      <c r="G72" s="138"/>
    </row>
    <row r="73" spans="1:9" s="154" customFormat="1" x14ac:dyDescent="0.2">
      <c r="A73" s="202"/>
      <c r="B73" s="269"/>
      <c r="C73" s="148"/>
      <c r="D73" s="15"/>
      <c r="E73" s="15"/>
      <c r="F73" s="15"/>
      <c r="G73" s="138"/>
    </row>
    <row r="74" spans="1:9" s="154" customFormat="1" x14ac:dyDescent="0.2">
      <c r="A74" s="202"/>
      <c r="B74" s="269"/>
      <c r="C74" s="148"/>
      <c r="D74" s="15"/>
      <c r="E74" s="15"/>
      <c r="F74" s="15"/>
      <c r="G74" s="138"/>
    </row>
    <row r="75" spans="1:9" s="154" customFormat="1" x14ac:dyDescent="0.2">
      <c r="A75" s="202"/>
      <c r="B75" s="269"/>
      <c r="C75" s="148"/>
      <c r="D75" s="15"/>
      <c r="E75" s="15"/>
      <c r="F75" s="15"/>
      <c r="G75" s="138"/>
    </row>
    <row r="76" spans="1:9" s="154" customFormat="1" x14ac:dyDescent="0.2">
      <c r="A76" s="202"/>
      <c r="B76" s="269"/>
      <c r="C76" s="148"/>
      <c r="D76" s="15"/>
      <c r="E76" s="15"/>
      <c r="F76" s="15"/>
      <c r="G76" s="138"/>
    </row>
    <row r="77" spans="1:9" s="154" customFormat="1" x14ac:dyDescent="0.2">
      <c r="A77" s="202"/>
      <c r="B77" s="269"/>
      <c r="C77" s="148"/>
      <c r="D77" s="15"/>
      <c r="E77" s="15"/>
      <c r="F77" s="15"/>
      <c r="G77" s="138"/>
    </row>
    <row r="78" spans="1:9" s="154" customFormat="1" x14ac:dyDescent="0.2">
      <c r="A78" s="202"/>
      <c r="B78" s="269"/>
      <c r="C78" s="148"/>
      <c r="D78" s="15"/>
      <c r="E78" s="15"/>
      <c r="F78" s="15"/>
      <c r="G78" s="138"/>
    </row>
    <row r="79" spans="1:9" s="154" customFormat="1" x14ac:dyDescent="0.2">
      <c r="A79" s="202"/>
      <c r="B79" s="269"/>
      <c r="C79" s="148"/>
      <c r="D79" s="15"/>
      <c r="E79" s="15"/>
      <c r="F79" s="15"/>
      <c r="G79" s="138"/>
      <c r="I79" s="155"/>
    </row>
    <row r="80" spans="1:9" s="154" customFormat="1" x14ac:dyDescent="0.2">
      <c r="A80" s="202"/>
      <c r="B80" s="269"/>
      <c r="C80" s="148"/>
      <c r="D80" s="15"/>
      <c r="E80" s="15"/>
      <c r="F80" s="15"/>
      <c r="G80" s="138"/>
      <c r="I80" s="155"/>
    </row>
    <row r="81" spans="1:9" s="154" customFormat="1" x14ac:dyDescent="0.2">
      <c r="A81" s="202"/>
      <c r="B81" s="269"/>
      <c r="C81" s="148"/>
      <c r="D81" s="15"/>
      <c r="E81" s="15"/>
      <c r="F81" s="15"/>
      <c r="G81" s="138"/>
      <c r="I81" s="155"/>
    </row>
    <row r="82" spans="1:9" s="154" customFormat="1" x14ac:dyDescent="0.2">
      <c r="A82" s="146"/>
      <c r="B82" s="15"/>
      <c r="C82" s="70"/>
      <c r="D82" s="15"/>
      <c r="E82" s="15"/>
      <c r="F82" s="132"/>
      <c r="G82" s="138"/>
      <c r="I82" s="155"/>
    </row>
    <row r="83" spans="1:9" x14ac:dyDescent="0.2">
      <c r="A83" s="102" t="s">
        <v>13</v>
      </c>
      <c r="B83" s="13"/>
      <c r="C83" s="70"/>
      <c r="D83" s="15"/>
      <c r="E83" s="15"/>
      <c r="F83" s="103"/>
      <c r="G83" s="111"/>
      <c r="I83" s="1"/>
    </row>
    <row r="84" spans="1:9" ht="15" x14ac:dyDescent="0.2">
      <c r="A84" s="27"/>
      <c r="B84" s="103"/>
      <c r="C84" s="279"/>
      <c r="D84" s="279"/>
      <c r="E84" s="184"/>
      <c r="F84" s="15"/>
      <c r="G84" s="112"/>
      <c r="I84" s="1"/>
    </row>
    <row r="85" spans="1:9" ht="15" x14ac:dyDescent="0.2">
      <c r="A85" s="27"/>
      <c r="B85" s="103"/>
      <c r="C85" s="279"/>
      <c r="D85" s="279"/>
      <c r="E85" s="184"/>
      <c r="F85" s="15"/>
      <c r="G85" s="112"/>
    </row>
    <row r="86" spans="1:9" ht="15" x14ac:dyDescent="0.2">
      <c r="B86" s="86"/>
      <c r="C86" s="279"/>
      <c r="D86" s="279"/>
      <c r="E86" s="184"/>
      <c r="F86" s="131"/>
    </row>
    <row r="87" spans="1:9" x14ac:dyDescent="0.2">
      <c r="B87" s="86"/>
      <c r="C87" s="87"/>
      <c r="D87" s="86"/>
      <c r="E87" s="86"/>
      <c r="F87" s="131"/>
    </row>
    <row r="88" spans="1:9" x14ac:dyDescent="0.2">
      <c r="B88" s="86"/>
      <c r="C88" s="87"/>
      <c r="D88" s="86"/>
      <c r="E88" s="86"/>
    </row>
  </sheetData>
  <mergeCells count="7">
    <mergeCell ref="C85:D85"/>
    <mergeCell ref="C86:D86"/>
    <mergeCell ref="A1:I2"/>
    <mergeCell ref="D4:D5"/>
    <mergeCell ref="B8:F8"/>
    <mergeCell ref="F12:G12"/>
    <mergeCell ref="C84:D84"/>
  </mergeCell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'Indemnités Kilométriques'!$A$4:$A$8</xm:f>
          </x14:formula1>
          <xm:sqref>F80 C80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7359772A2DDFC54CBA4583ACE6CD260B" ma:contentTypeVersion="8" ma:contentTypeDescription="Create a new document." ma:contentTypeScope="" ma:versionID="4273a5099150aa4a5f4d1c677d2ccc3d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5c2db6c5baa0ac3fc502334ce7d6a781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TP006206275</AuthoringAssetId>
    <AssetId xmlns="145c5697-5eb5-440b-b2f1-a8273fb59250">TS006206275</AssetI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C222A8-04D1-4C0B-BF22-8A8B5BCB111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A4DE638-24E6-4612-91A4-7910F370AC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F25D975-0285-429E-A5CC-3D4943E6697C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145c5697-5eb5-440b-b2f1-a8273fb5925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466EEAA-0126-4A40-9966-FBA05653CD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11</vt:i4>
      </vt:variant>
    </vt:vector>
  </HeadingPairs>
  <TitlesOfParts>
    <vt:vector size="27" baseType="lpstr">
      <vt:lpstr>Indemnités Kilométriques</vt:lpstr>
      <vt:lpstr>Note de frais</vt:lpstr>
      <vt:lpstr>Décembre 2015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Feuil1</vt:lpstr>
      <vt:lpstr>Août!Impression_des_titres</vt:lpstr>
      <vt:lpstr>Avril!Impression_des_titres</vt:lpstr>
      <vt:lpstr>Février!Impression_des_titres</vt:lpstr>
      <vt:lpstr>Janvier!Impression_des_titres</vt:lpstr>
      <vt:lpstr>Juin!Impression_des_titres</vt:lpstr>
      <vt:lpstr>Mai!Impression_des_titres</vt:lpstr>
      <vt:lpstr>Mars!Impression_des_titres</vt:lpstr>
      <vt:lpstr>Novembre!Impression_des_titres</vt:lpstr>
      <vt:lpstr>Octobre!Impression_des_titres</vt:lpstr>
      <vt:lpstr>Septembre!Impression_des_titres</vt:lpstr>
      <vt:lpstr>'Note de frais'!Zone_d_impression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Sophie</dc:creator>
  <cp:lastModifiedBy>Utilisateur Windows</cp:lastModifiedBy>
  <cp:lastPrinted>2016-11-02T11:21:02Z</cp:lastPrinted>
  <dcterms:created xsi:type="dcterms:W3CDTF">2000-10-27T00:30:29Z</dcterms:created>
  <dcterms:modified xsi:type="dcterms:W3CDTF">2017-01-19T11:22:03Z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ID">
    <vt:lpwstr>1033</vt:lpwstr>
  </property>
  <property fmtid="{D5CDD505-2E9C-101B-9397-08002B2CF9AE}" pid="3" name="DirectSourceMarket">
    <vt:lpwstr>english</vt:lpwstr>
  </property>
  <property fmtid="{D5CDD505-2E9C-101B-9397-08002B2CF9AE}" pid="4" name="OriginalSourceMarket">
    <vt:lpwstr>english</vt:lpwstr>
  </property>
  <property fmtid="{D5CDD505-2E9C-101B-9397-08002B2CF9AE}" pid="5" name="Markets">
    <vt:lpwstr/>
  </property>
  <property fmtid="{D5CDD505-2E9C-101B-9397-08002B2CF9AE}" pid="6" name="AssetType">
    <vt:lpwstr>TP</vt:lpwstr>
  </property>
  <property fmtid="{D5CDD505-2E9C-101B-9397-08002B2CF9AE}" pid="7" name="TPInstallLocation">
    <vt:lpwstr>{My Templates}</vt:lpwstr>
  </property>
  <property fmtid="{D5CDD505-2E9C-101B-9397-08002B2CF9AE}" pid="8" name="PrimaryImageGen">
    <vt:lpwstr>1</vt:lpwstr>
  </property>
  <property fmtid="{D5CDD505-2E9C-101B-9397-08002B2CF9AE}" pid="9" name="display_urn:schemas-microsoft-com:office:office#APAuthor">
    <vt:lpwstr>REDMOND\cynvey</vt:lpwstr>
  </property>
  <property fmtid="{D5CDD505-2E9C-101B-9397-08002B2CF9AE}" pid="10" name="APAuthor">
    <vt:lpwstr>269</vt:lpwstr>
  </property>
  <property fmtid="{D5CDD505-2E9C-101B-9397-08002B2CF9AE}" pid="11" name="CHMName">
    <vt:lpwstr/>
  </property>
  <property fmtid="{D5CDD505-2E9C-101B-9397-08002B2CF9AE}" pid="12" name="Milestone">
    <vt:lpwstr>Continuous</vt:lpwstr>
  </property>
  <property fmtid="{D5CDD505-2E9C-101B-9397-08002B2CF9AE}" pid="13" name="TPAppVersion">
    <vt:lpwstr>11</vt:lpwstr>
  </property>
  <property fmtid="{D5CDD505-2E9C-101B-9397-08002B2CF9AE}" pid="14" name="TPCommandLine">
    <vt:lpwstr>{XL} /t {FilePath}</vt:lpwstr>
  </property>
  <property fmtid="{D5CDD505-2E9C-101B-9397-08002B2CF9AE}" pid="15" name="TPComponent">
    <vt:lpwstr>EXCELFiles</vt:lpwstr>
  </property>
  <property fmtid="{D5CDD505-2E9C-101B-9397-08002B2CF9AE}" pid="16" name="AssetId">
    <vt:lpwstr>TS006206275</vt:lpwstr>
  </property>
  <property fmtid="{D5CDD505-2E9C-101B-9397-08002B2CF9AE}" pid="17" name="EditorialStatus">
    <vt:lpwstr/>
  </property>
  <property fmtid="{D5CDD505-2E9C-101B-9397-08002B2CF9AE}" pid="18" name="NumericId">
    <vt:lpwstr>-1.00000000000000</vt:lpwstr>
  </property>
  <property fmtid="{D5CDD505-2E9C-101B-9397-08002B2CF9AE}" pid="19" name="PublishTargets">
    <vt:lpwstr>OfficeOnline</vt:lpwstr>
  </property>
  <property fmtid="{D5CDD505-2E9C-101B-9397-08002B2CF9AE}" pid="20" name="TPLaunchHelpLinkType">
    <vt:lpwstr/>
  </property>
  <property fmtid="{D5CDD505-2E9C-101B-9397-08002B2CF9AE}" pid="21" name="TPFriendlyName">
    <vt:lpwstr>Expense report</vt:lpwstr>
  </property>
  <property fmtid="{D5CDD505-2E9C-101B-9397-08002B2CF9AE}" pid="22" name="IsSearchable">
    <vt:lpwstr>0</vt:lpwstr>
  </property>
  <property fmtid="{D5CDD505-2E9C-101B-9397-08002B2CF9AE}" pid="23" name="display_urn:schemas-microsoft-com:office:office#APEditor">
    <vt:lpwstr>REDMOND\v-luannv</vt:lpwstr>
  </property>
  <property fmtid="{D5CDD505-2E9C-101B-9397-08002B2CF9AE}" pid="24" name="APEditor">
    <vt:lpwstr>106</vt:lpwstr>
  </property>
  <property fmtid="{D5CDD505-2E9C-101B-9397-08002B2CF9AE}" pid="25" name="SourceTitle">
    <vt:lpwstr>Expense report</vt:lpwstr>
  </property>
  <property fmtid="{D5CDD505-2E9C-101B-9397-08002B2CF9AE}" pid="26" name="TPApplication">
    <vt:lpwstr>Excel</vt:lpwstr>
  </property>
  <property fmtid="{D5CDD505-2E9C-101B-9397-08002B2CF9AE}" pid="27" name="TPLaunchHelpLink">
    <vt:lpwstr/>
  </property>
  <property fmtid="{D5CDD505-2E9C-101B-9397-08002B2CF9AE}" pid="28" name="OpenTemplate">
    <vt:lpwstr>1</vt:lpwstr>
  </property>
  <property fmtid="{D5CDD505-2E9C-101B-9397-08002B2CF9AE}" pid="29" name="UALocRecommendation">
    <vt:lpwstr>Localize</vt:lpwstr>
  </property>
  <property fmtid="{D5CDD505-2E9C-101B-9397-08002B2CF9AE}" pid="30" name="UALocComments">
    <vt:lpwstr/>
  </property>
  <property fmtid="{D5CDD505-2E9C-101B-9397-08002B2CF9AE}" pid="31" name="Applications">
    <vt:lpwstr>11;#Excel 12;#-1;#TBD;#-1;#TBD;#-1;#TBD;#-1;#TBD;#-1;#TBD</vt:lpwstr>
  </property>
  <property fmtid="{D5CDD505-2E9C-101B-9397-08002B2CF9AE}" pid="32" name="UANotes">
    <vt:lpwstr>June 2003 Retrofit XL Batch 2 389015L. LEGACY FROM TOW</vt:lpwstr>
  </property>
  <property fmtid="{D5CDD505-2E9C-101B-9397-08002B2CF9AE}" pid="33" name="ContentTypeId">
    <vt:lpwstr>0x0101006025706CF4CD034688BEBAE97A2E701D0202007359772A2DDFC54CBA4583ACE6CD260B</vt:lpwstr>
  </property>
  <property fmtid="{D5CDD505-2E9C-101B-9397-08002B2CF9AE}" pid="34" name="IsDeleted">
    <vt:lpwstr>0</vt:lpwstr>
  </property>
  <property fmtid="{D5CDD505-2E9C-101B-9397-08002B2CF9AE}" pid="35" name="ParentAssetId">
    <vt:lpwstr/>
  </property>
  <property fmtid="{D5CDD505-2E9C-101B-9397-08002B2CF9AE}" pid="36" name="ShowIn">
    <vt:lpwstr>Show everywhere</vt:lpwstr>
  </property>
  <property fmtid="{D5CDD505-2E9C-101B-9397-08002B2CF9AE}" pid="37" name="Content Type">
    <vt:lpwstr>OOFile</vt:lpwstr>
  </property>
  <property fmtid="{D5CDD505-2E9C-101B-9397-08002B2CF9AE}" pid="38" name="AuthoringAssetId">
    <vt:lpwstr>TP006206275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