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 d'action" sheetId="4" r:id="rId1"/>
    <sheet name="tableau de suivi" sheetId="1" r:id="rId2"/>
    <sheet name="Feuil2" sheetId="2" r:id="rId3"/>
    <sheet name="Feuil3" sheetId="3" r:id="rId4"/>
  </sheets>
  <externalReferences>
    <externalReference r:id="rId5"/>
  </externalReferences>
  <definedNames>
    <definedName name="_xlnm._FilterDatabase" localSheetId="0" hidden="1">'Plan d''action'!$A$4:$AJ$56</definedName>
    <definedName name="Processus">[1]Liste!$A$2:$A$11</definedName>
    <definedName name="statut">[1]Liste!$B$2:$B$5</definedName>
    <definedName name="_xlnm.Print_Area" localSheetId="0">'Plan d''action'!$A$1:$AH$56</definedName>
  </definedNames>
  <calcPr calcId="124519"/>
</workbook>
</file>

<file path=xl/calcChain.xml><?xml version="1.0" encoding="utf-8"?>
<calcChain xmlns="http://schemas.openxmlformats.org/spreadsheetml/2006/main">
  <c r="AB6" i="4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"/>
  <c r="AC5"/>
  <c r="AC6"/>
  <c r="AC7"/>
  <c r="AC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18"/>
  <c r="AC11"/>
  <c r="AC12"/>
  <c r="AC13"/>
  <c r="AC14"/>
  <c r="AC15"/>
  <c r="AC16"/>
  <c r="AC17"/>
  <c r="AC10"/>
  <c r="AC9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AE5"/>
  <c r="AF5"/>
  <c r="AE6"/>
  <c r="AF6"/>
  <c r="AE7"/>
  <c r="AF7"/>
  <c r="AE8"/>
  <c r="AF8"/>
  <c r="AE9"/>
  <c r="AF9"/>
  <c r="AE10"/>
  <c r="AF10"/>
  <c r="AE11"/>
  <c r="AF11" s="1"/>
  <c r="AE12"/>
  <c r="AF12"/>
  <c r="AE13"/>
  <c r="AF13"/>
  <c r="AE14"/>
  <c r="AF14"/>
  <c r="AE15"/>
  <c r="AF15"/>
  <c r="AE16"/>
  <c r="AF16"/>
  <c r="AE17"/>
  <c r="AF17"/>
  <c r="AE18"/>
  <c r="AF18"/>
  <c r="AE19"/>
  <c r="AF19"/>
  <c r="AE20"/>
  <c r="AF20"/>
  <c r="AE21"/>
  <c r="AF21"/>
  <c r="AE22"/>
  <c r="AF22"/>
  <c r="AE23"/>
  <c r="AF23"/>
  <c r="AE24"/>
  <c r="AF24"/>
  <c r="AE25"/>
  <c r="AF25"/>
  <c r="AE26"/>
  <c r="AF26"/>
  <c r="AE27"/>
  <c r="AF27"/>
  <c r="AE28"/>
  <c r="AF28"/>
  <c r="AE29"/>
  <c r="AF29"/>
  <c r="AE30"/>
  <c r="AF30"/>
  <c r="AE31"/>
  <c r="AF31"/>
  <c r="AE32"/>
  <c r="AF32"/>
  <c r="AE33"/>
  <c r="AF33"/>
  <c r="AE34"/>
  <c r="AF34"/>
  <c r="AE35"/>
  <c r="AF35"/>
  <c r="AE36"/>
  <c r="AF36"/>
  <c r="AE37"/>
  <c r="AF37"/>
  <c r="AE38"/>
  <c r="AF38"/>
  <c r="AE39"/>
  <c r="AF39"/>
  <c r="AE40"/>
  <c r="AF40"/>
  <c r="AE41"/>
  <c r="AF41"/>
  <c r="AE42"/>
  <c r="AF42"/>
  <c r="AE43"/>
  <c r="AF43"/>
  <c r="AE44"/>
  <c r="AF44"/>
  <c r="AE45"/>
  <c r="AF45"/>
  <c r="AE46"/>
  <c r="AF46" s="1"/>
  <c r="AE47"/>
  <c r="AF47" s="1"/>
  <c r="AE48"/>
  <c r="AF48"/>
  <c r="AE49"/>
  <c r="AF49"/>
  <c r="AE50"/>
  <c r="AF50"/>
  <c r="AE51"/>
  <c r="AF51"/>
  <c r="AE52"/>
  <c r="AF52" s="1"/>
  <c r="AE53"/>
  <c r="AF53" s="1"/>
  <c r="AE54"/>
  <c r="AF54"/>
  <c r="AE55"/>
  <c r="AF55" s="1"/>
  <c r="AE56"/>
  <c r="AF56"/>
</calcChain>
</file>

<file path=xl/sharedStrings.xml><?xml version="1.0" encoding="utf-8"?>
<sst xmlns="http://schemas.openxmlformats.org/spreadsheetml/2006/main" count="679" uniqueCount="211">
  <si>
    <t>date d'évaluation</t>
  </si>
  <si>
    <t>NC / Problème constaté/Risque identifié</t>
  </si>
  <si>
    <t>Date de constat / remonté</t>
  </si>
  <si>
    <t>Intitulé Action</t>
  </si>
  <si>
    <t>Type Action</t>
  </si>
  <si>
    <t>Processus</t>
  </si>
  <si>
    <t>Autres processus concernés (si plusieurs)</t>
  </si>
  <si>
    <t>Délai intial</t>
  </si>
  <si>
    <t>Mois</t>
  </si>
  <si>
    <t>Replanifié</t>
  </si>
  <si>
    <t>Délai</t>
  </si>
  <si>
    <t>Année</t>
  </si>
  <si>
    <t>Dead line</t>
  </si>
  <si>
    <t>Délai à échéance</t>
  </si>
  <si>
    <t xml:space="preserve">Échéance (En Semaines)à </t>
  </si>
  <si>
    <t>Responsable Mise en œuvre</t>
  </si>
  <si>
    <t>Responsable suivi</t>
  </si>
  <si>
    <t>Avancement</t>
  </si>
  <si>
    <t>Efficacité</t>
  </si>
  <si>
    <t>Curative</t>
  </si>
  <si>
    <t>Management Général</t>
  </si>
  <si>
    <t>Néant</t>
  </si>
  <si>
    <t xml:space="preserve"> </t>
  </si>
  <si>
    <t>Management Général2014N/A</t>
  </si>
  <si>
    <t>N/A</t>
  </si>
  <si>
    <t>Jalal TAMI</t>
  </si>
  <si>
    <t>Maha LAHLOU</t>
  </si>
  <si>
    <t>Réalisée</t>
  </si>
  <si>
    <t>Non Applicable</t>
  </si>
  <si>
    <t>Corrective</t>
  </si>
  <si>
    <t>Management Général20178,28571428571429</t>
  </si>
  <si>
    <t>en cours</t>
  </si>
  <si>
    <t>Non estimée</t>
  </si>
  <si>
    <t>Management Général1900N/A</t>
  </si>
  <si>
    <t>Najib BEKKAYE</t>
  </si>
  <si>
    <t>Badr BENNOUNA</t>
  </si>
  <si>
    <t>Efficace</t>
  </si>
  <si>
    <t>Management Général201721,4285714285714</t>
  </si>
  <si>
    <t>CODIR</t>
  </si>
  <si>
    <t>Non entamée</t>
  </si>
  <si>
    <t>Management Général201725,7142857142857</t>
  </si>
  <si>
    <t>Mohammed SELLAMI</t>
  </si>
  <si>
    <t>Management Général201712,5714285714286</t>
  </si>
  <si>
    <t>Management Général2016Délai Dépassé</t>
  </si>
  <si>
    <t>Délai Dépassé</t>
  </si>
  <si>
    <t>Management Général20174</t>
  </si>
  <si>
    <t>Management Général2015N/A</t>
  </si>
  <si>
    <t xml:space="preserve">Najib BEKKAYE </t>
  </si>
  <si>
    <t>réalisée</t>
  </si>
  <si>
    <t>efficace</t>
  </si>
  <si>
    <t>Autorisation</t>
  </si>
  <si>
    <t>Constat 1</t>
  </si>
  <si>
    <t>Constat 2</t>
  </si>
  <si>
    <t>Constat 3</t>
  </si>
  <si>
    <t>Constat 4</t>
  </si>
  <si>
    <t>Constat 5</t>
  </si>
  <si>
    <t>Constat 6</t>
  </si>
  <si>
    <t>Constat 7</t>
  </si>
  <si>
    <t>Constat 8</t>
  </si>
  <si>
    <t>Constat 9</t>
  </si>
  <si>
    <t>Constat 10</t>
  </si>
  <si>
    <t>Constat 11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</si>
  <si>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</si>
  <si>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</si>
  <si>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</si>
  <si>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</si>
  <si>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</si>
  <si>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</si>
  <si>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</si>
  <si>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</si>
  <si>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</si>
  <si>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</si>
  <si>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Action 11</t>
  </si>
  <si>
    <t>X</t>
  </si>
  <si>
    <t>Gestion de la qualité</t>
  </si>
  <si>
    <t>Animation et partenariat</t>
  </si>
  <si>
    <t>Systèmes d'Information</t>
  </si>
  <si>
    <t>Gestion Administrative du Crédit</t>
  </si>
  <si>
    <t>En cours</t>
  </si>
  <si>
    <t>Achats et Moyens Généraux</t>
  </si>
  <si>
    <t>Plusieurs</t>
  </si>
  <si>
    <t>Commercial Client réseau Direct</t>
  </si>
  <si>
    <t>Ressources Humaines</t>
  </si>
  <si>
    <t>Inefficace</t>
  </si>
  <si>
    <t>RH</t>
  </si>
  <si>
    <t>x</t>
  </si>
  <si>
    <t>Animation et Partenariat/Commercial/Autorisation</t>
  </si>
  <si>
    <t xml:space="preserve">Animation </t>
  </si>
  <si>
    <t>DSI</t>
  </si>
  <si>
    <t>66,67,68,69, 70</t>
  </si>
  <si>
    <t>CE</t>
  </si>
  <si>
    <t>Commercial/Autorisation
/GAC/Animation et partenariat</t>
  </si>
  <si>
    <t>25;26;27;28;32;44</t>
  </si>
  <si>
    <t>Commericial/ Animation et partenarait</t>
  </si>
  <si>
    <t>Logistique et MG</t>
  </si>
  <si>
    <t>9;10</t>
  </si>
  <si>
    <t>CE/Contrôleur interne</t>
  </si>
  <si>
    <t>8;17;19;20;23;24;34;35;54;55;57;61;62;63;64</t>
  </si>
  <si>
    <t xml:space="preserve">Pilote GAC/CE </t>
  </si>
  <si>
    <t>5;15;43;48;77;114</t>
  </si>
  <si>
    <t xml:space="preserve">Pilote GAC </t>
  </si>
  <si>
    <t>4;14;42;49;76;100;95;90;85;80</t>
  </si>
  <si>
    <t>Pilote GAC/Contrôleur interne</t>
  </si>
  <si>
    <t>3;11;45;50;55;57;60;75;101;96;91;86;81;111</t>
  </si>
  <si>
    <t>2; 13; 46;51;56;74;102;97;92;87;82;112</t>
  </si>
  <si>
    <t>Revue de Direction</t>
  </si>
  <si>
    <t>Orientations stratégiques</t>
  </si>
  <si>
    <t>Exigences parties prenantes</t>
  </si>
  <si>
    <t xml:space="preserve">Gestion des connaissances </t>
  </si>
  <si>
    <t xml:space="preserve">Gestion des risques </t>
  </si>
  <si>
    <t>Revue indicateurs</t>
  </si>
  <si>
    <t>Revue processus</t>
  </si>
  <si>
    <t>Réclamations clients</t>
  </si>
  <si>
    <t>Ecoute partenaires</t>
  </si>
  <si>
    <t>Enquête de satisfaction clients</t>
  </si>
  <si>
    <t>Suivi des indicateurs</t>
  </si>
  <si>
    <t>Audit à blanc/externe</t>
  </si>
  <si>
    <t>Audit Qualité Interne</t>
  </si>
  <si>
    <t>Remontée des NC</t>
  </si>
  <si>
    <t>Comité qualité</t>
  </si>
  <si>
    <t>Référence Action</t>
  </si>
  <si>
    <t>Initiateur FA</t>
  </si>
  <si>
    <t>Référence FA</t>
  </si>
  <si>
    <t>Moyen de remontée</t>
  </si>
  <si>
    <t xml:space="preserve">EN 9.3.2 Tableau de suivi des Non-conformité V1 </t>
  </si>
  <si>
    <t>Constat 12</t>
  </si>
  <si>
    <t>Constat 13</t>
  </si>
  <si>
    <t>Constat 14</t>
  </si>
  <si>
    <t>Constat 15</t>
  </si>
  <si>
    <t>Constat 16</t>
  </si>
  <si>
    <t>Constat 17</t>
  </si>
  <si>
    <t>Constat 18</t>
  </si>
  <si>
    <t>Constat 19</t>
  </si>
  <si>
    <t>Constat 20</t>
  </si>
  <si>
    <t>Constat 21</t>
  </si>
  <si>
    <t>Constat 22</t>
  </si>
  <si>
    <t>Constat 23</t>
  </si>
  <si>
    <t>Constat 24</t>
  </si>
  <si>
    <t>Constat 25</t>
  </si>
  <si>
    <t>Constat 26</t>
  </si>
  <si>
    <t>Constat 27</t>
  </si>
  <si>
    <t>Constat 28</t>
  </si>
  <si>
    <t>Constat 29</t>
  </si>
  <si>
    <t>Constat 30</t>
  </si>
  <si>
    <t>Constat 31</t>
  </si>
  <si>
    <t>Constat 32</t>
  </si>
  <si>
    <t>Constat 33</t>
  </si>
  <si>
    <t>Constat 34</t>
  </si>
  <si>
    <t>Constat 35</t>
  </si>
  <si>
    <t>Constat 36</t>
  </si>
  <si>
    <t>Constat 37</t>
  </si>
  <si>
    <t>Constat 38</t>
  </si>
  <si>
    <t>Constat 39</t>
  </si>
  <si>
    <t>Constat 40</t>
  </si>
  <si>
    <t>Constat 41</t>
  </si>
  <si>
    <t>Constat 42</t>
  </si>
  <si>
    <t>Constat 43</t>
  </si>
  <si>
    <t>Constat 44</t>
  </si>
  <si>
    <t>Constat 45</t>
  </si>
  <si>
    <t>Constat 46</t>
  </si>
  <si>
    <t>Constat 47</t>
  </si>
  <si>
    <t>Constat 48</t>
  </si>
  <si>
    <t>Constat 49</t>
  </si>
  <si>
    <t>Constat 50</t>
  </si>
  <si>
    <t>Constat 51</t>
  </si>
  <si>
    <t>Constat 52</t>
  </si>
  <si>
    <t>Action 12</t>
  </si>
  <si>
    <t>Action 13</t>
  </si>
  <si>
    <t>Action 14</t>
  </si>
  <si>
    <t>Action 15</t>
  </si>
  <si>
    <t>Action 16</t>
  </si>
  <si>
    <t>Action 17</t>
  </si>
  <si>
    <t>Action 18</t>
  </si>
  <si>
    <t>Action 19</t>
  </si>
  <si>
    <t>Action 20</t>
  </si>
  <si>
    <t>Action 21</t>
  </si>
  <si>
    <t>Action 22</t>
  </si>
  <si>
    <t>Action 23</t>
  </si>
  <si>
    <t>Action 24</t>
  </si>
  <si>
    <t>Action 25</t>
  </si>
  <si>
    <t>Action 26</t>
  </si>
  <si>
    <t>Action 27</t>
  </si>
  <si>
    <t>Action 28</t>
  </si>
  <si>
    <t>Action 29</t>
  </si>
  <si>
    <t>Action 30</t>
  </si>
  <si>
    <t>Action 31</t>
  </si>
  <si>
    <t>Action 32</t>
  </si>
  <si>
    <t>Action 33</t>
  </si>
  <si>
    <t>Action 34</t>
  </si>
  <si>
    <t>Action 35</t>
  </si>
  <si>
    <t>Action 36</t>
  </si>
  <si>
    <t>Action 37</t>
  </si>
  <si>
    <t>Action 38</t>
  </si>
  <si>
    <t>Action 39</t>
  </si>
  <si>
    <t>Action 40</t>
  </si>
  <si>
    <t>Action 41</t>
  </si>
  <si>
    <t>Action 42</t>
  </si>
  <si>
    <t>Action 43</t>
  </si>
  <si>
    <t>Action 44</t>
  </si>
  <si>
    <t>Action 45</t>
  </si>
  <si>
    <t>Action 46</t>
  </si>
  <si>
    <t>Action 47</t>
  </si>
  <si>
    <t>Action 48</t>
  </si>
  <si>
    <t>Action 49</t>
  </si>
  <si>
    <t>Action 50</t>
  </si>
  <si>
    <t>Action 51</t>
  </si>
  <si>
    <t>Action 52</t>
  </si>
  <si>
    <t>Processus Management Général</t>
  </si>
  <si>
    <t>Processus Qualité</t>
  </si>
  <si>
    <t>Processus RH</t>
  </si>
  <si>
    <t>Délai maximum de retaard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</si>
</sst>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textRotation="90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6"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/plan%20d'actions%20d'am&#233;lioration%20V%202112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Tableau Récap"/>
      <sheetName val="Feuil3"/>
      <sheetName val="Liste"/>
      <sheetName val="TdB"/>
      <sheetName val="Chantiers à prioriser"/>
      <sheetName val="Indicateur_Qualité"/>
    </sheetNames>
    <sheetDataSet>
      <sheetData sheetId="0" refreshError="1"/>
      <sheetData sheetId="1"/>
      <sheetData sheetId="2" refreshError="1"/>
      <sheetData sheetId="3">
        <row r="2">
          <cell r="A2" t="str">
            <v>Management Général</v>
          </cell>
          <cell r="B2" t="str">
            <v>Réalisée</v>
          </cell>
        </row>
        <row r="3">
          <cell r="A3" t="str">
            <v>Gestion de la qualité</v>
          </cell>
          <cell r="B3" t="str">
            <v>Non entamée</v>
          </cell>
        </row>
        <row r="4">
          <cell r="A4" t="str">
            <v>Commercial et communication</v>
          </cell>
          <cell r="B4" t="str">
            <v>En cours</v>
          </cell>
        </row>
        <row r="5">
          <cell r="A5" t="str">
            <v>Autorisation</v>
          </cell>
          <cell r="B5" t="str">
            <v>Annulée</v>
          </cell>
        </row>
        <row r="6">
          <cell r="A6" t="str">
            <v>Gestion Administrative du Crédit</v>
          </cell>
        </row>
        <row r="7">
          <cell r="A7" t="str">
            <v>Animation et partenariat</v>
          </cell>
        </row>
        <row r="8">
          <cell r="A8" t="str">
            <v>Ressources Humaines</v>
          </cell>
        </row>
        <row r="9">
          <cell r="A9" t="str">
            <v>Achats et Moyens Généraux</v>
          </cell>
        </row>
        <row r="10">
          <cell r="A10" t="str">
            <v>Systèmes d'Information</v>
          </cell>
        </row>
        <row r="11">
          <cell r="A11" t="str">
            <v>Service après vente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tabSelected="1" zoomScale="50" zoomScaleNormal="50" zoomScaleSheetLayoutView="80" workbookViewId="0">
      <pane ySplit="4" topLeftCell="A49" activePane="bottomLeft" state="frozen"/>
      <selection pane="bottomLeft" activeCell="A64" sqref="A64"/>
    </sheetView>
  </sheetViews>
  <sheetFormatPr baseColWidth="10" defaultRowHeight="15"/>
  <cols>
    <col min="1" max="1" width="80.42578125" style="17" customWidth="1"/>
    <col min="2" max="2" width="13" style="18" customWidth="1"/>
    <col min="3" max="3" width="26.7109375" style="18" hidden="1" customWidth="1"/>
    <col min="4" max="4" width="16" style="18" hidden="1" customWidth="1"/>
    <col min="5" max="5" width="13.42578125" style="32" hidden="1" customWidth="1"/>
    <col min="6" max="6" width="80.7109375" style="19" customWidth="1"/>
    <col min="7" max="7" width="13.28515625" style="16" customWidth="1"/>
    <col min="8" max="8" width="31.5703125" style="17" customWidth="1"/>
    <col min="9" max="9" width="22.28515625" style="18" customWidth="1"/>
    <col min="10" max="10" width="4.42578125" style="18" hidden="1" customWidth="1"/>
    <col min="11" max="15" width="3.7109375" style="31" hidden="1" customWidth="1"/>
    <col min="16" max="16" width="4.28515625" style="31" hidden="1" customWidth="1"/>
    <col min="17" max="24" width="3.7109375" style="31" hidden="1" customWidth="1"/>
    <col min="25" max="29" width="16.28515625" style="31" customWidth="1"/>
    <col min="30" max="30" width="10.7109375" style="18" customWidth="1"/>
    <col min="31" max="31" width="14.85546875" style="29" customWidth="1"/>
    <col min="32" max="32" width="14.5703125" style="18" customWidth="1"/>
    <col min="33" max="33" width="18.7109375" style="18" customWidth="1"/>
    <col min="34" max="34" width="13.42578125" style="18" customWidth="1"/>
    <col min="35" max="35" width="18" customWidth="1"/>
    <col min="41" max="41" width="10.42578125" style="30" customWidth="1"/>
  </cols>
  <sheetData>
    <row r="1" spans="1:41" ht="15.75" thickBot="1">
      <c r="A1" s="70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8"/>
    </row>
    <row r="2" spans="1:41" ht="15" customHeight="1">
      <c r="A2" s="64"/>
      <c r="B2" s="59"/>
      <c r="C2" s="59">
        <v>15</v>
      </c>
      <c r="D2" s="59"/>
      <c r="E2" s="67"/>
      <c r="F2" s="66"/>
      <c r="G2" s="65"/>
      <c r="H2" s="64"/>
      <c r="I2" s="59"/>
      <c r="J2" s="63" t="s">
        <v>123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1"/>
      <c r="Y2" s="60"/>
      <c r="Z2" s="60"/>
      <c r="AA2" s="60"/>
      <c r="AB2" s="60"/>
      <c r="AC2" s="60"/>
      <c r="AD2" s="59"/>
      <c r="AE2" s="54"/>
      <c r="AF2" s="59"/>
      <c r="AG2" s="59"/>
      <c r="AH2" s="59"/>
    </row>
    <row r="3" spans="1:41" s="34" customFormat="1">
      <c r="A3" s="56"/>
      <c r="B3" s="53"/>
      <c r="C3" s="53"/>
      <c r="D3" s="53"/>
      <c r="E3" s="58"/>
      <c r="F3" s="26"/>
      <c r="G3" s="57"/>
      <c r="H3" s="56"/>
      <c r="I3" s="53"/>
      <c r="J3" s="53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4"/>
      <c r="AE3" s="53"/>
      <c r="AF3" s="53"/>
      <c r="AG3" s="53"/>
      <c r="AH3" s="53"/>
      <c r="AO3" s="35"/>
    </row>
    <row r="4" spans="1:41" s="6" customFormat="1" ht="238.5" customHeight="1">
      <c r="A4" s="1" t="s">
        <v>1</v>
      </c>
      <c r="B4" s="1" t="s">
        <v>2</v>
      </c>
      <c r="C4" s="1" t="s">
        <v>122</v>
      </c>
      <c r="D4" s="1" t="s">
        <v>121</v>
      </c>
      <c r="E4" s="52" t="s">
        <v>120</v>
      </c>
      <c r="F4" s="2" t="s">
        <v>3</v>
      </c>
      <c r="G4" s="3" t="s">
        <v>4</v>
      </c>
      <c r="H4" s="1" t="s">
        <v>5</v>
      </c>
      <c r="I4" s="1" t="s">
        <v>6</v>
      </c>
      <c r="J4" s="51" t="s">
        <v>119</v>
      </c>
      <c r="K4" s="51" t="s">
        <v>118</v>
      </c>
      <c r="L4" s="51" t="s">
        <v>117</v>
      </c>
      <c r="M4" s="51" t="s">
        <v>116</v>
      </c>
      <c r="N4" s="51" t="s">
        <v>115</v>
      </c>
      <c r="O4" s="51" t="s">
        <v>114</v>
      </c>
      <c r="P4" s="51" t="s">
        <v>113</v>
      </c>
      <c r="Q4" s="51" t="s">
        <v>112</v>
      </c>
      <c r="R4" s="51" t="s">
        <v>111</v>
      </c>
      <c r="S4" s="51" t="s">
        <v>110</v>
      </c>
      <c r="T4" s="51" t="s">
        <v>109</v>
      </c>
      <c r="U4" s="51" t="s">
        <v>108</v>
      </c>
      <c r="V4" s="51" t="s">
        <v>107</v>
      </c>
      <c r="W4" s="51" t="s">
        <v>106</v>
      </c>
      <c r="X4" s="51" t="s">
        <v>105</v>
      </c>
      <c r="Y4" s="4" t="s">
        <v>7</v>
      </c>
      <c r="Z4" s="4" t="s">
        <v>8</v>
      </c>
      <c r="AA4" s="4" t="s">
        <v>9</v>
      </c>
      <c r="AB4" s="4" t="s">
        <v>10</v>
      </c>
      <c r="AC4" s="4" t="s">
        <v>11</v>
      </c>
      <c r="AD4" s="4" t="s">
        <v>12</v>
      </c>
      <c r="AE4" s="4" t="s">
        <v>13</v>
      </c>
      <c r="AF4" s="5" t="s">
        <v>14</v>
      </c>
      <c r="AG4" s="1" t="s">
        <v>17</v>
      </c>
      <c r="AH4" s="1" t="s">
        <v>18</v>
      </c>
      <c r="AI4" s="1" t="s">
        <v>0</v>
      </c>
      <c r="AO4" s="7"/>
    </row>
    <row r="5" spans="1:41" ht="30" customHeight="1">
      <c r="A5" s="38" t="s">
        <v>51</v>
      </c>
      <c r="B5" s="11">
        <v>41802</v>
      </c>
      <c r="C5" s="10" t="s">
        <v>21</v>
      </c>
      <c r="D5" s="10" t="s">
        <v>21</v>
      </c>
      <c r="E5" s="33" t="e">
        <f>#REF!+1</f>
        <v>#REF!</v>
      </c>
      <c r="F5" s="15" t="s">
        <v>62</v>
      </c>
      <c r="G5" s="8" t="s">
        <v>19</v>
      </c>
      <c r="H5" s="9" t="s">
        <v>82</v>
      </c>
      <c r="I5" s="10" t="s">
        <v>21</v>
      </c>
      <c r="J5" s="10"/>
      <c r="K5" s="12"/>
      <c r="L5" s="12"/>
      <c r="M5" s="12" t="s">
        <v>73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">
        <v>41809</v>
      </c>
      <c r="Z5" s="12">
        <f>MONTH(AD5)</f>
        <v>6</v>
      </c>
      <c r="AA5" s="12" t="str">
        <f>IF(AD5&lt;&gt;Y5,"x","")</f>
        <v/>
      </c>
      <c r="AB5" s="12" t="str">
        <f>IF(AA5="x",AD5-Y5," ")</f>
        <v xml:space="preserve"> </v>
      </c>
      <c r="AC5" s="12">
        <f t="shared" ref="AC5:AC8" si="0">YEAR(AD5)</f>
        <v>2014</v>
      </c>
      <c r="AD5" s="11">
        <v>41809</v>
      </c>
      <c r="AE5" s="13">
        <f ca="1">AD5-TODAY()</f>
        <v>-928</v>
      </c>
      <c r="AF5" s="14" t="str">
        <f>IF(OR(AG5="Réalisée",AG5="Annulée"),"N/A",IF(AND(AE5&gt;0,OR(AG5="Non Entamée",AG5="En Cours")),AE5/7,"Délai Dépassé"))</f>
        <v>N/A</v>
      </c>
      <c r="AG5" s="10" t="s">
        <v>27</v>
      </c>
      <c r="AH5" s="10" t="s">
        <v>28</v>
      </c>
    </row>
    <row r="6" spans="1:41" ht="30" customHeight="1">
      <c r="A6" s="38" t="s">
        <v>52</v>
      </c>
      <c r="B6" s="11">
        <v>41802</v>
      </c>
      <c r="C6" s="10">
        <v>128</v>
      </c>
      <c r="D6" s="10" t="s">
        <v>84</v>
      </c>
      <c r="E6" s="33" t="e">
        <f>E5+1</f>
        <v>#REF!</v>
      </c>
      <c r="F6" s="15" t="s">
        <v>63</v>
      </c>
      <c r="G6" s="8" t="s">
        <v>29</v>
      </c>
      <c r="H6" s="9" t="s">
        <v>82</v>
      </c>
      <c r="I6" s="10" t="s">
        <v>21</v>
      </c>
      <c r="J6" s="10"/>
      <c r="K6" s="12" t="s">
        <v>73</v>
      </c>
      <c r="L6" s="12"/>
      <c r="M6" s="12" t="s">
        <v>73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>
        <v>42307</v>
      </c>
      <c r="Z6" s="12">
        <f t="shared" ref="Z6:Z56" si="1">MONTH(AD6)</f>
        <v>10</v>
      </c>
      <c r="AA6" s="12" t="str">
        <f t="shared" ref="AA6:AA56" si="2">IF(AD6&lt;&gt;Y6,"x","")</f>
        <v/>
      </c>
      <c r="AB6" s="12" t="str">
        <f t="shared" ref="AB6:AB56" si="3">IF(AA6="x",AD6-Y6," ")</f>
        <v xml:space="preserve"> </v>
      </c>
      <c r="AC6" s="12">
        <f t="shared" si="0"/>
        <v>2015</v>
      </c>
      <c r="AD6" s="11">
        <v>42307</v>
      </c>
      <c r="AE6" s="13">
        <f ca="1">AD6-TODAY()</f>
        <v>-430</v>
      </c>
      <c r="AF6" s="14" t="str">
        <f>IF(OR(AG6="Réalisée",AG6="Annulée"),"N/A",IF(AND(AE6&gt;0,OR(AG6="Non Entamée",AG6="En Cours")),AE6/7,"Délai Dépassé"))</f>
        <v>N/A</v>
      </c>
      <c r="AG6" s="10" t="s">
        <v>27</v>
      </c>
      <c r="AH6" s="10" t="s">
        <v>36</v>
      </c>
    </row>
    <row r="7" spans="1:41" ht="45" customHeight="1">
      <c r="A7" s="38" t="s">
        <v>53</v>
      </c>
      <c r="B7" s="11">
        <v>41802</v>
      </c>
      <c r="C7" s="10" t="s">
        <v>21</v>
      </c>
      <c r="D7" s="10" t="s">
        <v>21</v>
      </c>
      <c r="E7" s="33" t="e">
        <f>E6+1</f>
        <v>#REF!</v>
      </c>
      <c r="F7" s="15" t="s">
        <v>64</v>
      </c>
      <c r="G7" s="8" t="s">
        <v>29</v>
      </c>
      <c r="H7" s="9" t="s">
        <v>82</v>
      </c>
      <c r="I7" s="10" t="s">
        <v>21</v>
      </c>
      <c r="J7" s="10"/>
      <c r="K7" s="12"/>
      <c r="L7" s="12"/>
      <c r="M7" s="12" t="s">
        <v>73</v>
      </c>
      <c r="N7" s="12" t="s">
        <v>73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1">
        <v>41813</v>
      </c>
      <c r="Z7" s="12">
        <f t="shared" si="1"/>
        <v>6</v>
      </c>
      <c r="AA7" s="12" t="str">
        <f t="shared" si="2"/>
        <v/>
      </c>
      <c r="AB7" s="12" t="str">
        <f t="shared" si="3"/>
        <v xml:space="preserve"> </v>
      </c>
      <c r="AC7" s="12">
        <f t="shared" si="0"/>
        <v>2014</v>
      </c>
      <c r="AD7" s="11">
        <v>41813</v>
      </c>
      <c r="AE7" s="13">
        <f ca="1">AD7-TODAY()</f>
        <v>-924</v>
      </c>
      <c r="AF7" s="14" t="str">
        <f>IF(OR(AG7="Réalisée",AG7="Annulée"),"N/A",IF(AND(AE7&gt;0,OR(AG7="Non Entamée",AG7="En Cours")),AE7/7,"Délai Dépassé"))</f>
        <v>N/A</v>
      </c>
      <c r="AG7" s="10" t="s">
        <v>27</v>
      </c>
      <c r="AH7" s="10" t="s">
        <v>36</v>
      </c>
    </row>
    <row r="8" spans="1:41" ht="35.25" customHeight="1">
      <c r="A8" s="38" t="s">
        <v>54</v>
      </c>
      <c r="B8" s="11">
        <v>41802</v>
      </c>
      <c r="C8" s="10" t="s">
        <v>21</v>
      </c>
      <c r="D8" s="10" t="s">
        <v>21</v>
      </c>
      <c r="E8" s="33" t="e">
        <f>E7+1</f>
        <v>#REF!</v>
      </c>
      <c r="F8" s="15" t="s">
        <v>65</v>
      </c>
      <c r="G8" s="8" t="s">
        <v>19</v>
      </c>
      <c r="H8" s="9" t="s">
        <v>82</v>
      </c>
      <c r="I8" s="10" t="s">
        <v>21</v>
      </c>
      <c r="J8" s="10"/>
      <c r="K8" s="12"/>
      <c r="L8" s="12"/>
      <c r="M8" s="12" t="s">
        <v>73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>
        <v>41809</v>
      </c>
      <c r="Z8" s="12">
        <f t="shared" si="1"/>
        <v>6</v>
      </c>
      <c r="AA8" s="12" t="str">
        <f t="shared" si="2"/>
        <v/>
      </c>
      <c r="AB8" s="12" t="str">
        <f t="shared" si="3"/>
        <v xml:space="preserve"> </v>
      </c>
      <c r="AC8" s="12">
        <f t="shared" si="0"/>
        <v>2014</v>
      </c>
      <c r="AD8" s="11">
        <v>41809</v>
      </c>
      <c r="AE8" s="13">
        <f ca="1">AD8-TODAY()</f>
        <v>-928</v>
      </c>
      <c r="AF8" s="14" t="str">
        <f>IF(OR(AG8="Réalisée",AG8="Annulée"),"N/A",IF(AND(AE8&gt;0,OR(AG8="Non Entamée",AG8="En Cours")),AE8/7,"Délai Dépassé"))</f>
        <v>N/A</v>
      </c>
      <c r="AG8" s="10" t="s">
        <v>27</v>
      </c>
      <c r="AH8" s="10" t="s">
        <v>28</v>
      </c>
    </row>
    <row r="9" spans="1:41" ht="45" customHeight="1">
      <c r="A9" s="38" t="s">
        <v>55</v>
      </c>
      <c r="B9" s="11">
        <v>41802</v>
      </c>
      <c r="C9" s="10" t="s">
        <v>21</v>
      </c>
      <c r="D9" s="10" t="s">
        <v>21</v>
      </c>
      <c r="E9" s="33" t="e">
        <f>E8+1</f>
        <v>#REF!</v>
      </c>
      <c r="F9" s="15" t="s">
        <v>66</v>
      </c>
      <c r="G9" s="8" t="s">
        <v>29</v>
      </c>
      <c r="H9" s="9" t="s">
        <v>79</v>
      </c>
      <c r="I9" s="10" t="s">
        <v>21</v>
      </c>
      <c r="J9" s="10"/>
      <c r="K9" s="12"/>
      <c r="L9" s="12"/>
      <c r="M9" s="12" t="s">
        <v>73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>
        <v>41809</v>
      </c>
      <c r="Z9" s="12">
        <f t="shared" si="1"/>
        <v>6</v>
      </c>
      <c r="AA9" s="12" t="str">
        <f t="shared" si="2"/>
        <v/>
      </c>
      <c r="AB9" s="12" t="str">
        <f t="shared" si="3"/>
        <v xml:space="preserve"> </v>
      </c>
      <c r="AC9" s="12">
        <f>YEAR(AD9)</f>
        <v>2014</v>
      </c>
      <c r="AD9" s="11">
        <v>41809</v>
      </c>
      <c r="AE9" s="13">
        <f ca="1">AD9-TODAY()</f>
        <v>-928</v>
      </c>
      <c r="AF9" s="14" t="str">
        <f>IF(OR(AG9="Réalisée",AG9="Annulée"),"N/A",IF(AND(AE9&gt;0,OR(AG9="Non Entamée",AG9="En Cours")),AE9/7,"Délai Dépassé"))</f>
        <v>N/A</v>
      </c>
      <c r="AG9" s="10" t="s">
        <v>27</v>
      </c>
      <c r="AH9" s="10" t="s">
        <v>36</v>
      </c>
    </row>
    <row r="10" spans="1:41" ht="30" customHeight="1">
      <c r="A10" s="38" t="s">
        <v>56</v>
      </c>
      <c r="B10" s="11">
        <v>41802</v>
      </c>
      <c r="C10" s="22" t="s">
        <v>21</v>
      </c>
      <c r="D10" s="22" t="s">
        <v>21</v>
      </c>
      <c r="E10" s="33" t="e">
        <f>E9+1</f>
        <v>#REF!</v>
      </c>
      <c r="F10" s="15" t="s">
        <v>67</v>
      </c>
      <c r="G10" s="20" t="s">
        <v>19</v>
      </c>
      <c r="H10" s="21" t="s">
        <v>79</v>
      </c>
      <c r="I10" s="22" t="s">
        <v>21</v>
      </c>
      <c r="J10" s="22"/>
      <c r="K10" s="23"/>
      <c r="L10" s="23"/>
      <c r="M10" s="23" t="s">
        <v>73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1">
        <v>41811</v>
      </c>
      <c r="Z10" s="12">
        <f t="shared" si="1"/>
        <v>6</v>
      </c>
      <c r="AA10" s="12" t="str">
        <f t="shared" si="2"/>
        <v/>
      </c>
      <c r="AB10" s="12" t="str">
        <f t="shared" si="3"/>
        <v xml:space="preserve"> </v>
      </c>
      <c r="AC10" s="12">
        <f>YEAR(AD10)</f>
        <v>2014</v>
      </c>
      <c r="AD10" s="11">
        <v>41811</v>
      </c>
      <c r="AE10" s="13">
        <f ca="1">AD10-TODAY()</f>
        <v>-926</v>
      </c>
      <c r="AF10" s="14" t="str">
        <f>IF(OR(AG10="Réalisée",AG10="Annulée"),"N/A",IF(AND(AE10&gt;0,OR(AG10="Non Entamée",AG10="En Cours")),AE10/7,"Délai Dépassé"))</f>
        <v>N/A</v>
      </c>
      <c r="AG10" s="10" t="s">
        <v>27</v>
      </c>
      <c r="AH10" s="10" t="s">
        <v>28</v>
      </c>
    </row>
    <row r="11" spans="1:41" ht="30" customHeight="1">
      <c r="A11" s="38" t="s">
        <v>57</v>
      </c>
      <c r="B11" s="11">
        <v>41771</v>
      </c>
      <c r="C11" s="10">
        <v>115</v>
      </c>
      <c r="D11" s="10" t="s">
        <v>100</v>
      </c>
      <c r="E11" s="33" t="e">
        <f>E10+1</f>
        <v>#REF!</v>
      </c>
      <c r="F11" s="15" t="s">
        <v>68</v>
      </c>
      <c r="G11" s="8" t="s">
        <v>29</v>
      </c>
      <c r="H11" s="9" t="s">
        <v>77</v>
      </c>
      <c r="I11" s="10" t="s">
        <v>21</v>
      </c>
      <c r="J11" s="10"/>
      <c r="K11" s="12" t="s">
        <v>73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>
        <v>42735</v>
      </c>
      <c r="Z11" s="12">
        <f t="shared" si="1"/>
        <v>12</v>
      </c>
      <c r="AA11" s="12" t="str">
        <f t="shared" si="2"/>
        <v/>
      </c>
      <c r="AB11" s="12" t="str">
        <f t="shared" si="3"/>
        <v xml:space="preserve"> </v>
      </c>
      <c r="AC11" s="12">
        <f t="shared" ref="AC11:AC17" si="4">YEAR(AD11)</f>
        <v>2016</v>
      </c>
      <c r="AD11" s="11">
        <v>42735</v>
      </c>
      <c r="AE11" s="13">
        <f ca="1">AD11-TODAY()</f>
        <v>-2</v>
      </c>
      <c r="AF11" s="14" t="str">
        <f ca="1">IF(OR(AG11="Réalisée",AG11="Annulée"),"N/A",IF(AND(AE11&gt;0,OR(AG11="Non Entamée",AG11="En Cours")),AE11/7,"Délai Dépassé"))</f>
        <v>Délai Dépassé</v>
      </c>
      <c r="AG11" s="10" t="s">
        <v>39</v>
      </c>
      <c r="AH11" s="10" t="s">
        <v>32</v>
      </c>
    </row>
    <row r="12" spans="1:41" ht="64.5" customHeight="1">
      <c r="A12" s="38" t="s">
        <v>58</v>
      </c>
      <c r="B12" s="11">
        <v>41771</v>
      </c>
      <c r="C12" s="10" t="s">
        <v>104</v>
      </c>
      <c r="D12" s="10" t="s">
        <v>102</v>
      </c>
      <c r="E12" s="33" t="e">
        <f>E11+1</f>
        <v>#REF!</v>
      </c>
      <c r="F12" s="15" t="s">
        <v>69</v>
      </c>
      <c r="G12" s="8" t="s">
        <v>29</v>
      </c>
      <c r="H12" s="9" t="s">
        <v>77</v>
      </c>
      <c r="I12" s="10" t="s">
        <v>21</v>
      </c>
      <c r="J12" s="10"/>
      <c r="K12" s="12" t="s">
        <v>73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>
        <v>42156</v>
      </c>
      <c r="Z12" s="12">
        <f t="shared" si="1"/>
        <v>6</v>
      </c>
      <c r="AA12" s="12" t="str">
        <f t="shared" si="2"/>
        <v/>
      </c>
      <c r="AB12" s="12" t="str">
        <f t="shared" si="3"/>
        <v xml:space="preserve"> </v>
      </c>
      <c r="AC12" s="12">
        <f t="shared" si="4"/>
        <v>2015</v>
      </c>
      <c r="AD12" s="11">
        <v>42156</v>
      </c>
      <c r="AE12" s="13">
        <f ca="1">AD12-TODAY()</f>
        <v>-581</v>
      </c>
      <c r="AF12" s="14" t="str">
        <f>IF(OR(AG12="Réalisée",AG12="Annulée"),"N/A",IF(AND(AE12&gt;0,OR(AG12="Non Entamée",AG12="En Cours")),AE12/7,"Délai Dépassé"))</f>
        <v>N/A</v>
      </c>
      <c r="AG12" s="10" t="s">
        <v>27</v>
      </c>
      <c r="AH12" s="10" t="s">
        <v>83</v>
      </c>
    </row>
    <row r="13" spans="1:41" ht="45" customHeight="1">
      <c r="A13" s="38" t="s">
        <v>59</v>
      </c>
      <c r="B13" s="11">
        <v>41771</v>
      </c>
      <c r="C13" s="10" t="s">
        <v>103</v>
      </c>
      <c r="D13" s="10" t="s">
        <v>102</v>
      </c>
      <c r="E13" s="33" t="e">
        <f>E12+1</f>
        <v>#REF!</v>
      </c>
      <c r="F13" s="15" t="s">
        <v>70</v>
      </c>
      <c r="G13" s="8" t="s">
        <v>29</v>
      </c>
      <c r="H13" s="9" t="s">
        <v>77</v>
      </c>
      <c r="I13" s="10" t="s">
        <v>21</v>
      </c>
      <c r="J13" s="10"/>
      <c r="K13" s="12" t="s">
        <v>73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>
        <v>42156</v>
      </c>
      <c r="Z13" s="12">
        <f t="shared" si="1"/>
        <v>6</v>
      </c>
      <c r="AA13" s="12" t="str">
        <f t="shared" si="2"/>
        <v/>
      </c>
      <c r="AB13" s="12" t="str">
        <f t="shared" si="3"/>
        <v xml:space="preserve"> </v>
      </c>
      <c r="AC13" s="12">
        <f t="shared" si="4"/>
        <v>2015</v>
      </c>
      <c r="AD13" s="11">
        <v>42156</v>
      </c>
      <c r="AE13" s="13">
        <f ca="1">AD13-TODAY()</f>
        <v>-581</v>
      </c>
      <c r="AF13" s="14" t="str">
        <f>IF(OR(AG13="Réalisée",AG13="Annulée"),"N/A",IF(AND(AE13&gt;0,OR(AG13="Non Entamée",AG13="En Cours")),AE13/7,"Délai Dépassé"))</f>
        <v>N/A</v>
      </c>
      <c r="AG13" s="10" t="s">
        <v>27</v>
      </c>
      <c r="AH13" s="10" t="s">
        <v>83</v>
      </c>
    </row>
    <row r="14" spans="1:41" ht="45" customHeight="1">
      <c r="A14" s="38" t="s">
        <v>60</v>
      </c>
      <c r="B14" s="11">
        <v>41771</v>
      </c>
      <c r="C14" s="10" t="s">
        <v>101</v>
      </c>
      <c r="D14" s="18" t="s">
        <v>100</v>
      </c>
      <c r="E14" s="33" t="e">
        <f>E13+1</f>
        <v>#REF!</v>
      </c>
      <c r="F14" s="15" t="s">
        <v>71</v>
      </c>
      <c r="G14" s="16" t="s">
        <v>29</v>
      </c>
      <c r="H14" s="17" t="s">
        <v>77</v>
      </c>
      <c r="I14" s="18" t="s">
        <v>21</v>
      </c>
      <c r="K14" s="31" t="s">
        <v>73</v>
      </c>
      <c r="Y14" s="11">
        <v>41944</v>
      </c>
      <c r="Z14" s="12">
        <f t="shared" si="1"/>
        <v>11</v>
      </c>
      <c r="AA14" s="12" t="str">
        <f t="shared" si="2"/>
        <v/>
      </c>
      <c r="AB14" s="12" t="str">
        <f t="shared" si="3"/>
        <v xml:space="preserve"> </v>
      </c>
      <c r="AC14" s="12">
        <f t="shared" si="4"/>
        <v>2014</v>
      </c>
      <c r="AD14" s="11">
        <v>41944</v>
      </c>
      <c r="AE14" s="13">
        <f ca="1">AD14-TODAY()</f>
        <v>-793</v>
      </c>
      <c r="AF14" s="14" t="str">
        <f>IF(OR(AG14="Réalisée",AG14="Annulée"),"N/A",IF(AND(AE14&gt;0,OR(AG14="Non Entamée",AG14="En Cours")),AE14/7,"Délai Dépassé"))</f>
        <v>N/A</v>
      </c>
      <c r="AG14" s="18" t="s">
        <v>27</v>
      </c>
      <c r="AH14" s="10" t="s">
        <v>83</v>
      </c>
    </row>
    <row r="15" spans="1:41" ht="66" customHeight="1">
      <c r="A15" s="38" t="s">
        <v>61</v>
      </c>
      <c r="B15" s="11">
        <v>41771</v>
      </c>
      <c r="C15" s="10" t="s">
        <v>99</v>
      </c>
      <c r="D15" s="41" t="s">
        <v>98</v>
      </c>
      <c r="E15" s="33" t="e">
        <f>E14+1</f>
        <v>#REF!</v>
      </c>
      <c r="F15" s="15" t="s">
        <v>72</v>
      </c>
      <c r="G15" s="42" t="s">
        <v>29</v>
      </c>
      <c r="H15" s="40" t="s">
        <v>50</v>
      </c>
      <c r="I15" s="10" t="s">
        <v>21</v>
      </c>
      <c r="J15" s="10"/>
      <c r="K15" s="12" t="s">
        <v>73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>
        <v>42170</v>
      </c>
      <c r="Z15" s="12">
        <f t="shared" si="1"/>
        <v>6</v>
      </c>
      <c r="AA15" s="12" t="str">
        <f t="shared" si="2"/>
        <v/>
      </c>
      <c r="AB15" s="12" t="str">
        <f t="shared" si="3"/>
        <v xml:space="preserve"> </v>
      </c>
      <c r="AC15" s="12">
        <f t="shared" si="4"/>
        <v>2015</v>
      </c>
      <c r="AD15" s="11">
        <v>42170</v>
      </c>
      <c r="AE15" s="13">
        <f ca="1">AD15-TODAY()</f>
        <v>-567</v>
      </c>
      <c r="AF15" s="14" t="str">
        <f>IF(OR(AG15="Réalisée",AG15="Annulée"),"N/A",IF(AND(AE15&gt;0,OR(AG15="Non Entamée",AG15="En Cours")),AE15/7,"Délai Dépassé"))</f>
        <v>N/A</v>
      </c>
      <c r="AG15" s="10" t="s">
        <v>27</v>
      </c>
      <c r="AH15" s="10" t="s">
        <v>36</v>
      </c>
    </row>
    <row r="16" spans="1:41" ht="28.5" customHeight="1">
      <c r="A16" s="38" t="s">
        <v>125</v>
      </c>
      <c r="B16" s="11">
        <v>41771</v>
      </c>
      <c r="C16" s="18">
        <v>6</v>
      </c>
      <c r="D16" s="18" t="s">
        <v>90</v>
      </c>
      <c r="E16" s="33" t="e">
        <f>E15+1</f>
        <v>#REF!</v>
      </c>
      <c r="F16" s="15" t="s">
        <v>166</v>
      </c>
      <c r="G16" s="16" t="s">
        <v>29</v>
      </c>
      <c r="H16" s="17" t="s">
        <v>50</v>
      </c>
      <c r="I16" s="18" t="s">
        <v>21</v>
      </c>
      <c r="K16" s="31" t="s">
        <v>73</v>
      </c>
      <c r="Y16" s="11">
        <v>42004</v>
      </c>
      <c r="Z16" s="12">
        <f t="shared" si="1"/>
        <v>12</v>
      </c>
      <c r="AA16" s="12" t="str">
        <f t="shared" si="2"/>
        <v/>
      </c>
      <c r="AB16" s="12" t="str">
        <f t="shared" si="3"/>
        <v xml:space="preserve"> </v>
      </c>
      <c r="AC16" s="12">
        <f t="shared" si="4"/>
        <v>2014</v>
      </c>
      <c r="AD16" s="11">
        <v>42004</v>
      </c>
      <c r="AE16" s="13">
        <f ca="1">AD16-TODAY()</f>
        <v>-733</v>
      </c>
      <c r="AF16" s="14" t="str">
        <f>IF(OR(AG16="Réalisée",AG16="Annulée"),"N/A",IF(AND(AE16&gt;0,OR(AG16="Non Entamée",AG16="En Cours")),AE16/7,"Délai Dépassé"))</f>
        <v>N/A</v>
      </c>
      <c r="AG16" s="18" t="s">
        <v>27</v>
      </c>
      <c r="AH16" s="10" t="s">
        <v>36</v>
      </c>
    </row>
    <row r="17" spans="1:34" ht="60" customHeight="1">
      <c r="A17" s="38" t="s">
        <v>126</v>
      </c>
      <c r="B17" s="11">
        <v>41771</v>
      </c>
      <c r="C17" s="18" t="s">
        <v>97</v>
      </c>
      <c r="D17" s="18" t="s">
        <v>96</v>
      </c>
      <c r="E17" s="33" t="e">
        <f>E16+1</f>
        <v>#REF!</v>
      </c>
      <c r="F17" s="15" t="s">
        <v>167</v>
      </c>
      <c r="G17" s="16" t="s">
        <v>29</v>
      </c>
      <c r="H17" s="17" t="s">
        <v>50</v>
      </c>
      <c r="I17" s="18" t="s">
        <v>21</v>
      </c>
      <c r="K17" s="31" t="s">
        <v>73</v>
      </c>
      <c r="N17" s="31" t="s">
        <v>73</v>
      </c>
      <c r="Y17" s="11">
        <v>41912</v>
      </c>
      <c r="Z17" s="12">
        <f t="shared" si="1"/>
        <v>9</v>
      </c>
      <c r="AA17" s="12" t="str">
        <f t="shared" si="2"/>
        <v/>
      </c>
      <c r="AB17" s="12" t="str">
        <f t="shared" si="3"/>
        <v xml:space="preserve"> </v>
      </c>
      <c r="AC17" s="12">
        <f t="shared" si="4"/>
        <v>2014</v>
      </c>
      <c r="AD17" s="11">
        <v>41912</v>
      </c>
      <c r="AE17" s="13">
        <f ca="1">AD17-TODAY()</f>
        <v>-825</v>
      </c>
      <c r="AF17" s="14" t="str">
        <f>IF(OR(AG17="Réalisée",AG17="Annulée"),"N/A",IF(AND(AE17&gt;0,OR(AG17="Non Entamée",AG17="En Cours")),AE17/7,"Délai Dépassé"))</f>
        <v>N/A</v>
      </c>
      <c r="AG17" s="18" t="s">
        <v>27</v>
      </c>
      <c r="AH17" s="10" t="s">
        <v>83</v>
      </c>
    </row>
    <row r="18" spans="1:34" ht="35.25" customHeight="1">
      <c r="A18" s="38" t="s">
        <v>127</v>
      </c>
      <c r="B18" s="11">
        <v>41772</v>
      </c>
      <c r="C18" s="10" t="s">
        <v>95</v>
      </c>
      <c r="D18" s="10" t="s">
        <v>94</v>
      </c>
      <c r="E18" s="33" t="e">
        <f>E17+1</f>
        <v>#REF!</v>
      </c>
      <c r="F18" s="15" t="s">
        <v>168</v>
      </c>
      <c r="G18" s="8" t="s">
        <v>19</v>
      </c>
      <c r="H18" s="9" t="s">
        <v>79</v>
      </c>
      <c r="I18" s="10" t="s">
        <v>21</v>
      </c>
      <c r="J18" s="10"/>
      <c r="K18" s="12" t="s">
        <v>73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>
        <v>41912</v>
      </c>
      <c r="Z18" s="12">
        <f t="shared" si="1"/>
        <v>9</v>
      </c>
      <c r="AA18" s="12" t="str">
        <f t="shared" si="2"/>
        <v/>
      </c>
      <c r="AB18" s="12" t="str">
        <f t="shared" si="3"/>
        <v xml:space="preserve"> </v>
      </c>
      <c r="AC18" s="12">
        <f>YEAR(AD18)</f>
        <v>2014</v>
      </c>
      <c r="AD18" s="11">
        <v>41912</v>
      </c>
      <c r="AE18" s="13">
        <f ca="1">AD18-TODAY()</f>
        <v>-825</v>
      </c>
      <c r="AF18" s="14" t="str">
        <f>IF(OR(AG18="Réalisée",AG18="Annulée"),"N/A",IF(AND(AE18&gt;0,OR(AG18="Non Entamée",AG18="En Cours")),AE18/7,"Délai Dépassé"))</f>
        <v>N/A</v>
      </c>
      <c r="AG18" s="10" t="s">
        <v>27</v>
      </c>
      <c r="AH18" s="10" t="s">
        <v>28</v>
      </c>
    </row>
    <row r="19" spans="1:34" ht="45" customHeight="1">
      <c r="A19" s="38" t="s">
        <v>128</v>
      </c>
      <c r="B19" s="11">
        <v>41775</v>
      </c>
      <c r="C19" s="41">
        <v>16</v>
      </c>
      <c r="D19" s="41" t="s">
        <v>90</v>
      </c>
      <c r="E19" s="33" t="e">
        <f>E18+1</f>
        <v>#REF!</v>
      </c>
      <c r="F19" s="15" t="s">
        <v>169</v>
      </c>
      <c r="G19" s="42" t="s">
        <v>29</v>
      </c>
      <c r="H19" s="40" t="s">
        <v>80</v>
      </c>
      <c r="I19" s="41" t="s">
        <v>93</v>
      </c>
      <c r="J19" s="41"/>
      <c r="K19" s="12" t="s">
        <v>73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>
        <v>42004</v>
      </c>
      <c r="Z19" s="12">
        <f t="shared" si="1"/>
        <v>12</v>
      </c>
      <c r="AA19" s="12" t="str">
        <f t="shared" si="2"/>
        <v/>
      </c>
      <c r="AB19" s="12" t="str">
        <f t="shared" si="3"/>
        <v xml:space="preserve"> </v>
      </c>
      <c r="AC19" s="12">
        <f t="shared" ref="AC19:AC56" si="5">YEAR(AD19)</f>
        <v>2014</v>
      </c>
      <c r="AD19" s="11">
        <v>42004</v>
      </c>
      <c r="AE19" s="13">
        <f ca="1">AD19-TODAY()</f>
        <v>-733</v>
      </c>
      <c r="AF19" s="14" t="str">
        <f>IF(OR(AG19="Réalisée",AG19="Annulée"),"N/A",IF(AND(AE19&gt;0,OR(AG19="Non Entamée",AG19="En Cours")),AE19/7,"Délai Dépassé"))</f>
        <v>N/A</v>
      </c>
      <c r="AG19" s="41" t="s">
        <v>27</v>
      </c>
      <c r="AH19" s="10" t="s">
        <v>36</v>
      </c>
    </row>
    <row r="20" spans="1:34" ht="47.25" customHeight="1">
      <c r="A20" s="38" t="s">
        <v>129</v>
      </c>
      <c r="B20" s="11">
        <v>41787</v>
      </c>
      <c r="C20" s="10" t="s">
        <v>92</v>
      </c>
      <c r="D20" s="10" t="s">
        <v>90</v>
      </c>
      <c r="E20" s="33" t="e">
        <f>E19+1</f>
        <v>#REF!</v>
      </c>
      <c r="F20" s="15" t="s">
        <v>170</v>
      </c>
      <c r="G20" s="8" t="s">
        <v>29</v>
      </c>
      <c r="H20" s="9" t="s">
        <v>76</v>
      </c>
      <c r="I20" s="10" t="s">
        <v>21</v>
      </c>
      <c r="J20" s="10"/>
      <c r="K20" s="12" t="s">
        <v>73</v>
      </c>
      <c r="L20" s="12"/>
      <c r="M20" s="12"/>
      <c r="N20" s="12"/>
      <c r="O20" s="12"/>
      <c r="P20" s="12" t="s">
        <v>73</v>
      </c>
      <c r="Q20" s="12"/>
      <c r="R20" s="12"/>
      <c r="S20" s="12"/>
      <c r="T20" s="12"/>
      <c r="U20" s="12"/>
      <c r="V20" s="12"/>
      <c r="W20" s="12"/>
      <c r="X20" s="12"/>
      <c r="Y20" s="11">
        <v>41912</v>
      </c>
      <c r="Z20" s="12">
        <f t="shared" si="1"/>
        <v>9</v>
      </c>
      <c r="AA20" s="12" t="str">
        <f t="shared" si="2"/>
        <v/>
      </c>
      <c r="AB20" s="12" t="str">
        <f t="shared" si="3"/>
        <v xml:space="preserve"> </v>
      </c>
      <c r="AC20" s="12">
        <f t="shared" si="5"/>
        <v>2014</v>
      </c>
      <c r="AD20" s="11">
        <v>41912</v>
      </c>
      <c r="AE20" s="13">
        <f ca="1">AD20-TODAY()</f>
        <v>-825</v>
      </c>
      <c r="AF20" s="14" t="str">
        <f>IF(OR(AG20="Réalisée",AG20="Annulée"),"N/A",IF(AND(AE20&gt;0,OR(AG20="Non Entamée",AG20="En Cours")),AE20/7,"Délai Dépassé"))</f>
        <v>N/A</v>
      </c>
      <c r="AG20" s="10" t="s">
        <v>27</v>
      </c>
      <c r="AH20" s="10" t="s">
        <v>36</v>
      </c>
    </row>
    <row r="21" spans="1:34" ht="60" customHeight="1">
      <c r="A21" s="38" t="s">
        <v>130</v>
      </c>
      <c r="B21" s="11">
        <v>41792</v>
      </c>
      <c r="C21" s="41">
        <v>36</v>
      </c>
      <c r="D21" s="41" t="s">
        <v>90</v>
      </c>
      <c r="E21" s="33" t="e">
        <f>E20+1</f>
        <v>#REF!</v>
      </c>
      <c r="F21" s="15" t="s">
        <v>171</v>
      </c>
      <c r="G21" s="8" t="s">
        <v>19</v>
      </c>
      <c r="H21" s="40" t="s">
        <v>80</v>
      </c>
      <c r="I21" s="41" t="s">
        <v>91</v>
      </c>
      <c r="J21" s="41"/>
      <c r="K21" s="12" t="s">
        <v>73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>
        <v>42094</v>
      </c>
      <c r="Z21" s="12">
        <f t="shared" si="1"/>
        <v>3</v>
      </c>
      <c r="AA21" s="12" t="str">
        <f t="shared" si="2"/>
        <v/>
      </c>
      <c r="AB21" s="12" t="str">
        <f t="shared" si="3"/>
        <v xml:space="preserve"> </v>
      </c>
      <c r="AC21" s="12">
        <f t="shared" si="5"/>
        <v>2015</v>
      </c>
      <c r="AD21" s="11">
        <v>42094</v>
      </c>
      <c r="AE21" s="13">
        <f ca="1">AD21-TODAY()</f>
        <v>-643</v>
      </c>
      <c r="AF21" s="14" t="str">
        <f>IF(OR(AG21="Réalisée",AG21="Annulée"),"N/A",IF(AND(AE21&gt;0,OR(AG21="Non Entamée",AG21="En Cours")),AE21/7,"Délai Dépassé"))</f>
        <v>N/A</v>
      </c>
      <c r="AG21" s="10" t="s">
        <v>27</v>
      </c>
      <c r="AH21" s="10" t="s">
        <v>28</v>
      </c>
    </row>
    <row r="22" spans="1:34" ht="15" customHeight="1">
      <c r="A22" s="38" t="s">
        <v>131</v>
      </c>
      <c r="B22" s="11">
        <v>41800</v>
      </c>
      <c r="C22" s="10">
        <v>52</v>
      </c>
      <c r="D22" s="10" t="s">
        <v>90</v>
      </c>
      <c r="E22" s="33" t="e">
        <f>E21+1</f>
        <v>#REF!</v>
      </c>
      <c r="F22" s="15" t="s">
        <v>172</v>
      </c>
      <c r="G22" s="8" t="s">
        <v>29</v>
      </c>
      <c r="H22" s="9" t="s">
        <v>50</v>
      </c>
      <c r="I22" s="10" t="s">
        <v>21</v>
      </c>
      <c r="J22" s="10"/>
      <c r="K22" s="12" t="s">
        <v>73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>
        <v>41912</v>
      </c>
      <c r="Z22" s="12">
        <f t="shared" si="1"/>
        <v>9</v>
      </c>
      <c r="AA22" s="12" t="str">
        <f t="shared" si="2"/>
        <v/>
      </c>
      <c r="AB22" s="12" t="str">
        <f t="shared" si="3"/>
        <v xml:space="preserve"> </v>
      </c>
      <c r="AC22" s="12">
        <f t="shared" si="5"/>
        <v>2014</v>
      </c>
      <c r="AD22" s="11">
        <v>41912</v>
      </c>
      <c r="AE22" s="13">
        <f ca="1">AD22-TODAY()</f>
        <v>-825</v>
      </c>
      <c r="AF22" s="14" t="str">
        <f>IF(OR(AG22="Réalisée",AG22="Annulée"),"N/A",IF(AND(AE22&gt;0,OR(AG22="Non Entamée",AG22="En Cours")),AE22/7,"Délai Dépassé"))</f>
        <v>N/A</v>
      </c>
      <c r="AG22" s="10" t="s">
        <v>27</v>
      </c>
      <c r="AH22" s="10" t="s">
        <v>36</v>
      </c>
    </row>
    <row r="23" spans="1:34" ht="43.5" customHeight="1">
      <c r="A23" s="38" t="s">
        <v>132</v>
      </c>
      <c r="B23" s="11">
        <v>41983</v>
      </c>
      <c r="C23" s="10">
        <v>121</v>
      </c>
      <c r="D23" s="10" t="s">
        <v>21</v>
      </c>
      <c r="E23" s="33" t="e">
        <f>E22+1</f>
        <v>#REF!</v>
      </c>
      <c r="F23" s="15" t="s">
        <v>173</v>
      </c>
      <c r="G23" s="8" t="s">
        <v>19</v>
      </c>
      <c r="H23" s="9" t="s">
        <v>50</v>
      </c>
      <c r="I23" s="10" t="s">
        <v>21</v>
      </c>
      <c r="J23" s="10"/>
      <c r="K23" s="12" t="s">
        <v>73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>
        <v>41974</v>
      </c>
      <c r="Z23" s="12">
        <f t="shared" si="1"/>
        <v>12</v>
      </c>
      <c r="AA23" s="12" t="str">
        <f t="shared" si="2"/>
        <v/>
      </c>
      <c r="AB23" s="12" t="str">
        <f t="shared" si="3"/>
        <v xml:space="preserve"> </v>
      </c>
      <c r="AC23" s="12">
        <f t="shared" si="5"/>
        <v>2014</v>
      </c>
      <c r="AD23" s="11">
        <v>41974</v>
      </c>
      <c r="AE23" s="13">
        <f ca="1">AD23-TODAY()</f>
        <v>-763</v>
      </c>
      <c r="AF23" s="14" t="str">
        <f>IF(OR(AG23="Réalisée",AG23="Annulée"),"N/A",IF(AND(AE23&gt;0,OR(AG23="Non Entamée",AG23="En Cours")),AE23/7,"Délai Dépassé"))</f>
        <v>N/A</v>
      </c>
      <c r="AG23" s="10" t="s">
        <v>27</v>
      </c>
      <c r="AH23" s="10" t="s">
        <v>28</v>
      </c>
    </row>
    <row r="24" spans="1:34" ht="30" customHeight="1">
      <c r="A24" s="38" t="s">
        <v>133</v>
      </c>
      <c r="B24" s="11">
        <v>41801</v>
      </c>
      <c r="C24" s="10" t="s">
        <v>89</v>
      </c>
      <c r="D24" s="10" t="s">
        <v>88</v>
      </c>
      <c r="E24" s="33" t="e">
        <f>E23+1</f>
        <v>#REF!</v>
      </c>
      <c r="F24" s="15" t="s">
        <v>174</v>
      </c>
      <c r="G24" s="8" t="s">
        <v>29</v>
      </c>
      <c r="H24" s="9" t="s">
        <v>76</v>
      </c>
      <c r="I24" s="10" t="s">
        <v>21</v>
      </c>
      <c r="J24" s="10"/>
      <c r="K24" s="12" t="s">
        <v>73</v>
      </c>
      <c r="L24" s="12"/>
      <c r="M24" s="12"/>
      <c r="N24" s="12" t="s">
        <v>73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1">
        <v>42004</v>
      </c>
      <c r="Z24" s="12">
        <f t="shared" si="1"/>
        <v>12</v>
      </c>
      <c r="AA24" s="12" t="str">
        <f t="shared" si="2"/>
        <v/>
      </c>
      <c r="AB24" s="12" t="str">
        <f t="shared" si="3"/>
        <v xml:space="preserve"> </v>
      </c>
      <c r="AC24" s="12">
        <f t="shared" si="5"/>
        <v>2014</v>
      </c>
      <c r="AD24" s="11">
        <v>42004</v>
      </c>
      <c r="AE24" s="13">
        <f ca="1">AD24-TODAY()</f>
        <v>-733</v>
      </c>
      <c r="AF24" s="14" t="str">
        <f>IF(OR(AG24="Réalisée",AG24="Annulée"),"N/A",IF(AND(AE24&gt;0,OR(AG24="Non Entamée",AG24="En Cours")),AE24/7,"Délai Dépassé"))</f>
        <v>N/A</v>
      </c>
      <c r="AG24" s="10" t="s">
        <v>27</v>
      </c>
      <c r="AH24" s="10" t="s">
        <v>36</v>
      </c>
    </row>
    <row r="25" spans="1:34" ht="45" customHeight="1">
      <c r="A25" s="38" t="s">
        <v>134</v>
      </c>
      <c r="B25" s="11">
        <v>41801</v>
      </c>
      <c r="C25" s="41">
        <v>71</v>
      </c>
      <c r="D25" s="41" t="s">
        <v>87</v>
      </c>
      <c r="E25" s="33" t="e">
        <f>E24+1</f>
        <v>#REF!</v>
      </c>
      <c r="F25" s="15" t="s">
        <v>175</v>
      </c>
      <c r="G25" s="8" t="s">
        <v>19</v>
      </c>
      <c r="H25" s="40" t="s">
        <v>80</v>
      </c>
      <c r="I25" s="41" t="s">
        <v>86</v>
      </c>
      <c r="J25" s="41"/>
      <c r="K25" s="12" t="s">
        <v>85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>
        <v>41912</v>
      </c>
      <c r="Z25" s="12">
        <f t="shared" si="1"/>
        <v>9</v>
      </c>
      <c r="AA25" s="12" t="str">
        <f t="shared" si="2"/>
        <v/>
      </c>
      <c r="AB25" s="12" t="str">
        <f t="shared" si="3"/>
        <v xml:space="preserve"> </v>
      </c>
      <c r="AC25" s="12">
        <f t="shared" si="5"/>
        <v>2014</v>
      </c>
      <c r="AD25" s="11">
        <v>41912</v>
      </c>
      <c r="AE25" s="13">
        <f ca="1">AD25-TODAY()</f>
        <v>-825</v>
      </c>
      <c r="AF25" s="14" t="str">
        <f>IF(OR(AG25="Réalisée",AG25="Annulée"),"N/A",IF(AND(AE25&gt;0,OR(AG25="Non Entamée",AG25="En Cours")),AE25/7,"Délai Dépassé"))</f>
        <v>N/A</v>
      </c>
      <c r="AG25" s="41" t="s">
        <v>27</v>
      </c>
      <c r="AH25" s="10" t="s">
        <v>28</v>
      </c>
    </row>
    <row r="26" spans="1:34" ht="45" customHeight="1">
      <c r="A26" s="38" t="s">
        <v>135</v>
      </c>
      <c r="B26" s="11">
        <v>41795</v>
      </c>
      <c r="C26" s="10" t="s">
        <v>21</v>
      </c>
      <c r="D26" s="10" t="s">
        <v>21</v>
      </c>
      <c r="E26" s="33" t="e">
        <f>E25+1</f>
        <v>#REF!</v>
      </c>
      <c r="F26" s="15" t="s">
        <v>176</v>
      </c>
      <c r="G26" s="8" t="s">
        <v>29</v>
      </c>
      <c r="H26" s="9" t="s">
        <v>75</v>
      </c>
      <c r="I26" s="10" t="s">
        <v>21</v>
      </c>
      <c r="J26" s="10"/>
      <c r="K26" s="12"/>
      <c r="L26" s="12"/>
      <c r="M26" s="12"/>
      <c r="N26" s="12"/>
      <c r="O26" s="12"/>
      <c r="P26" s="12" t="s">
        <v>73</v>
      </c>
      <c r="Q26" s="12"/>
      <c r="R26" s="12"/>
      <c r="S26" s="12"/>
      <c r="T26" s="12"/>
      <c r="U26" s="12"/>
      <c r="V26" s="12"/>
      <c r="W26" s="12"/>
      <c r="X26" s="12"/>
      <c r="Y26" s="11">
        <v>41760</v>
      </c>
      <c r="Z26" s="12">
        <f t="shared" si="1"/>
        <v>5</v>
      </c>
      <c r="AA26" s="12" t="str">
        <f t="shared" si="2"/>
        <v/>
      </c>
      <c r="AB26" s="12" t="str">
        <f t="shared" si="3"/>
        <v xml:space="preserve"> </v>
      </c>
      <c r="AC26" s="12">
        <f t="shared" si="5"/>
        <v>2014</v>
      </c>
      <c r="AD26" s="11">
        <v>41760</v>
      </c>
      <c r="AE26" s="13">
        <f ca="1">AD26-TODAY()</f>
        <v>-977</v>
      </c>
      <c r="AF26" s="14" t="str">
        <f>IF(OR(AG26="Réalisée",AG26="Annulée"),"N/A",IF(AND(AE26&gt;0,OR(AG26="Non Entamée",AG26="En Cours")),AE26/7,"Délai Dépassé"))</f>
        <v>N/A</v>
      </c>
      <c r="AG26" s="10" t="s">
        <v>27</v>
      </c>
      <c r="AH26" s="10" t="s">
        <v>36</v>
      </c>
    </row>
    <row r="27" spans="1:34" ht="30" customHeight="1">
      <c r="A27" s="38" t="s">
        <v>136</v>
      </c>
      <c r="B27" s="11">
        <v>41795</v>
      </c>
      <c r="C27" s="10" t="s">
        <v>21</v>
      </c>
      <c r="D27" s="10" t="s">
        <v>21</v>
      </c>
      <c r="E27" s="33" t="e">
        <f>E26+1</f>
        <v>#REF!</v>
      </c>
      <c r="F27" s="15" t="s">
        <v>177</v>
      </c>
      <c r="G27" s="8" t="s">
        <v>29</v>
      </c>
      <c r="H27" s="9" t="s">
        <v>75</v>
      </c>
      <c r="I27" s="10" t="s">
        <v>21</v>
      </c>
      <c r="J27" s="10"/>
      <c r="K27" s="12"/>
      <c r="L27" s="12"/>
      <c r="M27" s="12"/>
      <c r="N27" s="12" t="s">
        <v>73</v>
      </c>
      <c r="O27" s="12"/>
      <c r="P27" s="12" t="s">
        <v>73</v>
      </c>
      <c r="Q27" s="12"/>
      <c r="R27" s="12"/>
      <c r="S27" s="12"/>
      <c r="T27" s="12"/>
      <c r="U27" s="12"/>
      <c r="V27" s="12"/>
      <c r="W27" s="12"/>
      <c r="X27" s="12"/>
      <c r="Y27" s="11">
        <v>41760</v>
      </c>
      <c r="Z27" s="12">
        <f t="shared" si="1"/>
        <v>5</v>
      </c>
      <c r="AA27" s="12" t="str">
        <f t="shared" si="2"/>
        <v/>
      </c>
      <c r="AB27" s="12" t="str">
        <f t="shared" si="3"/>
        <v xml:space="preserve"> </v>
      </c>
      <c r="AC27" s="12">
        <f t="shared" si="5"/>
        <v>2014</v>
      </c>
      <c r="AD27" s="11">
        <v>41760</v>
      </c>
      <c r="AE27" s="13">
        <f ca="1">AD27-TODAY()</f>
        <v>-977</v>
      </c>
      <c r="AF27" s="14" t="str">
        <f>IF(OR(AG27="Réalisée",AG27="Annulée"),"N/A",IF(AND(AE27&gt;0,OR(AG27="Non Entamée",AG27="En Cours")),AE27/7,"Délai Dépassé"))</f>
        <v>N/A</v>
      </c>
      <c r="AG27" s="10" t="s">
        <v>27</v>
      </c>
      <c r="AH27" s="10" t="s">
        <v>36</v>
      </c>
    </row>
    <row r="28" spans="1:34" ht="30" customHeight="1">
      <c r="A28" s="38" t="s">
        <v>137</v>
      </c>
      <c r="B28" s="11">
        <v>41795</v>
      </c>
      <c r="C28" s="18" t="s">
        <v>21</v>
      </c>
      <c r="D28" s="18" t="s">
        <v>21</v>
      </c>
      <c r="E28" s="33" t="e">
        <f>E27+1</f>
        <v>#REF!</v>
      </c>
      <c r="F28" s="15" t="s">
        <v>178</v>
      </c>
      <c r="G28" s="16" t="s">
        <v>29</v>
      </c>
      <c r="H28" s="17" t="s">
        <v>77</v>
      </c>
      <c r="I28" s="18" t="s">
        <v>21</v>
      </c>
      <c r="O28" s="31" t="s">
        <v>73</v>
      </c>
      <c r="P28" s="31" t="s">
        <v>73</v>
      </c>
      <c r="Y28" s="11">
        <v>41760</v>
      </c>
      <c r="Z28" s="12">
        <f t="shared" si="1"/>
        <v>5</v>
      </c>
      <c r="AA28" s="12" t="str">
        <f t="shared" si="2"/>
        <v/>
      </c>
      <c r="AB28" s="12" t="str">
        <f t="shared" si="3"/>
        <v xml:space="preserve"> </v>
      </c>
      <c r="AC28" s="12">
        <f t="shared" si="5"/>
        <v>2014</v>
      </c>
      <c r="AD28" s="11">
        <v>41760</v>
      </c>
      <c r="AE28" s="13">
        <f ca="1">AD28-TODAY()</f>
        <v>-977</v>
      </c>
      <c r="AF28" s="14" t="str">
        <f>IF(OR(AG28="Réalisée",AG28="Annulée"),"N/A",IF(AND(AE28&gt;0,OR(AG28="Non Entamée",AG28="En Cours")),AE28/7,"Délai Dépassé"))</f>
        <v>N/A</v>
      </c>
      <c r="AG28" s="18" t="s">
        <v>27</v>
      </c>
      <c r="AH28" s="10" t="s">
        <v>36</v>
      </c>
    </row>
    <row r="29" spans="1:34" ht="51.75" customHeight="1">
      <c r="A29" s="38" t="s">
        <v>138</v>
      </c>
      <c r="B29" s="11">
        <v>41795</v>
      </c>
      <c r="C29" s="10" t="s">
        <v>21</v>
      </c>
      <c r="D29" s="10" t="s">
        <v>21</v>
      </c>
      <c r="E29" s="33" t="e">
        <f>E28+1</f>
        <v>#REF!</v>
      </c>
      <c r="F29" s="15" t="s">
        <v>179</v>
      </c>
      <c r="G29" s="8" t="s">
        <v>29</v>
      </c>
      <c r="H29" s="9" t="s">
        <v>75</v>
      </c>
      <c r="I29" s="10" t="s">
        <v>21</v>
      </c>
      <c r="J29" s="10"/>
      <c r="K29" s="12"/>
      <c r="L29" s="12"/>
      <c r="M29" s="12"/>
      <c r="N29" s="12"/>
      <c r="O29" s="12"/>
      <c r="P29" s="12" t="s">
        <v>73</v>
      </c>
      <c r="Q29" s="12"/>
      <c r="R29" s="12"/>
      <c r="S29" s="12"/>
      <c r="T29" s="12"/>
      <c r="U29" s="12"/>
      <c r="V29" s="12"/>
      <c r="W29" s="12"/>
      <c r="X29" s="12"/>
      <c r="Y29" s="11">
        <v>42094</v>
      </c>
      <c r="Z29" s="12">
        <f t="shared" si="1"/>
        <v>3</v>
      </c>
      <c r="AA29" s="12" t="str">
        <f t="shared" si="2"/>
        <v/>
      </c>
      <c r="AB29" s="12" t="str">
        <f t="shared" si="3"/>
        <v xml:space="preserve"> </v>
      </c>
      <c r="AC29" s="12">
        <f t="shared" si="5"/>
        <v>2015</v>
      </c>
      <c r="AD29" s="11">
        <v>42094</v>
      </c>
      <c r="AE29" s="13">
        <f ca="1">AD29-TODAY()</f>
        <v>-643</v>
      </c>
      <c r="AF29" s="14" t="str">
        <f>IF(OR(AG29="Réalisée",AG29="Annulée"),"N/A",IF(AND(AE29&gt;0,OR(AG29="Non Entamée",AG29="En Cours")),AE29/7,"Délai Dépassé"))</f>
        <v>N/A</v>
      </c>
      <c r="AG29" s="10" t="s">
        <v>27</v>
      </c>
      <c r="AH29" s="10" t="s">
        <v>83</v>
      </c>
    </row>
    <row r="30" spans="1:34" ht="30.75" customHeight="1">
      <c r="A30" s="38" t="s">
        <v>139</v>
      </c>
      <c r="B30" s="11">
        <v>41795</v>
      </c>
      <c r="C30" s="10" t="s">
        <v>21</v>
      </c>
      <c r="D30" s="10" t="s">
        <v>21</v>
      </c>
      <c r="E30" s="33" t="e">
        <f>E29+1</f>
        <v>#REF!</v>
      </c>
      <c r="F30" s="15" t="s">
        <v>180</v>
      </c>
      <c r="G30" s="8" t="s">
        <v>19</v>
      </c>
      <c r="H30" s="9" t="s">
        <v>75</v>
      </c>
      <c r="I30" s="10" t="s">
        <v>21</v>
      </c>
      <c r="J30" s="10"/>
      <c r="K30" s="12"/>
      <c r="L30" s="12"/>
      <c r="M30" s="12"/>
      <c r="N30" s="12"/>
      <c r="O30" s="12"/>
      <c r="P30" s="12" t="s">
        <v>73</v>
      </c>
      <c r="Q30" s="12"/>
      <c r="R30" s="12"/>
      <c r="S30" s="12"/>
      <c r="T30" s="12"/>
      <c r="U30" s="12"/>
      <c r="V30" s="12"/>
      <c r="W30" s="12"/>
      <c r="X30" s="12"/>
      <c r="Y30" s="11">
        <v>42004</v>
      </c>
      <c r="Z30" s="12">
        <f t="shared" si="1"/>
        <v>12</v>
      </c>
      <c r="AA30" s="12" t="str">
        <f t="shared" si="2"/>
        <v/>
      </c>
      <c r="AB30" s="12" t="str">
        <f t="shared" si="3"/>
        <v xml:space="preserve"> </v>
      </c>
      <c r="AC30" s="12">
        <f t="shared" si="5"/>
        <v>2014</v>
      </c>
      <c r="AD30" s="11">
        <v>42004</v>
      </c>
      <c r="AE30" s="13">
        <f ca="1">AD30-TODAY()</f>
        <v>-733</v>
      </c>
      <c r="AF30" s="14" t="str">
        <f>IF(OR(AG30="Réalisée",AG30="Annulée"),"N/A",IF(AND(AE30&gt;0,OR(AG30="Non Entamée",AG30="En Cours")),AE30/7,"Délai Dépassé"))</f>
        <v>N/A</v>
      </c>
      <c r="AG30" s="10" t="s">
        <v>27</v>
      </c>
      <c r="AH30" s="10" t="s">
        <v>28</v>
      </c>
    </row>
    <row r="31" spans="1:34" ht="15" customHeight="1">
      <c r="A31" s="38" t="s">
        <v>140</v>
      </c>
      <c r="B31" s="11">
        <v>41795</v>
      </c>
      <c r="C31" s="10" t="s">
        <v>21</v>
      </c>
      <c r="D31" s="10" t="s">
        <v>21</v>
      </c>
      <c r="E31" s="33" t="e">
        <f>E30+1</f>
        <v>#REF!</v>
      </c>
      <c r="F31" s="15" t="s">
        <v>181</v>
      </c>
      <c r="G31" s="8" t="s">
        <v>19</v>
      </c>
      <c r="H31" s="9" t="s">
        <v>75</v>
      </c>
      <c r="I31" s="10" t="s">
        <v>21</v>
      </c>
      <c r="J31" s="10"/>
      <c r="K31" s="12"/>
      <c r="L31" s="12"/>
      <c r="M31" s="12"/>
      <c r="N31" s="12"/>
      <c r="O31" s="12" t="s">
        <v>73</v>
      </c>
      <c r="P31" s="12" t="s">
        <v>73</v>
      </c>
      <c r="Q31" s="12"/>
      <c r="R31" s="12"/>
      <c r="S31" s="12"/>
      <c r="T31" s="12"/>
      <c r="U31" s="12"/>
      <c r="V31" s="12"/>
      <c r="W31" s="12"/>
      <c r="X31" s="12"/>
      <c r="Y31" s="11">
        <v>41760</v>
      </c>
      <c r="Z31" s="12">
        <f t="shared" si="1"/>
        <v>5</v>
      </c>
      <c r="AA31" s="12" t="str">
        <f t="shared" si="2"/>
        <v/>
      </c>
      <c r="AB31" s="12" t="str">
        <f t="shared" si="3"/>
        <v xml:space="preserve"> </v>
      </c>
      <c r="AC31" s="12">
        <f t="shared" si="5"/>
        <v>2014</v>
      </c>
      <c r="AD31" s="11">
        <v>41760</v>
      </c>
      <c r="AE31" s="13">
        <f ca="1">AD31-TODAY()</f>
        <v>-977</v>
      </c>
      <c r="AF31" s="14" t="str">
        <f>IF(OR(AG31="Réalisée",AG31="Annulée"),"N/A",IF(AND(AE31&gt;0,OR(AG31="Non Entamée",AG31="En Cours")),AE31/7,"Délai Dépassé"))</f>
        <v>N/A</v>
      </c>
      <c r="AG31" s="10" t="s">
        <v>27</v>
      </c>
      <c r="AH31" s="10" t="s">
        <v>28</v>
      </c>
    </row>
    <row r="32" spans="1:34" ht="30" customHeight="1">
      <c r="A32" s="38" t="s">
        <v>141</v>
      </c>
      <c r="B32" s="11">
        <v>41795</v>
      </c>
      <c r="C32" s="10" t="s">
        <v>21</v>
      </c>
      <c r="D32" s="10" t="s">
        <v>21</v>
      </c>
      <c r="E32" s="33" t="e">
        <f>E31+1</f>
        <v>#REF!</v>
      </c>
      <c r="F32" s="15" t="s">
        <v>182</v>
      </c>
      <c r="G32" s="8" t="s">
        <v>29</v>
      </c>
      <c r="H32" s="9" t="s">
        <v>75</v>
      </c>
      <c r="I32" s="10" t="s">
        <v>21</v>
      </c>
      <c r="J32" s="10"/>
      <c r="K32" s="12"/>
      <c r="L32" s="12"/>
      <c r="M32" s="12"/>
      <c r="N32" s="12"/>
      <c r="O32" s="12" t="s">
        <v>73</v>
      </c>
      <c r="P32" s="12" t="s">
        <v>73</v>
      </c>
      <c r="Q32" s="12"/>
      <c r="R32" s="12"/>
      <c r="S32" s="12"/>
      <c r="T32" s="12"/>
      <c r="U32" s="12"/>
      <c r="V32" s="12"/>
      <c r="W32" s="12"/>
      <c r="X32" s="12"/>
      <c r="Y32" s="11">
        <v>41974</v>
      </c>
      <c r="Z32" s="12">
        <f t="shared" si="1"/>
        <v>12</v>
      </c>
      <c r="AA32" s="12" t="str">
        <f t="shared" si="2"/>
        <v/>
      </c>
      <c r="AB32" s="12" t="str">
        <f t="shared" si="3"/>
        <v xml:space="preserve"> </v>
      </c>
      <c r="AC32" s="12">
        <f t="shared" si="5"/>
        <v>2014</v>
      </c>
      <c r="AD32" s="11">
        <v>41974</v>
      </c>
      <c r="AE32" s="13">
        <f ca="1">AD32-TODAY()</f>
        <v>-763</v>
      </c>
      <c r="AF32" s="14" t="str">
        <f>IF(OR(AG32="Réalisée",AG32="Annulée"),"N/A",IF(AND(AE32&gt;0,OR(AG32="Non Entamée",AG32="En Cours")),AE32/7,"Délai Dépassé"))</f>
        <v>N/A</v>
      </c>
      <c r="AG32" s="10" t="s">
        <v>27</v>
      </c>
      <c r="AH32" s="10" t="s">
        <v>36</v>
      </c>
    </row>
    <row r="33" spans="1:34" ht="45" customHeight="1">
      <c r="A33" s="38" t="s">
        <v>142</v>
      </c>
      <c r="B33" s="11">
        <v>41795</v>
      </c>
      <c r="C33" s="10" t="s">
        <v>21</v>
      </c>
      <c r="D33" s="10" t="s">
        <v>21</v>
      </c>
      <c r="E33" s="33" t="e">
        <f>E32+1</f>
        <v>#REF!</v>
      </c>
      <c r="F33" s="15" t="s">
        <v>183</v>
      </c>
      <c r="G33" s="8" t="s">
        <v>29</v>
      </c>
      <c r="H33" s="9" t="s">
        <v>75</v>
      </c>
      <c r="I33" s="10" t="s">
        <v>21</v>
      </c>
      <c r="J33" s="10"/>
      <c r="K33" s="12"/>
      <c r="L33" s="12"/>
      <c r="M33" s="12"/>
      <c r="N33" s="12"/>
      <c r="O33" s="12"/>
      <c r="P33" s="12" t="s">
        <v>73</v>
      </c>
      <c r="Q33" s="12"/>
      <c r="R33" s="12"/>
      <c r="S33" s="12"/>
      <c r="T33" s="12"/>
      <c r="U33" s="12"/>
      <c r="V33" s="12"/>
      <c r="W33" s="12"/>
      <c r="X33" s="12"/>
      <c r="Y33" s="11">
        <v>42185</v>
      </c>
      <c r="Z33" s="12">
        <f t="shared" si="1"/>
        <v>6</v>
      </c>
      <c r="AA33" s="12" t="str">
        <f t="shared" si="2"/>
        <v/>
      </c>
      <c r="AB33" s="12" t="str">
        <f t="shared" si="3"/>
        <v xml:space="preserve"> </v>
      </c>
      <c r="AC33" s="12">
        <f t="shared" si="5"/>
        <v>2015</v>
      </c>
      <c r="AD33" s="11">
        <v>42185</v>
      </c>
      <c r="AE33" s="13">
        <f ca="1">AD33-TODAY()</f>
        <v>-552</v>
      </c>
      <c r="AF33" s="14" t="str">
        <f>IF(OR(AG33="Réalisée",AG33="Annulée"),"N/A",IF(AND(AE33&gt;0,OR(AG33="Non Entamée",AG33="En Cours")),AE33/7,"Délai Dépassé"))</f>
        <v>N/A</v>
      </c>
      <c r="AG33" s="10" t="s">
        <v>27</v>
      </c>
      <c r="AH33" s="10" t="s">
        <v>83</v>
      </c>
    </row>
    <row r="34" spans="1:34" ht="45" customHeight="1">
      <c r="A34" s="38" t="s">
        <v>143</v>
      </c>
      <c r="B34" s="11">
        <v>41795</v>
      </c>
      <c r="C34" s="10" t="s">
        <v>21</v>
      </c>
      <c r="D34" s="10" t="s">
        <v>21</v>
      </c>
      <c r="E34" s="33" t="e">
        <f>E33+1</f>
        <v>#REF!</v>
      </c>
      <c r="F34" s="15" t="s">
        <v>184</v>
      </c>
      <c r="G34" s="8" t="s">
        <v>29</v>
      </c>
      <c r="H34" s="9" t="s">
        <v>75</v>
      </c>
      <c r="I34" s="10" t="s">
        <v>21</v>
      </c>
      <c r="J34" s="10"/>
      <c r="K34" s="12"/>
      <c r="L34" s="12"/>
      <c r="M34" s="12"/>
      <c r="N34" s="12"/>
      <c r="O34" s="12"/>
      <c r="P34" s="12" t="s">
        <v>73</v>
      </c>
      <c r="Q34" s="12"/>
      <c r="R34" s="12"/>
      <c r="S34" s="12"/>
      <c r="T34" s="12"/>
      <c r="U34" s="12"/>
      <c r="V34" s="12"/>
      <c r="W34" s="12"/>
      <c r="X34" s="12"/>
      <c r="Y34" s="11">
        <v>42004</v>
      </c>
      <c r="Z34" s="12">
        <f t="shared" si="1"/>
        <v>12</v>
      </c>
      <c r="AA34" s="12" t="str">
        <f t="shared" si="2"/>
        <v/>
      </c>
      <c r="AB34" s="12" t="str">
        <f t="shared" si="3"/>
        <v xml:space="preserve"> </v>
      </c>
      <c r="AC34" s="12">
        <f t="shared" si="5"/>
        <v>2014</v>
      </c>
      <c r="AD34" s="11">
        <v>42004</v>
      </c>
      <c r="AE34" s="13">
        <f ca="1">AD34-TODAY()</f>
        <v>-733</v>
      </c>
      <c r="AF34" s="14" t="str">
        <f>IF(OR(AG34="Réalisée",AG34="Annulée"),"N/A",IF(AND(AE34&gt;0,OR(AG34="Non Entamée",AG34="En Cours")),AE34/7,"Délai Dépassé"))</f>
        <v>N/A</v>
      </c>
      <c r="AG34" s="10" t="s">
        <v>27</v>
      </c>
      <c r="AH34" s="10" t="s">
        <v>36</v>
      </c>
    </row>
    <row r="35" spans="1:34" ht="29.25" customHeight="1">
      <c r="A35" s="38" t="s">
        <v>144</v>
      </c>
      <c r="B35" s="11">
        <v>41795</v>
      </c>
      <c r="C35" s="10" t="s">
        <v>21</v>
      </c>
      <c r="D35" s="10" t="s">
        <v>21</v>
      </c>
      <c r="E35" s="33" t="e">
        <f>E34+1</f>
        <v>#REF!</v>
      </c>
      <c r="F35" s="15" t="s">
        <v>185</v>
      </c>
      <c r="G35" s="8" t="s">
        <v>29</v>
      </c>
      <c r="H35" s="9" t="s">
        <v>74</v>
      </c>
      <c r="I35" s="10" t="s">
        <v>21</v>
      </c>
      <c r="J35" s="10"/>
      <c r="K35" s="12"/>
      <c r="L35" s="12"/>
      <c r="M35" s="12"/>
      <c r="N35" s="12" t="s">
        <v>85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>
        <v>41730</v>
      </c>
      <c r="Z35" s="12">
        <f t="shared" si="1"/>
        <v>4</v>
      </c>
      <c r="AA35" s="12" t="str">
        <f t="shared" si="2"/>
        <v/>
      </c>
      <c r="AB35" s="12" t="str">
        <f t="shared" si="3"/>
        <v xml:space="preserve"> </v>
      </c>
      <c r="AC35" s="12">
        <f t="shared" si="5"/>
        <v>2014</v>
      </c>
      <c r="AD35" s="11">
        <v>41730</v>
      </c>
      <c r="AE35" s="13">
        <f ca="1">AD35-TODAY()</f>
        <v>-1007</v>
      </c>
      <c r="AF35" s="14" t="str">
        <f>IF(OR(AG35="Réalisée",AG35="Annulée"),"N/A",IF(AND(AE35&gt;0,OR(AG35="Non Entamée",AG35="En Cours")),AE35/7,"Délai Dépassé"))</f>
        <v>N/A</v>
      </c>
      <c r="AG35" s="10" t="s">
        <v>27</v>
      </c>
      <c r="AH35" s="10" t="s">
        <v>83</v>
      </c>
    </row>
    <row r="36" spans="1:34" ht="15" customHeight="1">
      <c r="A36" s="38" t="s">
        <v>145</v>
      </c>
      <c r="B36" s="11">
        <v>41795</v>
      </c>
      <c r="C36" s="18" t="s">
        <v>21</v>
      </c>
      <c r="D36" s="18" t="s">
        <v>21</v>
      </c>
      <c r="E36" s="33" t="e">
        <f>E35+1</f>
        <v>#REF!</v>
      </c>
      <c r="F36" s="15" t="s">
        <v>186</v>
      </c>
      <c r="G36" s="16" t="s">
        <v>29</v>
      </c>
      <c r="H36" s="17" t="s">
        <v>81</v>
      </c>
      <c r="I36" s="18" t="s">
        <v>21</v>
      </c>
      <c r="N36" s="31" t="s">
        <v>85</v>
      </c>
      <c r="Y36" s="11">
        <v>41974</v>
      </c>
      <c r="Z36" s="12">
        <f t="shared" si="1"/>
        <v>12</v>
      </c>
      <c r="AA36" s="12" t="str">
        <f t="shared" si="2"/>
        <v/>
      </c>
      <c r="AB36" s="12" t="str">
        <f t="shared" si="3"/>
        <v xml:space="preserve"> </v>
      </c>
      <c r="AC36" s="12">
        <f t="shared" si="5"/>
        <v>2014</v>
      </c>
      <c r="AD36" s="11">
        <v>41974</v>
      </c>
      <c r="AE36" s="13">
        <f ca="1">AD36-TODAY()</f>
        <v>-763</v>
      </c>
      <c r="AF36" s="14" t="str">
        <f>IF(OR(AG36="Réalisée",AG36="Annulée"),"N/A",IF(AND(AE36&gt;0,OR(AG36="Non Entamée",AG36="En Cours")),AE36/7,"Délai Dépassé"))</f>
        <v>N/A</v>
      </c>
      <c r="AG36" s="18" t="s">
        <v>27</v>
      </c>
      <c r="AH36" s="10" t="s">
        <v>36</v>
      </c>
    </row>
    <row r="37" spans="1:34" ht="42.75" customHeight="1">
      <c r="A37" s="38" t="s">
        <v>146</v>
      </c>
      <c r="B37" s="11">
        <v>41795</v>
      </c>
      <c r="C37" s="18" t="s">
        <v>21</v>
      </c>
      <c r="D37" s="18" t="s">
        <v>21</v>
      </c>
      <c r="E37" s="33" t="e">
        <f>E36+1</f>
        <v>#REF!</v>
      </c>
      <c r="F37" s="15" t="s">
        <v>187</v>
      </c>
      <c r="G37" s="16" t="s">
        <v>19</v>
      </c>
      <c r="H37" s="17" t="s">
        <v>77</v>
      </c>
      <c r="I37" s="18" t="s">
        <v>21</v>
      </c>
      <c r="N37" s="31" t="s">
        <v>73</v>
      </c>
      <c r="Y37" s="11">
        <v>42004</v>
      </c>
      <c r="Z37" s="12">
        <f t="shared" si="1"/>
        <v>12</v>
      </c>
      <c r="AA37" s="12" t="str">
        <f t="shared" si="2"/>
        <v/>
      </c>
      <c r="AB37" s="12" t="str">
        <f t="shared" si="3"/>
        <v xml:space="preserve"> </v>
      </c>
      <c r="AC37" s="12">
        <f t="shared" si="5"/>
        <v>2014</v>
      </c>
      <c r="AD37" s="11">
        <v>42004</v>
      </c>
      <c r="AE37" s="13">
        <f ca="1">AD37-TODAY()</f>
        <v>-733</v>
      </c>
      <c r="AF37" s="14" t="str">
        <f>IF(OR(AG37="Réalisée",AG37="Annulée"),"N/A",IF(AND(AE37&gt;0,OR(AG37="Non Entamée",AG37="En Cours")),AE37/7,"Délai Dépassé"))</f>
        <v>N/A</v>
      </c>
      <c r="AG37" s="18" t="s">
        <v>27</v>
      </c>
      <c r="AH37" s="10" t="s">
        <v>28</v>
      </c>
    </row>
    <row r="38" spans="1:34" ht="75" customHeight="1">
      <c r="A38" s="38" t="s">
        <v>147</v>
      </c>
      <c r="B38" s="11">
        <v>41795</v>
      </c>
      <c r="C38" s="18" t="s">
        <v>21</v>
      </c>
      <c r="D38" s="18" t="s">
        <v>21</v>
      </c>
      <c r="E38" s="33" t="e">
        <f>E37+1</f>
        <v>#REF!</v>
      </c>
      <c r="F38" s="15" t="s">
        <v>188</v>
      </c>
      <c r="G38" s="16" t="s">
        <v>29</v>
      </c>
      <c r="H38" s="17" t="s">
        <v>77</v>
      </c>
      <c r="I38" s="18" t="s">
        <v>21</v>
      </c>
      <c r="N38" s="31" t="s">
        <v>73</v>
      </c>
      <c r="Y38" s="11">
        <v>41944</v>
      </c>
      <c r="Z38" s="12">
        <f t="shared" si="1"/>
        <v>11</v>
      </c>
      <c r="AA38" s="12" t="str">
        <f t="shared" si="2"/>
        <v/>
      </c>
      <c r="AB38" s="12" t="str">
        <f t="shared" si="3"/>
        <v xml:space="preserve"> </v>
      </c>
      <c r="AC38" s="12">
        <f t="shared" si="5"/>
        <v>2014</v>
      </c>
      <c r="AD38" s="11">
        <v>41944</v>
      </c>
      <c r="AE38" s="13">
        <f ca="1">AD38-TODAY()</f>
        <v>-793</v>
      </c>
      <c r="AF38" s="14" t="str">
        <f>IF(OR(AG38="Réalisée",AG38="Annulée"),"N/A",IF(AND(AE38&gt;0,OR(AG38="Non Entamée",AG38="En Cours")),AE38/7,"Délai Dépassé"))</f>
        <v>N/A</v>
      </c>
      <c r="AG38" s="18" t="s">
        <v>27</v>
      </c>
      <c r="AH38" s="10" t="s">
        <v>83</v>
      </c>
    </row>
    <row r="39" spans="1:34" ht="15" customHeight="1">
      <c r="A39" s="38" t="s">
        <v>148</v>
      </c>
      <c r="B39" s="11">
        <v>41795</v>
      </c>
      <c r="C39" s="10" t="s">
        <v>21</v>
      </c>
      <c r="D39" s="10" t="s">
        <v>21</v>
      </c>
      <c r="E39" s="33" t="e">
        <f>E38+1</f>
        <v>#REF!</v>
      </c>
      <c r="F39" s="15" t="s">
        <v>189</v>
      </c>
      <c r="G39" s="8" t="s">
        <v>19</v>
      </c>
      <c r="H39" s="9" t="s">
        <v>75</v>
      </c>
      <c r="I39" s="10" t="s">
        <v>21</v>
      </c>
      <c r="J39" s="10"/>
      <c r="K39" s="12"/>
      <c r="L39" s="12"/>
      <c r="M39" s="12"/>
      <c r="N39" s="12" t="s">
        <v>73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>
        <v>41912</v>
      </c>
      <c r="Z39" s="12">
        <f t="shared" si="1"/>
        <v>9</v>
      </c>
      <c r="AA39" s="12" t="str">
        <f t="shared" si="2"/>
        <v/>
      </c>
      <c r="AB39" s="12" t="str">
        <f t="shared" si="3"/>
        <v xml:space="preserve"> </v>
      </c>
      <c r="AC39" s="12">
        <f t="shared" si="5"/>
        <v>2014</v>
      </c>
      <c r="AD39" s="11">
        <v>41912</v>
      </c>
      <c r="AE39" s="13">
        <f ca="1">AD39-TODAY()</f>
        <v>-825</v>
      </c>
      <c r="AF39" s="14" t="str">
        <f>IF(OR(AG39="Réalisée",AG39="Annulée"),"N/A",IF(AND(AE39&gt;0,OR(AG39="Non Entamée",AG39="En Cours")),AE39/7,"Délai Dépassé"))</f>
        <v>N/A</v>
      </c>
      <c r="AG39" s="10" t="s">
        <v>27</v>
      </c>
      <c r="AH39" s="10" t="s">
        <v>28</v>
      </c>
    </row>
    <row r="40" spans="1:34" ht="45" customHeight="1">
      <c r="A40" s="38" t="s">
        <v>149</v>
      </c>
      <c r="B40" s="11">
        <v>41795</v>
      </c>
      <c r="C40" s="10" t="s">
        <v>21</v>
      </c>
      <c r="D40" s="10" t="s">
        <v>21</v>
      </c>
      <c r="E40" s="33" t="e">
        <f>E39+1</f>
        <v>#REF!</v>
      </c>
      <c r="F40" s="15" t="s">
        <v>190</v>
      </c>
      <c r="G40" s="8" t="s">
        <v>29</v>
      </c>
      <c r="H40" s="9" t="s">
        <v>75</v>
      </c>
      <c r="I40" s="10" t="s">
        <v>21</v>
      </c>
      <c r="J40" s="10"/>
      <c r="K40" s="12"/>
      <c r="L40" s="12"/>
      <c r="M40" s="12"/>
      <c r="N40" s="12" t="s">
        <v>73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>
        <v>42094</v>
      </c>
      <c r="Z40" s="12">
        <f t="shared" si="1"/>
        <v>3</v>
      </c>
      <c r="AA40" s="12" t="str">
        <f t="shared" si="2"/>
        <v/>
      </c>
      <c r="AB40" s="12" t="str">
        <f t="shared" si="3"/>
        <v xml:space="preserve"> </v>
      </c>
      <c r="AC40" s="12">
        <f t="shared" si="5"/>
        <v>2015</v>
      </c>
      <c r="AD40" s="11">
        <v>42094</v>
      </c>
      <c r="AE40" s="13">
        <f ca="1">AD40-TODAY()</f>
        <v>-643</v>
      </c>
      <c r="AF40" s="14" t="str">
        <f>IF(OR(AG40="Réalisée",AG40="Annulée"),"N/A",IF(AND(AE40&gt;0,OR(AG40="Non Entamée",AG40="En Cours")),AE40/7,"Délai Dépassé"))</f>
        <v>N/A</v>
      </c>
      <c r="AG40" s="10" t="s">
        <v>27</v>
      </c>
      <c r="AH40" s="10" t="s">
        <v>36</v>
      </c>
    </row>
    <row r="41" spans="1:34" ht="34.5" customHeight="1">
      <c r="A41" s="38" t="s">
        <v>150</v>
      </c>
      <c r="B41" s="11">
        <v>41795</v>
      </c>
      <c r="C41" s="18" t="s">
        <v>21</v>
      </c>
      <c r="D41" s="18" t="s">
        <v>21</v>
      </c>
      <c r="E41" s="33" t="e">
        <f>E40+1</f>
        <v>#REF!</v>
      </c>
      <c r="F41" s="15" t="s">
        <v>191</v>
      </c>
      <c r="G41" s="16" t="s">
        <v>19</v>
      </c>
      <c r="H41" s="17" t="s">
        <v>79</v>
      </c>
      <c r="I41" s="18" t="s">
        <v>21</v>
      </c>
      <c r="X41" s="31" t="s">
        <v>73</v>
      </c>
      <c r="Y41" s="11">
        <v>42188</v>
      </c>
      <c r="Z41" s="12">
        <f t="shared" si="1"/>
        <v>7</v>
      </c>
      <c r="AA41" s="12" t="str">
        <f t="shared" si="2"/>
        <v/>
      </c>
      <c r="AB41" s="12" t="str">
        <f t="shared" si="3"/>
        <v xml:space="preserve"> </v>
      </c>
      <c r="AC41" s="12">
        <f t="shared" si="5"/>
        <v>2015</v>
      </c>
      <c r="AD41" s="11">
        <v>42188</v>
      </c>
      <c r="AE41" s="13">
        <f ca="1">AD41-TODAY()</f>
        <v>-549</v>
      </c>
      <c r="AF41" s="14" t="str">
        <f>IF(OR(AG41="Réalisée",AG41="Annulée"),"N/A",IF(AND(AE41&gt;0,OR(AG41="Non Entamée",AG41="En Cours")),AE41/7,"Délai Dépassé"))</f>
        <v>N/A</v>
      </c>
      <c r="AG41" s="18" t="s">
        <v>27</v>
      </c>
      <c r="AH41" s="10" t="s">
        <v>28</v>
      </c>
    </row>
    <row r="42" spans="1:34" ht="60" customHeight="1">
      <c r="A42" s="38" t="s">
        <v>151</v>
      </c>
      <c r="B42" s="11">
        <v>41795</v>
      </c>
      <c r="C42" s="18" t="s">
        <v>21</v>
      </c>
      <c r="D42" s="18" t="s">
        <v>21</v>
      </c>
      <c r="E42" s="33" t="e">
        <f>E41+1</f>
        <v>#REF!</v>
      </c>
      <c r="F42" s="15" t="s">
        <v>192</v>
      </c>
      <c r="G42" s="16" t="s">
        <v>29</v>
      </c>
      <c r="H42" s="17" t="s">
        <v>74</v>
      </c>
      <c r="I42" s="18" t="s">
        <v>21</v>
      </c>
      <c r="X42" s="31" t="s">
        <v>73</v>
      </c>
      <c r="Y42" s="11">
        <v>41912</v>
      </c>
      <c r="Z42" s="12">
        <f t="shared" si="1"/>
        <v>9</v>
      </c>
      <c r="AA42" s="12" t="str">
        <f t="shared" si="2"/>
        <v/>
      </c>
      <c r="AB42" s="12" t="str">
        <f t="shared" si="3"/>
        <v xml:space="preserve"> </v>
      </c>
      <c r="AC42" s="12">
        <f t="shared" si="5"/>
        <v>2014</v>
      </c>
      <c r="AD42" s="11">
        <v>41912</v>
      </c>
      <c r="AE42" s="13">
        <f ca="1">AD42-TODAY()</f>
        <v>-825</v>
      </c>
      <c r="AF42" s="14" t="str">
        <f>IF(OR(AG42="Réalisée",AG42="Annulée"),"N/A",IF(AND(AE42&gt;0,OR(AG42="Non Entamée",AG42="En Cours")),AE42/7,"Délai Dépassé"))</f>
        <v>N/A</v>
      </c>
      <c r="AG42" s="18" t="s">
        <v>27</v>
      </c>
      <c r="AH42" s="10" t="s">
        <v>36</v>
      </c>
    </row>
    <row r="43" spans="1:34" ht="30" customHeight="1">
      <c r="A43" s="38" t="s">
        <v>152</v>
      </c>
      <c r="B43" s="11">
        <v>41729</v>
      </c>
      <c r="C43" s="18" t="s">
        <v>21</v>
      </c>
      <c r="D43" s="18" t="s">
        <v>21</v>
      </c>
      <c r="E43" s="33" t="e">
        <f>E42+1</f>
        <v>#REF!</v>
      </c>
      <c r="F43" s="15" t="s">
        <v>193</v>
      </c>
      <c r="G43" s="16" t="s">
        <v>29</v>
      </c>
      <c r="H43" s="17" t="s">
        <v>81</v>
      </c>
      <c r="I43" s="18" t="s">
        <v>21</v>
      </c>
      <c r="O43" s="31" t="s">
        <v>73</v>
      </c>
      <c r="Y43" s="11">
        <v>42004</v>
      </c>
      <c r="Z43" s="12">
        <f t="shared" si="1"/>
        <v>12</v>
      </c>
      <c r="AA43" s="12" t="str">
        <f t="shared" si="2"/>
        <v/>
      </c>
      <c r="AB43" s="12" t="str">
        <f t="shared" si="3"/>
        <v xml:space="preserve"> </v>
      </c>
      <c r="AC43" s="12">
        <f t="shared" si="5"/>
        <v>2014</v>
      </c>
      <c r="AD43" s="11">
        <v>42004</v>
      </c>
      <c r="AE43" s="13">
        <f ca="1">AD43-TODAY()</f>
        <v>-733</v>
      </c>
      <c r="AF43" s="14" t="str">
        <f>IF(OR(AG43="Réalisée",AG43="Annulée"),"N/A",IF(AND(AE43&gt;0,OR(AG43="Non Entamée",AG43="En Cours")),AE43/7,"Délai Dépassé"))</f>
        <v>N/A</v>
      </c>
      <c r="AG43" s="18" t="s">
        <v>27</v>
      </c>
      <c r="AH43" s="10" t="s">
        <v>36</v>
      </c>
    </row>
    <row r="44" spans="1:34" ht="30" customHeight="1">
      <c r="A44" s="38" t="s">
        <v>153</v>
      </c>
      <c r="B44" s="11">
        <v>41729</v>
      </c>
      <c r="C44" s="10" t="s">
        <v>21</v>
      </c>
      <c r="D44" s="10" t="s">
        <v>21</v>
      </c>
      <c r="E44" s="33" t="e">
        <f>E43+1</f>
        <v>#REF!</v>
      </c>
      <c r="F44" s="15" t="s">
        <v>194</v>
      </c>
      <c r="G44" s="8" t="s">
        <v>29</v>
      </c>
      <c r="H44" s="9" t="s">
        <v>81</v>
      </c>
      <c r="I44" s="10" t="s">
        <v>21</v>
      </c>
      <c r="J44" s="10"/>
      <c r="K44" s="12"/>
      <c r="L44" s="12"/>
      <c r="M44" s="12"/>
      <c r="N44" s="12"/>
      <c r="O44" s="12" t="s">
        <v>73</v>
      </c>
      <c r="P44" s="12"/>
      <c r="Q44" s="12"/>
      <c r="R44" s="12"/>
      <c r="S44" s="12"/>
      <c r="T44" s="12"/>
      <c r="U44" s="12"/>
      <c r="V44" s="12"/>
      <c r="W44" s="12"/>
      <c r="X44" s="12"/>
      <c r="Y44" s="11">
        <v>41974</v>
      </c>
      <c r="Z44" s="12">
        <f t="shared" si="1"/>
        <v>12</v>
      </c>
      <c r="AA44" s="12" t="str">
        <f t="shared" si="2"/>
        <v/>
      </c>
      <c r="AB44" s="12" t="str">
        <f t="shared" si="3"/>
        <v xml:space="preserve"> </v>
      </c>
      <c r="AC44" s="12">
        <f t="shared" si="5"/>
        <v>2014</v>
      </c>
      <c r="AD44" s="11">
        <v>41974</v>
      </c>
      <c r="AE44" s="13">
        <f ca="1">AD44-TODAY()</f>
        <v>-763</v>
      </c>
      <c r="AF44" s="14" t="str">
        <f>IF(OR(AG44="Réalisée",AG44="Annulée"),"N/A",IF(AND(AE44&gt;0,OR(AG44="Non Entamée",AG44="En Cours")),AE44/7,"Délai Dépassé"))</f>
        <v>N/A</v>
      </c>
      <c r="AG44" s="10" t="s">
        <v>27</v>
      </c>
      <c r="AH44" s="10" t="s">
        <v>36</v>
      </c>
    </row>
    <row r="45" spans="1:34" ht="30" customHeight="1">
      <c r="A45" s="38" t="s">
        <v>154</v>
      </c>
      <c r="B45" s="11">
        <v>41729</v>
      </c>
      <c r="C45" s="10" t="s">
        <v>21</v>
      </c>
      <c r="D45" s="10" t="s">
        <v>21</v>
      </c>
      <c r="E45" s="33" t="e">
        <f>E44+1</f>
        <v>#REF!</v>
      </c>
      <c r="F45" s="15" t="s">
        <v>195</v>
      </c>
      <c r="G45" s="8" t="s">
        <v>29</v>
      </c>
      <c r="H45" s="9" t="s">
        <v>74</v>
      </c>
      <c r="I45" s="10" t="s">
        <v>21</v>
      </c>
      <c r="J45" s="10"/>
      <c r="K45" s="12"/>
      <c r="L45" s="12"/>
      <c r="M45" s="12"/>
      <c r="N45" s="12"/>
      <c r="O45" s="12" t="s">
        <v>73</v>
      </c>
      <c r="P45" s="12"/>
      <c r="Q45" s="12"/>
      <c r="R45" s="12"/>
      <c r="S45" s="12"/>
      <c r="T45" s="12"/>
      <c r="U45" s="12"/>
      <c r="V45" s="12"/>
      <c r="W45" s="12"/>
      <c r="X45" s="12"/>
      <c r="Y45" s="11">
        <v>42004</v>
      </c>
      <c r="Z45" s="12">
        <f t="shared" si="1"/>
        <v>12</v>
      </c>
      <c r="AA45" s="12" t="str">
        <f t="shared" si="2"/>
        <v/>
      </c>
      <c r="AB45" s="12" t="str">
        <f t="shared" si="3"/>
        <v xml:space="preserve"> </v>
      </c>
      <c r="AC45" s="12">
        <f t="shared" si="5"/>
        <v>2014</v>
      </c>
      <c r="AD45" s="11">
        <v>42004</v>
      </c>
      <c r="AE45" s="13">
        <f ca="1">AD45-TODAY()</f>
        <v>-733</v>
      </c>
      <c r="AF45" s="14" t="str">
        <f>IF(OR(AG45="Réalisée",AG45="Annulée"),"N/A",IF(AND(AE45&gt;0,OR(AG45="Non Entamée",AG45="En Cours")),AE45/7,"Délai Dépassé"))</f>
        <v>N/A</v>
      </c>
      <c r="AG45" s="10" t="s">
        <v>27</v>
      </c>
      <c r="AH45" s="10" t="s">
        <v>36</v>
      </c>
    </row>
    <row r="46" spans="1:34" ht="34.5" customHeight="1">
      <c r="A46" s="38" t="s">
        <v>155</v>
      </c>
      <c r="B46" s="11">
        <v>41729</v>
      </c>
      <c r="C46" s="18" t="s">
        <v>21</v>
      </c>
      <c r="D46" s="18" t="s">
        <v>21</v>
      </c>
      <c r="E46" s="33" t="e">
        <f>E45+1</f>
        <v>#REF!</v>
      </c>
      <c r="F46" s="15" t="s">
        <v>196</v>
      </c>
      <c r="G46" s="16" t="s">
        <v>29</v>
      </c>
      <c r="H46" s="17" t="s">
        <v>75</v>
      </c>
      <c r="I46" s="18" t="s">
        <v>21</v>
      </c>
      <c r="O46" s="31" t="s">
        <v>73</v>
      </c>
      <c r="Y46" s="11">
        <v>42735</v>
      </c>
      <c r="Z46" s="12">
        <f t="shared" si="1"/>
        <v>12</v>
      </c>
      <c r="AA46" s="12" t="str">
        <f t="shared" si="2"/>
        <v/>
      </c>
      <c r="AB46" s="12" t="str">
        <f t="shared" si="3"/>
        <v xml:space="preserve"> </v>
      </c>
      <c r="AC46" s="12">
        <f t="shared" si="5"/>
        <v>2016</v>
      </c>
      <c r="AD46" s="11">
        <v>42735</v>
      </c>
      <c r="AE46" s="13">
        <f ca="1">AD46-TODAY()</f>
        <v>-2</v>
      </c>
      <c r="AF46" s="14" t="str">
        <f ca="1">IF(OR(AG46="Réalisée",AG46="Annulée"),"N/A",IF(AND(AE46&gt;0,OR(AG46="Non Entamée",AG46="En Cours")),AE46/7,"Délai Dépassé"))</f>
        <v>Délai Dépassé</v>
      </c>
      <c r="AG46" s="18" t="s">
        <v>78</v>
      </c>
      <c r="AH46" s="10" t="s">
        <v>32</v>
      </c>
    </row>
    <row r="47" spans="1:34" ht="81" customHeight="1">
      <c r="A47" s="38" t="s">
        <v>156</v>
      </c>
      <c r="B47" s="11">
        <v>41809</v>
      </c>
      <c r="C47" s="10" t="s">
        <v>21</v>
      </c>
      <c r="D47" s="10" t="s">
        <v>21</v>
      </c>
      <c r="E47" s="33" t="e">
        <f>E46+1</f>
        <v>#REF!</v>
      </c>
      <c r="F47" s="15" t="s">
        <v>197</v>
      </c>
      <c r="G47" s="8" t="s">
        <v>29</v>
      </c>
      <c r="H47" s="15" t="s">
        <v>79</v>
      </c>
      <c r="I47" s="10" t="s">
        <v>21</v>
      </c>
      <c r="J47" s="10"/>
      <c r="K47" s="12"/>
      <c r="L47" s="12"/>
      <c r="M47" s="12"/>
      <c r="N47" s="12" t="s">
        <v>73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>
        <v>42673</v>
      </c>
      <c r="Z47" s="12">
        <f t="shared" si="1"/>
        <v>10</v>
      </c>
      <c r="AA47" s="12" t="str">
        <f t="shared" si="2"/>
        <v/>
      </c>
      <c r="AB47" s="12" t="str">
        <f t="shared" si="3"/>
        <v xml:space="preserve"> </v>
      </c>
      <c r="AC47" s="12">
        <f t="shared" si="5"/>
        <v>2016</v>
      </c>
      <c r="AD47" s="11">
        <v>42673</v>
      </c>
      <c r="AE47" s="13">
        <f ca="1">AD47-TODAY()</f>
        <v>-64</v>
      </c>
      <c r="AF47" s="14" t="str">
        <f ca="1">IF(OR(AG47="Réalisée",AG47="Annulée"),"N/A",IF(AND(AE47&gt;0,OR(AG47="Non Entamée",AG47="En Cours")),AE47/7,"Délai Dépassé"))</f>
        <v>Délai Dépassé</v>
      </c>
      <c r="AG47" s="10" t="s">
        <v>78</v>
      </c>
      <c r="AH47" s="10" t="s">
        <v>32</v>
      </c>
    </row>
    <row r="48" spans="1:34" ht="30" customHeight="1">
      <c r="A48" s="38" t="s">
        <v>157</v>
      </c>
      <c r="B48" s="11">
        <v>41809</v>
      </c>
      <c r="C48" s="10" t="s">
        <v>21</v>
      </c>
      <c r="D48" s="10" t="s">
        <v>21</v>
      </c>
      <c r="E48" s="33" t="e">
        <f>E47+1</f>
        <v>#REF!</v>
      </c>
      <c r="F48" s="15" t="s">
        <v>198</v>
      </c>
      <c r="G48" s="8" t="s">
        <v>19</v>
      </c>
      <c r="H48" s="15" t="s">
        <v>79</v>
      </c>
      <c r="I48" s="10" t="s">
        <v>21</v>
      </c>
      <c r="J48" s="10"/>
      <c r="K48" s="12"/>
      <c r="L48" s="12"/>
      <c r="M48" s="12"/>
      <c r="N48" s="12" t="s">
        <v>73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>
        <v>41791</v>
      </c>
      <c r="Z48" s="12">
        <f t="shared" si="1"/>
        <v>6</v>
      </c>
      <c r="AA48" s="12" t="str">
        <f t="shared" si="2"/>
        <v/>
      </c>
      <c r="AB48" s="12" t="str">
        <f t="shared" si="3"/>
        <v xml:space="preserve"> </v>
      </c>
      <c r="AC48" s="12">
        <f t="shared" si="5"/>
        <v>2014</v>
      </c>
      <c r="AD48" s="11">
        <v>41791</v>
      </c>
      <c r="AE48" s="13">
        <f ca="1">AD48-TODAY()</f>
        <v>-946</v>
      </c>
      <c r="AF48" s="14" t="str">
        <f>IF(OR(AG48="Réalisée",AG48="Annulée"),"N/A",IF(AND(AE48&gt;0,OR(AG48="Non Entamée",AG48="En Cours")),AE48/7,"Délai Dépassé"))</f>
        <v>N/A</v>
      </c>
      <c r="AG48" s="10" t="s">
        <v>27</v>
      </c>
      <c r="AH48" s="10" t="s">
        <v>28</v>
      </c>
    </row>
    <row r="49" spans="1:41" s="34" customFormat="1" ht="30" customHeight="1">
      <c r="A49" s="38" t="s">
        <v>158</v>
      </c>
      <c r="B49" s="24">
        <v>41813</v>
      </c>
      <c r="C49" s="22" t="s">
        <v>21</v>
      </c>
      <c r="D49" s="22" t="s">
        <v>21</v>
      </c>
      <c r="E49" s="33" t="e">
        <f>E48+1</f>
        <v>#REF!</v>
      </c>
      <c r="F49" s="15" t="s">
        <v>199</v>
      </c>
      <c r="G49" s="20" t="s">
        <v>19</v>
      </c>
      <c r="H49" s="21" t="s">
        <v>82</v>
      </c>
      <c r="I49" s="22" t="s">
        <v>21</v>
      </c>
      <c r="J49" s="22"/>
      <c r="K49" s="23"/>
      <c r="L49" s="23"/>
      <c r="M49" s="23"/>
      <c r="N49" s="23" t="s">
        <v>73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>
        <v>41912</v>
      </c>
      <c r="Z49" s="12">
        <f t="shared" si="1"/>
        <v>9</v>
      </c>
      <c r="AA49" s="12" t="str">
        <f t="shared" si="2"/>
        <v/>
      </c>
      <c r="AB49" s="12" t="str">
        <f t="shared" si="3"/>
        <v xml:space="preserve"> </v>
      </c>
      <c r="AC49" s="12">
        <f t="shared" si="5"/>
        <v>2014</v>
      </c>
      <c r="AD49" s="24">
        <v>41912</v>
      </c>
      <c r="AE49" s="13">
        <f ca="1">AD49-TODAY()</f>
        <v>-825</v>
      </c>
      <c r="AF49" s="25" t="str">
        <f>IF(OR(AG49="Réalisée",AG49="Annulée"),"N/A",IF(AND(AE49&gt;0,OR(AG49="Non Entamée",AG49="En Cours")),AE49/7,"Délai Dépassé"))</f>
        <v>N/A</v>
      </c>
      <c r="AG49" s="22" t="s">
        <v>27</v>
      </c>
      <c r="AH49" s="10" t="s">
        <v>28</v>
      </c>
      <c r="AO49" s="35"/>
    </row>
    <row r="50" spans="1:41" s="34" customFormat="1" ht="45" customHeight="1">
      <c r="A50" s="38" t="s">
        <v>159</v>
      </c>
      <c r="B50" s="24">
        <v>41814</v>
      </c>
      <c r="C50" s="22" t="s">
        <v>21</v>
      </c>
      <c r="D50" s="22" t="s">
        <v>21</v>
      </c>
      <c r="E50" s="33" t="e">
        <f>E49+1</f>
        <v>#REF!</v>
      </c>
      <c r="F50" s="15" t="s">
        <v>200</v>
      </c>
      <c r="G50" s="20" t="s">
        <v>29</v>
      </c>
      <c r="H50" s="21" t="s">
        <v>82</v>
      </c>
      <c r="I50" s="22" t="s">
        <v>21</v>
      </c>
      <c r="J50" s="22"/>
      <c r="K50" s="23"/>
      <c r="L50" s="23"/>
      <c r="M50" s="23"/>
      <c r="N50" s="23" t="s">
        <v>73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>
        <v>42094</v>
      </c>
      <c r="Z50" s="12">
        <f t="shared" si="1"/>
        <v>3</v>
      </c>
      <c r="AA50" s="12" t="str">
        <f t="shared" si="2"/>
        <v/>
      </c>
      <c r="AB50" s="12" t="str">
        <f t="shared" si="3"/>
        <v xml:space="preserve"> </v>
      </c>
      <c r="AC50" s="12">
        <f t="shared" si="5"/>
        <v>2015</v>
      </c>
      <c r="AD50" s="24">
        <v>42094</v>
      </c>
      <c r="AE50" s="13">
        <f ca="1">AD50-TODAY()</f>
        <v>-643</v>
      </c>
      <c r="AF50" s="25" t="str">
        <f>IF(OR(AG50="Réalisée",AG50="Annulée"),"N/A",IF(AND(AE50&gt;0,OR(AG50="Non Entamée",AG50="En Cours")),AE50/7,"Délai Dépassé"))</f>
        <v>N/A</v>
      </c>
      <c r="AG50" s="22" t="s">
        <v>27</v>
      </c>
      <c r="AH50" s="10" t="s">
        <v>36</v>
      </c>
      <c r="AO50" s="35"/>
    </row>
    <row r="51" spans="1:41" s="49" customFormat="1" ht="32.25" customHeight="1">
      <c r="A51" s="38" t="s">
        <v>160</v>
      </c>
      <c r="B51" s="24">
        <v>41795</v>
      </c>
      <c r="C51" s="44" t="s">
        <v>21</v>
      </c>
      <c r="D51" s="44" t="s">
        <v>21</v>
      </c>
      <c r="E51" s="33" t="e">
        <f>E50+1</f>
        <v>#REF!</v>
      </c>
      <c r="F51" s="15" t="s">
        <v>201</v>
      </c>
      <c r="G51" s="20" t="s">
        <v>19</v>
      </c>
      <c r="H51" s="50" t="s">
        <v>82</v>
      </c>
      <c r="I51" s="44" t="s">
        <v>21</v>
      </c>
      <c r="J51" s="44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 t="s">
        <v>73</v>
      </c>
      <c r="Y51" s="24">
        <v>42277</v>
      </c>
      <c r="Z51" s="12">
        <f t="shared" si="1"/>
        <v>9</v>
      </c>
      <c r="AA51" s="12" t="str">
        <f t="shared" si="2"/>
        <v/>
      </c>
      <c r="AB51" s="12" t="str">
        <f t="shared" si="3"/>
        <v xml:space="preserve"> </v>
      </c>
      <c r="AC51" s="12">
        <f t="shared" si="5"/>
        <v>2015</v>
      </c>
      <c r="AD51" s="24">
        <v>42277</v>
      </c>
      <c r="AE51" s="13">
        <f ca="1">AD51-TODAY()</f>
        <v>-460</v>
      </c>
      <c r="AF51" s="25" t="str">
        <f>IF(OR(AG51="Réalisée",AG51="Annulée"),"N/A",IF(AND(AE51&gt;0,OR(AG51="Non Entamée",AG51="En Cours")),AE51/7,"Délai Dépassé"))</f>
        <v>N/A</v>
      </c>
      <c r="AG51" s="22" t="s">
        <v>27</v>
      </c>
      <c r="AH51" s="10" t="s">
        <v>28</v>
      </c>
    </row>
    <row r="52" spans="1:41" s="43" customFormat="1" ht="42" customHeight="1">
      <c r="A52" s="38" t="s">
        <v>161</v>
      </c>
      <c r="B52" s="24">
        <v>41795</v>
      </c>
      <c r="C52" s="29" t="s">
        <v>21</v>
      </c>
      <c r="D52" s="29" t="s">
        <v>21</v>
      </c>
      <c r="E52" s="33" t="e">
        <f>E51+1</f>
        <v>#REF!</v>
      </c>
      <c r="F52" s="15" t="s">
        <v>202</v>
      </c>
      <c r="G52" s="37" t="s">
        <v>29</v>
      </c>
      <c r="H52" s="26" t="s">
        <v>74</v>
      </c>
      <c r="I52" s="29" t="s">
        <v>21</v>
      </c>
      <c r="J52" s="29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 t="s">
        <v>73</v>
      </c>
      <c r="Y52" s="24">
        <v>42735</v>
      </c>
      <c r="Z52" s="12">
        <f t="shared" si="1"/>
        <v>12</v>
      </c>
      <c r="AA52" s="12" t="str">
        <f t="shared" si="2"/>
        <v/>
      </c>
      <c r="AB52" s="12" t="str">
        <f t="shared" si="3"/>
        <v xml:space="preserve"> </v>
      </c>
      <c r="AC52" s="12">
        <f t="shared" si="5"/>
        <v>2016</v>
      </c>
      <c r="AD52" s="24">
        <v>42735</v>
      </c>
      <c r="AE52" s="13">
        <f ca="1">AD52-TODAY()</f>
        <v>-2</v>
      </c>
      <c r="AF52" s="25" t="str">
        <f ca="1">IF(OR(AG52="Réalisée",AG52="Annulée"),"N/A",IF(AND(AE52&gt;0,OR(AG52="Non Entamée",AG52="En Cours")),AE52/7,"Délai Dépassé"))</f>
        <v>Délai Dépassé</v>
      </c>
      <c r="AG52" s="29" t="s">
        <v>78</v>
      </c>
      <c r="AH52" s="10" t="s">
        <v>32</v>
      </c>
    </row>
    <row r="53" spans="1:41" s="47" customFormat="1" ht="15" customHeight="1">
      <c r="A53" s="38" t="s">
        <v>162</v>
      </c>
      <c r="B53" s="11">
        <v>41795</v>
      </c>
      <c r="C53" s="18" t="s">
        <v>21</v>
      </c>
      <c r="D53" s="18" t="s">
        <v>21</v>
      </c>
      <c r="E53" s="33" t="e">
        <f>E52+1</f>
        <v>#REF!</v>
      </c>
      <c r="F53" s="15" t="s">
        <v>203</v>
      </c>
      <c r="G53" s="16" t="s">
        <v>29</v>
      </c>
      <c r="H53" s="17" t="s">
        <v>20</v>
      </c>
      <c r="I53" s="18" t="s">
        <v>21</v>
      </c>
      <c r="J53" s="1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31" t="s">
        <v>73</v>
      </c>
      <c r="Y53" s="11">
        <v>42795</v>
      </c>
      <c r="Z53" s="12">
        <f t="shared" si="1"/>
        <v>3</v>
      </c>
      <c r="AA53" s="12" t="str">
        <f t="shared" si="2"/>
        <v/>
      </c>
      <c r="AB53" s="12" t="str">
        <f t="shared" si="3"/>
        <v xml:space="preserve"> </v>
      </c>
      <c r="AC53" s="12">
        <f t="shared" si="5"/>
        <v>2017</v>
      </c>
      <c r="AD53" s="11">
        <v>42795</v>
      </c>
      <c r="AE53" s="13">
        <f ca="1">AD53-TODAY()</f>
        <v>58</v>
      </c>
      <c r="AF53" s="14">
        <f ca="1">IF(OR(AG53="Réalisée",AG53="Annulée"),"N/A",IF(AND(AE53&gt;0,OR(AG53="Non Entamée",AG53="En Cours")),AE53/7,"Délai Dépassé"))</f>
        <v>8.2857142857142865</v>
      </c>
      <c r="AG53" s="18" t="s">
        <v>31</v>
      </c>
      <c r="AH53" s="10" t="s">
        <v>32</v>
      </c>
    </row>
    <row r="54" spans="1:41" s="45" customFormat="1" ht="15" customHeight="1">
      <c r="A54" s="38" t="s">
        <v>163</v>
      </c>
      <c r="B54" s="11">
        <v>41795</v>
      </c>
      <c r="C54" s="41" t="s">
        <v>21</v>
      </c>
      <c r="D54" s="41" t="s">
        <v>21</v>
      </c>
      <c r="E54" s="33" t="e">
        <f>E53+1</f>
        <v>#REF!</v>
      </c>
      <c r="F54" s="15" t="s">
        <v>204</v>
      </c>
      <c r="G54" s="42" t="s">
        <v>29</v>
      </c>
      <c r="H54" s="40" t="s">
        <v>82</v>
      </c>
      <c r="I54" s="41" t="s">
        <v>21</v>
      </c>
      <c r="J54" s="4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 t="s">
        <v>73</v>
      </c>
      <c r="Y54" s="11">
        <v>42155</v>
      </c>
      <c r="Z54" s="12">
        <f t="shared" si="1"/>
        <v>5</v>
      </c>
      <c r="AA54" s="12" t="str">
        <f t="shared" si="2"/>
        <v/>
      </c>
      <c r="AB54" s="12" t="str">
        <f t="shared" si="3"/>
        <v xml:space="preserve"> </v>
      </c>
      <c r="AC54" s="12">
        <f t="shared" si="5"/>
        <v>2015</v>
      </c>
      <c r="AD54" s="11">
        <v>42155</v>
      </c>
      <c r="AE54" s="13">
        <f ca="1">AD54-TODAY()</f>
        <v>-582</v>
      </c>
      <c r="AF54" s="14" t="str">
        <f>IF(OR(AG54="Réalisée",AG54="Annulée"),"N/A",IF(AND(AE54&gt;0,OR(AG54="Non Entamée",AG54="En Cours")),AE54/7,"Délai Dépassé"))</f>
        <v>N/A</v>
      </c>
      <c r="AG54" s="10" t="s">
        <v>27</v>
      </c>
      <c r="AH54" s="10" t="s">
        <v>32</v>
      </c>
      <c r="AO54" s="46"/>
    </row>
    <row r="55" spans="1:41" ht="41.25" customHeight="1">
      <c r="A55" s="38" t="s">
        <v>164</v>
      </c>
      <c r="B55" s="11">
        <v>41795</v>
      </c>
      <c r="C55" s="18" t="s">
        <v>21</v>
      </c>
      <c r="D55" s="18" t="s">
        <v>21</v>
      </c>
      <c r="E55" s="33" t="e">
        <f>E54+1</f>
        <v>#REF!</v>
      </c>
      <c r="F55" s="15" t="s">
        <v>205</v>
      </c>
      <c r="G55" s="16" t="s">
        <v>29</v>
      </c>
      <c r="H55" s="17" t="s">
        <v>77</v>
      </c>
      <c r="I55" s="18" t="s">
        <v>21</v>
      </c>
      <c r="X55" s="31" t="s">
        <v>73</v>
      </c>
      <c r="Y55" s="11">
        <v>42704</v>
      </c>
      <c r="Z55" s="12">
        <f t="shared" si="1"/>
        <v>11</v>
      </c>
      <c r="AA55" s="12" t="str">
        <f t="shared" si="2"/>
        <v/>
      </c>
      <c r="AB55" s="12" t="str">
        <f t="shared" si="3"/>
        <v xml:space="preserve"> </v>
      </c>
      <c r="AC55" s="12">
        <f t="shared" si="5"/>
        <v>2016</v>
      </c>
      <c r="AD55" s="11">
        <v>42704</v>
      </c>
      <c r="AE55" s="13">
        <f ca="1">AD55-TODAY()</f>
        <v>-33</v>
      </c>
      <c r="AF55" s="14" t="str">
        <f ca="1">IF(OR(AG55="Réalisée",AG55="Annulée"),"N/A",IF(AND(AE55&gt;0,OR(AG55="Non Entamée",AG55="En Cours")),AE55/7,"Délai Dépassé"))</f>
        <v>Délai Dépassé</v>
      </c>
      <c r="AG55" s="18" t="s">
        <v>78</v>
      </c>
      <c r="AH55" s="10" t="s">
        <v>32</v>
      </c>
    </row>
    <row r="56" spans="1:41" ht="32.25" customHeight="1">
      <c r="A56" s="38" t="s">
        <v>165</v>
      </c>
      <c r="B56" s="11">
        <v>41795</v>
      </c>
      <c r="C56" s="18" t="s">
        <v>21</v>
      </c>
      <c r="D56" s="18" t="s">
        <v>21</v>
      </c>
      <c r="E56" s="33" t="e">
        <f>E55+1</f>
        <v>#REF!</v>
      </c>
      <c r="F56" s="15" t="s">
        <v>206</v>
      </c>
      <c r="G56" s="16" t="s">
        <v>19</v>
      </c>
      <c r="H56" s="17" t="s">
        <v>74</v>
      </c>
      <c r="I56" s="18" t="s">
        <v>21</v>
      </c>
      <c r="L56" s="31" t="s">
        <v>73</v>
      </c>
      <c r="Y56" s="11">
        <v>42063</v>
      </c>
      <c r="Z56" s="12">
        <f t="shared" si="1"/>
        <v>2</v>
      </c>
      <c r="AA56" s="12" t="str">
        <f t="shared" si="2"/>
        <v/>
      </c>
      <c r="AB56" s="12" t="str">
        <f t="shared" si="3"/>
        <v xml:space="preserve"> </v>
      </c>
      <c r="AC56" s="12">
        <f t="shared" si="5"/>
        <v>2015</v>
      </c>
      <c r="AD56" s="11">
        <v>42063</v>
      </c>
      <c r="AE56" s="13">
        <f ca="1">AD56-TODAY()</f>
        <v>-674</v>
      </c>
      <c r="AF56" s="14" t="str">
        <f>IF(OR(AG56="Réalisée",AG56="Annulée"),"N/A",IF(AND(AE56&gt;0,OR(AG56="Non Entamée",AG56="En Cours")),AE56/7,"Délai Dépassé"))</f>
        <v>N/A</v>
      </c>
      <c r="AG56" s="18" t="s">
        <v>27</v>
      </c>
      <c r="AH56" s="10" t="s">
        <v>28</v>
      </c>
    </row>
  </sheetData>
  <autoFilter ref="A4:AJ56">
    <filterColumn colId="25"/>
    <filterColumn colId="26"/>
    <filterColumn colId="27"/>
    <filterColumn colId="28"/>
  </autoFilter>
  <mergeCells count="1">
    <mergeCell ref="J2:X2"/>
  </mergeCells>
  <conditionalFormatting sqref="AG5:AG1048576">
    <cfRule type="cellIs" dxfId="12" priority="19" operator="equal">
      <formula>"Annulée"</formula>
    </cfRule>
    <cfRule type="cellIs" dxfId="11" priority="20" operator="equal">
      <formula>"Réalisée"</formula>
    </cfRule>
    <cfRule type="cellIs" dxfId="10" priority="21" operator="equal">
      <formula>"En cours"</formula>
    </cfRule>
    <cfRule type="cellIs" dxfId="9" priority="22" operator="equal">
      <formula>"Non entamée"</formula>
    </cfRule>
  </conditionalFormatting>
  <conditionalFormatting sqref="AH5:AH1048576">
    <cfRule type="cellIs" dxfId="8" priority="16" operator="equal">
      <formula>"Inefficace"</formula>
    </cfRule>
    <cfRule type="cellIs" dxfId="7" priority="17" operator="equal">
      <formula>"Efficace"</formula>
    </cfRule>
    <cfRule type="cellIs" dxfId="6" priority="18" operator="equal">
      <formula>"Non estimée"</formula>
    </cfRule>
  </conditionalFormatting>
  <conditionalFormatting sqref="AF5:AF56">
    <cfRule type="containsErrors" dxfId="5" priority="12">
      <formula>ISERROR(AF5)</formula>
    </cfRule>
  </conditionalFormatting>
  <conditionalFormatting sqref="AF5:AF56">
    <cfRule type="cellIs" dxfId="4" priority="8" operator="equal">
      <formula>"Délai dépassé"</formula>
    </cfRule>
    <cfRule type="cellIs" dxfId="3" priority="9" operator="lessThan">
      <formula>2</formula>
    </cfRule>
    <cfRule type="cellIs" dxfId="2" priority="10" operator="greaterThan">
      <formula>2</formula>
    </cfRule>
    <cfRule type="cellIs" dxfId="1" priority="11" operator="equal">
      <formula>"N/A"</formula>
    </cfRule>
  </conditionalFormatting>
  <conditionalFormatting sqref="AH5:AH56">
    <cfRule type="cellIs" dxfId="0" priority="7" operator="equal">
      <formula>"Non applicable"</formula>
    </cfRule>
  </conditionalFormatting>
  <dataValidations disablePrompts="1" count="7">
    <dataValidation type="list" allowBlank="1" showInputMessage="1" showErrorMessage="1" sqref="AG57:AG1048576">
      <formula1>#REF!</formula1>
    </dataValidation>
    <dataValidation type="list" allowBlank="1" showInputMessage="1" showErrorMessage="1" sqref="AH57:AH1048576">
      <formula1>#REF!</formula1>
    </dataValidation>
    <dataValidation type="list" allowBlank="1" showInputMessage="1" showErrorMessage="1" sqref="AG5:AG56">
      <formula1>statut</formula1>
    </dataValidation>
    <dataValidation type="list" allowBlank="1" showInputMessage="1" showErrorMessage="1" sqref="AH5:AH56">
      <formula1>"Efficace, Non estimée, Inefficace, Non Applicable"</formula1>
    </dataValidation>
    <dataValidation type="list" allowBlank="1" showInputMessage="1" showErrorMessage="1" sqref="H57:H1048576">
      <formula1>#REF!</formula1>
    </dataValidation>
    <dataValidation type="list" allowBlank="1" showInputMessage="1" showErrorMessage="1" sqref="H5:H56">
      <formula1>Processus</formula1>
    </dataValidation>
    <dataValidation type="list" allowBlank="1" showInputMessage="1" showErrorMessage="1" sqref="G5:G1048576">
      <formula1>"Curative, Corrective, Préventive"</formula1>
    </dataValidation>
  </dataValidations>
  <printOptions horizontalCentered="1" verticalCentered="1"/>
  <pageMargins left="0" right="0" top="0" bottom="0" header="0" footer="0"/>
  <pageSetup paperSize="9" scale="30" fitToHeight="2" orientation="landscape" r:id="rId1"/>
  <colBreaks count="1" manualBreakCount="1">
    <brk id="8" max="4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G5"/>
  <sheetViews>
    <sheetView zoomScale="60" zoomScaleNormal="60" workbookViewId="0">
      <selection activeCell="D3" sqref="D3:G5"/>
    </sheetView>
  </sheetViews>
  <sheetFormatPr baseColWidth="10" defaultRowHeight="15"/>
  <cols>
    <col min="4" max="4" width="27.28515625" bestFit="1" customWidth="1"/>
    <col min="5" max="5" width="34.85546875" bestFit="1" customWidth="1"/>
    <col min="6" max="6" width="20.140625" bestFit="1" customWidth="1"/>
    <col min="7" max="7" width="26.140625" customWidth="1"/>
  </cols>
  <sheetData>
    <row r="3" spans="4:7">
      <c r="D3" s="39"/>
      <c r="E3" s="71">
        <v>2016</v>
      </c>
      <c r="F3" s="71"/>
      <c r="G3" s="71"/>
    </row>
    <row r="4" spans="4:7">
      <c r="D4" s="39"/>
      <c r="E4" s="39" t="s">
        <v>207</v>
      </c>
      <c r="F4" s="39" t="s">
        <v>208</v>
      </c>
      <c r="G4" s="39" t="s">
        <v>209</v>
      </c>
    </row>
    <row r="5" spans="4:7">
      <c r="D5" s="39" t="s">
        <v>210</v>
      </c>
      <c r="E5" s="39"/>
      <c r="F5" s="39"/>
      <c r="G5" s="39"/>
    </row>
  </sheetData>
  <mergeCells count="1"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topLeftCell="C7" workbookViewId="0">
      <selection activeCell="O7" sqref="O7"/>
    </sheetView>
  </sheetViews>
  <sheetFormatPr baseColWidth="10" defaultRowHeight="15"/>
  <cols>
    <col min="2" max="2" width="38" customWidth="1"/>
  </cols>
  <sheetData>
    <row r="1" spans="1:16" ht="75">
      <c r="A1" s="3" t="s">
        <v>4</v>
      </c>
      <c r="B1" s="1" t="s">
        <v>5</v>
      </c>
      <c r="C1" s="1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/>
      <c r="L1" s="5" t="s">
        <v>14</v>
      </c>
      <c r="M1" s="4" t="s">
        <v>15</v>
      </c>
      <c r="N1" s="1" t="s">
        <v>16</v>
      </c>
      <c r="O1" s="1" t="s">
        <v>17</v>
      </c>
      <c r="P1" s="1" t="s">
        <v>18</v>
      </c>
    </row>
    <row r="2" spans="1:16" ht="60">
      <c r="A2" s="8" t="s">
        <v>19</v>
      </c>
      <c r="B2" s="9" t="s">
        <v>20</v>
      </c>
      <c r="C2" s="10" t="s">
        <v>21</v>
      </c>
      <c r="D2" s="11">
        <v>41788</v>
      </c>
      <c r="E2" s="12">
        <v>5</v>
      </c>
      <c r="F2" s="12" t="s">
        <v>22</v>
      </c>
      <c r="G2" s="12">
        <v>0</v>
      </c>
      <c r="H2" s="12">
        <v>2014</v>
      </c>
      <c r="I2" s="11">
        <v>41788</v>
      </c>
      <c r="J2" s="13">
        <v>-949</v>
      </c>
      <c r="K2" s="13" t="s">
        <v>23</v>
      </c>
      <c r="L2" s="14" t="s">
        <v>24</v>
      </c>
      <c r="M2" s="15" t="s">
        <v>25</v>
      </c>
      <c r="N2" s="15" t="s">
        <v>26</v>
      </c>
      <c r="O2" s="10" t="s">
        <v>27</v>
      </c>
      <c r="P2" s="10" t="s">
        <v>28</v>
      </c>
    </row>
    <row r="3" spans="1:16" ht="75">
      <c r="A3" s="16" t="s">
        <v>29</v>
      </c>
      <c r="B3" s="17" t="s">
        <v>20</v>
      </c>
      <c r="C3" s="18" t="s">
        <v>21</v>
      </c>
      <c r="D3" s="11">
        <v>42795</v>
      </c>
      <c r="E3" s="12">
        <v>3</v>
      </c>
      <c r="F3" s="12" t="s">
        <v>22</v>
      </c>
      <c r="G3" s="12">
        <v>0</v>
      </c>
      <c r="H3" s="12">
        <v>2017</v>
      </c>
      <c r="I3" s="11">
        <v>42795</v>
      </c>
      <c r="J3" s="13">
        <v>58</v>
      </c>
      <c r="K3" s="13" t="s">
        <v>30</v>
      </c>
      <c r="L3" s="14">
        <v>8.2857142857142865</v>
      </c>
      <c r="M3" s="19" t="s">
        <v>25</v>
      </c>
      <c r="N3" s="19" t="s">
        <v>26</v>
      </c>
      <c r="O3" s="18" t="s">
        <v>31</v>
      </c>
      <c r="P3" s="10" t="s">
        <v>32</v>
      </c>
    </row>
    <row r="4" spans="1:16" ht="60">
      <c r="A4" s="20" t="s">
        <v>29</v>
      </c>
      <c r="B4" s="21" t="s">
        <v>20</v>
      </c>
      <c r="C4" s="22" t="s">
        <v>21</v>
      </c>
      <c r="D4" s="23"/>
      <c r="E4" s="12">
        <v>1</v>
      </c>
      <c r="F4" s="12" t="s">
        <v>22</v>
      </c>
      <c r="G4" s="12">
        <v>0</v>
      </c>
      <c r="H4" s="12">
        <v>1900</v>
      </c>
      <c r="I4" s="24"/>
      <c r="J4" s="13">
        <v>-42737</v>
      </c>
      <c r="K4" s="13" t="s">
        <v>33</v>
      </c>
      <c r="L4" s="25" t="s">
        <v>24</v>
      </c>
      <c r="M4" s="26" t="s">
        <v>34</v>
      </c>
      <c r="N4" s="27" t="s">
        <v>35</v>
      </c>
      <c r="O4" s="22" t="s">
        <v>27</v>
      </c>
      <c r="P4" s="10" t="s">
        <v>36</v>
      </c>
    </row>
    <row r="5" spans="1:16" ht="75">
      <c r="A5" s="16" t="s">
        <v>29</v>
      </c>
      <c r="B5" s="17" t="s">
        <v>20</v>
      </c>
      <c r="C5" s="18" t="s">
        <v>21</v>
      </c>
      <c r="D5" s="28">
        <v>42887</v>
      </c>
      <c r="E5" s="12">
        <v>6</v>
      </c>
      <c r="F5" s="12" t="s">
        <v>22</v>
      </c>
      <c r="G5" s="12">
        <v>0</v>
      </c>
      <c r="H5" s="12">
        <v>2017</v>
      </c>
      <c r="I5" s="28">
        <v>42887</v>
      </c>
      <c r="J5" s="29">
        <v>150</v>
      </c>
      <c r="K5" s="13" t="s">
        <v>37</v>
      </c>
      <c r="L5" s="14">
        <v>21.428571428571427</v>
      </c>
      <c r="M5" s="19" t="s">
        <v>38</v>
      </c>
      <c r="N5" s="19" t="s">
        <v>26</v>
      </c>
      <c r="O5" s="18" t="s">
        <v>39</v>
      </c>
      <c r="P5" s="10" t="s">
        <v>32</v>
      </c>
    </row>
    <row r="6" spans="1:16" ht="75">
      <c r="A6" s="16" t="s">
        <v>29</v>
      </c>
      <c r="B6" s="17" t="s">
        <v>20</v>
      </c>
      <c r="C6" s="18" t="s">
        <v>21</v>
      </c>
      <c r="D6" s="28">
        <v>42917</v>
      </c>
      <c r="E6" s="12">
        <v>7</v>
      </c>
      <c r="F6" s="12" t="s">
        <v>22</v>
      </c>
      <c r="G6" s="12">
        <v>0</v>
      </c>
      <c r="H6" s="12">
        <v>2017</v>
      </c>
      <c r="I6" s="28">
        <v>42917</v>
      </c>
      <c r="J6" s="29">
        <v>180</v>
      </c>
      <c r="K6" s="13" t="s">
        <v>40</v>
      </c>
      <c r="L6" s="14">
        <v>25.714285714285715</v>
      </c>
      <c r="M6" s="19" t="s">
        <v>41</v>
      </c>
      <c r="N6" s="19" t="s">
        <v>26</v>
      </c>
      <c r="O6" s="18" t="s">
        <v>39</v>
      </c>
      <c r="P6" s="10" t="s">
        <v>32</v>
      </c>
    </row>
    <row r="7" spans="1:16" ht="75">
      <c r="A7" s="16" t="s">
        <v>29</v>
      </c>
      <c r="B7" s="17" t="s">
        <v>20</v>
      </c>
      <c r="C7" s="18" t="s">
        <v>21</v>
      </c>
      <c r="D7" s="28">
        <v>42825</v>
      </c>
      <c r="E7" s="12">
        <v>3</v>
      </c>
      <c r="F7" s="12" t="s">
        <v>22</v>
      </c>
      <c r="G7" s="12">
        <v>0</v>
      </c>
      <c r="H7" s="12">
        <v>2017</v>
      </c>
      <c r="I7" s="28">
        <v>42825</v>
      </c>
      <c r="J7" s="29">
        <v>88</v>
      </c>
      <c r="K7" s="13" t="s">
        <v>42</v>
      </c>
      <c r="L7" s="14">
        <v>12.571428571428571</v>
      </c>
      <c r="M7" s="19" t="s">
        <v>25</v>
      </c>
      <c r="N7" s="19" t="s">
        <v>26</v>
      </c>
      <c r="O7" s="18" t="s">
        <v>31</v>
      </c>
      <c r="P7" s="10" t="s">
        <v>32</v>
      </c>
    </row>
    <row r="8" spans="1:16" ht="75">
      <c r="A8" s="16" t="s">
        <v>29</v>
      </c>
      <c r="B8" s="17" t="s">
        <v>20</v>
      </c>
      <c r="C8" s="18" t="s">
        <v>21</v>
      </c>
      <c r="D8" s="28">
        <v>42735</v>
      </c>
      <c r="E8" s="12">
        <v>12</v>
      </c>
      <c r="F8" s="12" t="s">
        <v>22</v>
      </c>
      <c r="G8" s="12">
        <v>0</v>
      </c>
      <c r="H8" s="12">
        <v>2016</v>
      </c>
      <c r="I8" s="28">
        <v>42735</v>
      </c>
      <c r="J8" s="29">
        <v>-2</v>
      </c>
      <c r="K8" s="13" t="s">
        <v>43</v>
      </c>
      <c r="L8" s="14" t="s">
        <v>44</v>
      </c>
      <c r="M8" s="19" t="s">
        <v>34</v>
      </c>
      <c r="N8" s="19" t="s">
        <v>26</v>
      </c>
      <c r="O8" s="18" t="s">
        <v>39</v>
      </c>
      <c r="P8" s="10" t="s">
        <v>32</v>
      </c>
    </row>
    <row r="9" spans="1:16" ht="60">
      <c r="A9" s="16" t="s">
        <v>29</v>
      </c>
      <c r="B9" s="17" t="s">
        <v>20</v>
      </c>
      <c r="C9" s="18" t="s">
        <v>21</v>
      </c>
      <c r="D9" s="28">
        <v>42765</v>
      </c>
      <c r="E9" s="12">
        <v>1</v>
      </c>
      <c r="F9" s="12" t="s">
        <v>22</v>
      </c>
      <c r="G9" s="12">
        <v>0</v>
      </c>
      <c r="H9" s="12">
        <v>2017</v>
      </c>
      <c r="I9" s="28">
        <v>42765</v>
      </c>
      <c r="J9" s="29">
        <v>28</v>
      </c>
      <c r="K9" s="13" t="s">
        <v>45</v>
      </c>
      <c r="L9" s="14">
        <v>4</v>
      </c>
      <c r="M9" s="19" t="s">
        <v>38</v>
      </c>
      <c r="N9" s="19" t="s">
        <v>26</v>
      </c>
      <c r="O9" s="18" t="s">
        <v>39</v>
      </c>
      <c r="P9" s="10" t="s">
        <v>32</v>
      </c>
    </row>
    <row r="10" spans="1:16" ht="60">
      <c r="A10" s="16" t="s">
        <v>29</v>
      </c>
      <c r="B10" s="17" t="s">
        <v>20</v>
      </c>
      <c r="C10" s="18" t="s">
        <v>21</v>
      </c>
      <c r="D10" s="28">
        <v>42765</v>
      </c>
      <c r="E10" s="12">
        <v>1</v>
      </c>
      <c r="F10" s="12" t="s">
        <v>22</v>
      </c>
      <c r="G10" s="12">
        <v>0</v>
      </c>
      <c r="H10" s="12">
        <v>2017</v>
      </c>
      <c r="I10" s="28">
        <v>42765</v>
      </c>
      <c r="J10" s="29">
        <v>28</v>
      </c>
      <c r="K10" s="13" t="s">
        <v>45</v>
      </c>
      <c r="L10" s="14">
        <v>4</v>
      </c>
      <c r="M10" s="19" t="s">
        <v>25</v>
      </c>
      <c r="N10" s="19" t="s">
        <v>26</v>
      </c>
      <c r="O10" s="18" t="s">
        <v>39</v>
      </c>
      <c r="P10" s="10" t="s">
        <v>32</v>
      </c>
    </row>
    <row r="11" spans="1:16" ht="60">
      <c r="A11" s="16" t="s">
        <v>29</v>
      </c>
      <c r="B11" s="17" t="s">
        <v>20</v>
      </c>
      <c r="C11" s="18" t="s">
        <v>21</v>
      </c>
      <c r="D11" s="28">
        <v>42369</v>
      </c>
      <c r="E11" s="12">
        <v>12</v>
      </c>
      <c r="F11" s="12" t="s">
        <v>22</v>
      </c>
      <c r="G11" s="12">
        <v>0</v>
      </c>
      <c r="H11" s="12">
        <v>2015</v>
      </c>
      <c r="I11" s="28">
        <v>42369</v>
      </c>
      <c r="J11" s="29">
        <v>-368</v>
      </c>
      <c r="K11" s="13" t="s">
        <v>46</v>
      </c>
      <c r="L11" s="14" t="s">
        <v>24</v>
      </c>
      <c r="M11" s="19" t="s">
        <v>47</v>
      </c>
      <c r="N11" s="19" t="s">
        <v>26</v>
      </c>
      <c r="O11" s="18" t="s">
        <v>48</v>
      </c>
      <c r="P11" s="10" t="s">
        <v>49</v>
      </c>
    </row>
    <row r="12" spans="1:16" ht="30">
      <c r="A12" s="16" t="s">
        <v>29</v>
      </c>
      <c r="B12" s="17" t="s">
        <v>20</v>
      </c>
      <c r="C12" s="18" t="s">
        <v>21</v>
      </c>
      <c r="D12" s="28">
        <v>42795</v>
      </c>
      <c r="E12" s="12">
        <v>3</v>
      </c>
      <c r="F12" s="12" t="s">
        <v>22</v>
      </c>
      <c r="G12" s="12">
        <v>0</v>
      </c>
      <c r="H12" s="12">
        <v>2017</v>
      </c>
      <c r="I12" s="28">
        <v>42795</v>
      </c>
      <c r="J12" s="29">
        <v>58</v>
      </c>
      <c r="K12" s="29"/>
      <c r="L12" s="14">
        <v>8.2857142857142865</v>
      </c>
      <c r="M12" s="19" t="s">
        <v>25</v>
      </c>
      <c r="N12" s="19" t="s">
        <v>26</v>
      </c>
      <c r="O12" s="18" t="s">
        <v>39</v>
      </c>
      <c r="P12" s="10" t="s">
        <v>32</v>
      </c>
    </row>
  </sheetData>
  <conditionalFormatting sqref="O2:O12">
    <cfRule type="cellIs" dxfId="25" priority="10" operator="equal">
      <formula>"Annulée"</formula>
    </cfRule>
    <cfRule type="cellIs" dxfId="24" priority="11" operator="equal">
      <formula>"Réalisée"</formula>
    </cfRule>
    <cfRule type="cellIs" dxfId="23" priority="12" operator="equal">
      <formula>"En cours"</formula>
    </cfRule>
    <cfRule type="cellIs" dxfId="22" priority="13" operator="equal">
      <formula>"Non entamée"</formula>
    </cfRule>
  </conditionalFormatting>
  <conditionalFormatting sqref="P2:P12">
    <cfRule type="cellIs" dxfId="21" priority="7" operator="equal">
      <formula>"Inefficace"</formula>
    </cfRule>
    <cfRule type="cellIs" dxfId="20" priority="8" operator="equal">
      <formula>"Efficace"</formula>
    </cfRule>
    <cfRule type="cellIs" dxfId="19" priority="9" operator="equal">
      <formula>"Non estimée"</formula>
    </cfRule>
  </conditionalFormatting>
  <conditionalFormatting sqref="L2:L12">
    <cfRule type="containsErrors" dxfId="18" priority="6">
      <formula>ISERROR(L2)</formula>
    </cfRule>
  </conditionalFormatting>
  <conditionalFormatting sqref="L2:L12">
    <cfRule type="cellIs" dxfId="17" priority="2" operator="equal">
      <formula>"Délai dépassé"</formula>
    </cfRule>
    <cfRule type="cellIs" dxfId="16" priority="3" operator="lessThan">
      <formula>2</formula>
    </cfRule>
    <cfRule type="cellIs" dxfId="15" priority="4" operator="greaterThan">
      <formula>2</formula>
    </cfRule>
    <cfRule type="cellIs" dxfId="14" priority="5" operator="equal">
      <formula>"N/A"</formula>
    </cfRule>
  </conditionalFormatting>
  <conditionalFormatting sqref="P2:P12">
    <cfRule type="cellIs" dxfId="13" priority="1" operator="equal">
      <formula>"Non applicable"</formula>
    </cfRule>
  </conditionalFormatting>
  <dataValidations count="7">
    <dataValidation type="list" allowBlank="1" showInputMessage="1" showErrorMessage="1" sqref="B2:B4">
      <formula1>Processus</formula1>
    </dataValidation>
    <dataValidation type="list" allowBlank="1" showInputMessage="1" showErrorMessage="1" sqref="A2">
      <formula1>$AR$17:$AR$19</formula1>
    </dataValidation>
    <dataValidation type="list" allowBlank="1" showInputMessage="1" showErrorMessage="1" sqref="O2:O4">
      <formula1>statut</formula1>
    </dataValidation>
    <dataValidation type="list" allowBlank="1" showInputMessage="1" showErrorMessage="1" sqref="P2:P12">
      <formula1>"Efficace, Non estimée, Inefficace, Non Applicable"</formula1>
    </dataValidation>
    <dataValidation type="list" allowBlank="1" showInputMessage="1" showErrorMessage="1" sqref="A3:A12">
      <formula1>"Curative, Corrective, Préventive"</formula1>
    </dataValidation>
    <dataValidation type="list" allowBlank="1" showInputMessage="1" showErrorMessage="1" sqref="B5">
      <formula1>$AR$6:$AR$15</formula1>
    </dataValidation>
    <dataValidation type="list" allowBlank="1" showInputMessage="1" showErrorMessage="1" sqref="O5:O12">
      <formula1>$AR$28:$AR$30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D1" zoomScale="70" zoomScaleNormal="70" workbookViewId="0">
      <selection activeCell="D1" sqref="A1:XFD104857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Plan d'action</vt:lpstr>
      <vt:lpstr>tableau de suivi</vt:lpstr>
      <vt:lpstr>Feuil2</vt:lpstr>
      <vt:lpstr>Feuil3</vt:lpstr>
      <vt:lpstr>'Plan d''action'!Zone_d_impression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</dc:creator>
  <cp:lastModifiedBy>TAMI</cp:lastModifiedBy>
  <dcterms:created xsi:type="dcterms:W3CDTF">2017-01-02T14:58:08Z</dcterms:created>
  <dcterms:modified xsi:type="dcterms:W3CDTF">2017-01-02T15:23:33Z</dcterms:modified>
</cp:coreProperties>
</file>