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65" windowWidth="23250" windowHeight="12465" tabRatio="740" activeTab="10"/>
  </bookViews>
  <sheets>
    <sheet name="Données" sheetId="4" r:id="rId1"/>
    <sheet name="Janvier CAS 1" sheetId="16" r:id="rId2"/>
    <sheet name="janvier" sheetId="1" r:id="rId3"/>
    <sheet name="Février" sheetId="5" r:id="rId4"/>
    <sheet name="Mars" sheetId="6" r:id="rId5"/>
    <sheet name="AVRIL" sheetId="7" r:id="rId6"/>
    <sheet name="MAI" sheetId="8" r:id="rId7"/>
    <sheet name="JUIN" sheetId="9" r:id="rId8"/>
    <sheet name="JUILLET" sheetId="10" r:id="rId9"/>
    <sheet name="AOUT" sheetId="11" r:id="rId10"/>
    <sheet name="SEPTEMBRE" sheetId="12" r:id="rId11"/>
    <sheet name="OCTOBRE" sheetId="13" r:id="rId12"/>
    <sheet name="NOVEMBRE" sheetId="14" r:id="rId13"/>
    <sheet name="DECEMBRE" sheetId="15" r:id="rId14"/>
  </sheets>
  <calcPr calcId="145621"/>
</workbook>
</file>

<file path=xl/calcChain.xml><?xml version="1.0" encoding="utf-8"?>
<calcChain xmlns="http://schemas.openxmlformats.org/spreadsheetml/2006/main">
  <c r="B2" i="12" l="1"/>
  <c r="B8" i="6"/>
  <c r="B6" i="16" l="1"/>
  <c r="B12" i="16" s="1"/>
  <c r="B3" i="16"/>
  <c r="B13" i="16" l="1"/>
  <c r="B21" i="16"/>
  <c r="B9" i="16"/>
  <c r="B8" i="16" s="1"/>
  <c r="B24" i="16" l="1"/>
  <c r="B23" i="16" s="1"/>
  <c r="B16" i="16"/>
  <c r="B15" i="16" s="1"/>
  <c r="B27" i="16" l="1"/>
  <c r="B2" i="10"/>
  <c r="B6" i="1" l="1"/>
  <c r="B12" i="1" s="1"/>
  <c r="B21" i="1" s="1"/>
  <c r="F2" i="5"/>
  <c r="B6" i="5" s="1"/>
  <c r="B12" i="5" s="1"/>
  <c r="B21" i="5" s="1"/>
  <c r="F2" i="6" l="1"/>
  <c r="F2" i="7" s="1"/>
  <c r="B3" i="1"/>
  <c r="B13" i="1" s="1"/>
  <c r="B24" i="1" l="1"/>
  <c r="B23" i="1" s="1"/>
  <c r="B22" i="5" s="1"/>
  <c r="B16" i="1"/>
  <c r="B15" i="1" s="1"/>
  <c r="B14" i="5" s="1"/>
  <c r="F2" i="8"/>
  <c r="B6" i="7"/>
  <c r="B12" i="7" s="1"/>
  <c r="B21" i="7" s="1"/>
  <c r="B9" i="1"/>
  <c r="B8" i="1" s="1"/>
  <c r="B7" i="5" s="1"/>
  <c r="B6" i="6"/>
  <c r="B12" i="6" s="1"/>
  <c r="B21" i="6" s="1"/>
  <c r="B3" i="5"/>
  <c r="B13" i="5" s="1"/>
  <c r="B24" i="5" l="1"/>
  <c r="B23" i="5" s="1"/>
  <c r="B22" i="6" s="1"/>
  <c r="B16" i="5"/>
  <c r="B15" i="5" s="1"/>
  <c r="B14" i="6" s="1"/>
  <c r="F2" i="9"/>
  <c r="B6" i="8"/>
  <c r="B12" i="8" s="1"/>
  <c r="B21" i="8" s="1"/>
  <c r="B3" i="6"/>
  <c r="B13" i="6" s="1"/>
  <c r="B9" i="5"/>
  <c r="B8" i="5" s="1"/>
  <c r="B7" i="6" s="1"/>
  <c r="B23" i="6" l="1"/>
  <c r="B22" i="7" s="1"/>
  <c r="B24" i="6"/>
  <c r="B16" i="6"/>
  <c r="B15" i="6" s="1"/>
  <c r="B14" i="7" s="1"/>
  <c r="B3" i="7"/>
  <c r="B13" i="7" s="1"/>
  <c r="F2" i="10"/>
  <c r="B6" i="9"/>
  <c r="B12" i="9" s="1"/>
  <c r="B21" i="9" s="1"/>
  <c r="B9" i="6"/>
  <c r="B7" i="7" s="1"/>
  <c r="B27" i="5"/>
  <c r="B3" i="8" l="1"/>
  <c r="B13" i="8" s="1"/>
  <c r="B24" i="8" s="1"/>
  <c r="B9" i="7"/>
  <c r="B8" i="7" s="1"/>
  <c r="B7" i="8" s="1"/>
  <c r="B8" i="8" s="1"/>
  <c r="B7" i="9" s="1"/>
  <c r="B16" i="8"/>
  <c r="B24" i="7"/>
  <c r="B23" i="7" s="1"/>
  <c r="B22" i="8" s="1"/>
  <c r="B16" i="7"/>
  <c r="B15" i="7" s="1"/>
  <c r="B14" i="8" s="1"/>
  <c r="F2" i="11"/>
  <c r="B6" i="10"/>
  <c r="B12" i="10" s="1"/>
  <c r="B21" i="10" s="1"/>
  <c r="B9" i="8"/>
  <c r="B27" i="6"/>
  <c r="B27" i="1"/>
  <c r="B23" i="8" l="1"/>
  <c r="B22" i="9" s="1"/>
  <c r="B15" i="8"/>
  <c r="B14" i="9" s="1"/>
  <c r="B3" i="9"/>
  <c r="B27" i="7"/>
  <c r="B3" i="10"/>
  <c r="B13" i="10" s="1"/>
  <c r="B27" i="8"/>
  <c r="F2" i="12"/>
  <c r="B6" i="11"/>
  <c r="B12" i="11" s="1"/>
  <c r="B21" i="11" s="1"/>
  <c r="B13" i="9" l="1"/>
  <c r="B16" i="9" s="1"/>
  <c r="B15" i="9" s="1"/>
  <c r="B14" i="10" s="1"/>
  <c r="B9" i="9"/>
  <c r="B8" i="9" s="1"/>
  <c r="B7" i="10" s="1"/>
  <c r="B16" i="10"/>
  <c r="B24" i="10"/>
  <c r="F2" i="13"/>
  <c r="B6" i="12"/>
  <c r="B12" i="12" s="1"/>
  <c r="B21" i="12" s="1"/>
  <c r="B3" i="11"/>
  <c r="B13" i="11" s="1"/>
  <c r="B9" i="10"/>
  <c r="B24" i="9" l="1"/>
  <c r="B23" i="9" s="1"/>
  <c r="B22" i="10" s="1"/>
  <c r="B23" i="10" s="1"/>
  <c r="B22" i="11" s="1"/>
  <c r="B15" i="10"/>
  <c r="B14" i="11" s="1"/>
  <c r="B8" i="10"/>
  <c r="B7" i="11" s="1"/>
  <c r="B24" i="11"/>
  <c r="B16" i="11"/>
  <c r="B15" i="11" s="1"/>
  <c r="B14" i="12" s="1"/>
  <c r="B3" i="12"/>
  <c r="B13" i="12" s="1"/>
  <c r="B9" i="11"/>
  <c r="B27" i="10"/>
  <c r="F2" i="14"/>
  <c r="B6" i="13"/>
  <c r="B12" i="13" s="1"/>
  <c r="B21" i="13" s="1"/>
  <c r="B23" i="11" l="1"/>
  <c r="B22" i="12" s="1"/>
  <c r="B27" i="9"/>
  <c r="B8" i="11"/>
  <c r="B7" i="12" s="1"/>
  <c r="B16" i="12"/>
  <c r="B15" i="12" s="1"/>
  <c r="B14" i="13" s="1"/>
  <c r="B24" i="12"/>
  <c r="B23" i="12" s="1"/>
  <c r="B22" i="13" s="1"/>
  <c r="F2" i="15"/>
  <c r="B6" i="15" s="1"/>
  <c r="B12" i="15" s="1"/>
  <c r="B21" i="15" s="1"/>
  <c r="B6" i="14"/>
  <c r="B12" i="14" s="1"/>
  <c r="B21" i="14" s="1"/>
  <c r="B3" i="13"/>
  <c r="B13" i="13" s="1"/>
  <c r="B9" i="12"/>
  <c r="B27" i="11"/>
  <c r="B8" i="12" l="1"/>
  <c r="B7" i="13" s="1"/>
  <c r="B24" i="13"/>
  <c r="B23" i="13" s="1"/>
  <c r="B22" i="14" s="1"/>
  <c r="B16" i="13"/>
  <c r="B15" i="13" s="1"/>
  <c r="B14" i="14" s="1"/>
  <c r="B27" i="12"/>
  <c r="B3" i="14"/>
  <c r="B13" i="14" s="1"/>
  <c r="B9" i="13"/>
  <c r="B8" i="13" l="1"/>
  <c r="B7" i="14" s="1"/>
  <c r="B24" i="14"/>
  <c r="B23" i="14" s="1"/>
  <c r="B22" i="15" s="1"/>
  <c r="B16" i="14"/>
  <c r="B15" i="14" s="1"/>
  <c r="B14" i="15" s="1"/>
  <c r="B3" i="15"/>
  <c r="B13" i="15" s="1"/>
  <c r="B9" i="14"/>
  <c r="B8" i="14" l="1"/>
  <c r="B7" i="15" s="1"/>
  <c r="B24" i="15"/>
  <c r="B23" i="15" s="1"/>
  <c r="B16" i="15"/>
  <c r="B15" i="15" s="1"/>
  <c r="B27" i="13"/>
  <c r="B27" i="14"/>
  <c r="B9" i="15"/>
  <c r="B8" i="15" l="1"/>
  <c r="B27" i="15"/>
</calcChain>
</file>

<file path=xl/sharedStrings.xml><?xml version="1.0" encoding="utf-8"?>
<sst xmlns="http://schemas.openxmlformats.org/spreadsheetml/2006/main" count="308" uniqueCount="34">
  <si>
    <t>Le plafond sécurité sociale (PSS) s'élève à :</t>
  </si>
  <si>
    <t>Chaque mois, la tranche A s'élève à une fois le PSS. Ce qui n'est pas utilisé sur le mois en cours est conservé pour les mois suivants si besoin et ce qui excède 3218 glisse en tranche B.</t>
  </si>
  <si>
    <t>Chaque mois, la tranche B s'élève à 4 fois le PSS. Ce qui n'est pas utilisé sur le mois en cours est conservé pour les mois suivants si besoin et ce qui excède 4 PSS glisse en tranche C.</t>
  </si>
  <si>
    <t>Chaque mois, la tranche C s'élève à 8 fois le PSS. La tranche C est plafonnée à 8 PSS même si les salaires sont plus élevés.</t>
  </si>
  <si>
    <t>D'un mois sur l'autre, il peut y avoir glissement d'une tranche à l'autre en fonction des plafonds théoriques cumulés.</t>
  </si>
  <si>
    <t>SALAIRE</t>
  </si>
  <si>
    <t>mois</t>
  </si>
  <si>
    <t>cumul année</t>
  </si>
  <si>
    <t>TRANCHE A</t>
  </si>
  <si>
    <t>plafond cumulé</t>
  </si>
  <si>
    <t>Utilisé mois</t>
  </si>
  <si>
    <t>TRANCHE B</t>
  </si>
  <si>
    <t>TRANCHE C</t>
  </si>
  <si>
    <t>J'essaie de mettre au point un système de calcul par onglet (un onglet par mois et une colonne par agent), cf onglets suivants</t>
  </si>
  <si>
    <t>PSS :</t>
  </si>
  <si>
    <t>CONTRÔLE</t>
  </si>
  <si>
    <t>Comment calculer la régularisation progressive des tranches sur les salaires (base des cotisations) sachant que :</t>
  </si>
  <si>
    <t>Pouvez-vous m'aider à rédiger les formules ? Merci</t>
  </si>
  <si>
    <t>NB MOIS :</t>
  </si>
  <si>
    <t>salaire - tranche A</t>
  </si>
  <si>
    <t>Utilisé mois m-1</t>
  </si>
  <si>
    <t>utilisé du mois précédent : rien en janvier ; ou plus tard : de décembre An-1 ? B7 est utilisé en B8</t>
  </si>
  <si>
    <t>utilisé du mois précédent : rien en janvier ; ou plus tard : de décembre An-1 ? B14 est utilisé en B15</t>
  </si>
  <si>
    <t>utilisé du mois précédent : rien en janvier ; ou plus tard : de décembre An-1 ? B22 est utilisé en B23</t>
  </si>
  <si>
    <t>résultat de =B3-B6 : toujours calculé, mais non affiché si &lt;= à 0 (voir format cellule) ; B13 est utilisé en B16 et B24</t>
  </si>
  <si>
    <t>Ce devrait être 3372 (3218 du mois en cours + 154 puisé dans le reliquat disponible du mois précédent). Les tranches constituant  les assiettes de cotisations salariales et patronales, j'ai absolument besoin de cette rubrique</t>
  </si>
  <si>
    <t>ce devrait être 2770</t>
  </si>
  <si>
    <t xml:space="preserve">Ce devrait être 4146 (3218 du mois en cours + 928 puisé dans le reliquat disponible du mois précédent). </t>
  </si>
  <si>
    <t>ce devrait être 3218</t>
  </si>
  <si>
    <t>ce devrait être 2776</t>
  </si>
  <si>
    <t>Ce devrait être -230 . Les tranches constituant  les assiettes de cotisations salariales et patronales, j'ai absolument besoin de cette rubrique</t>
  </si>
  <si>
    <t>-285</t>
  </si>
  <si>
    <t>attendu -230</t>
  </si>
  <si>
    <t>Non, on ne reprend pas les éléments de l'année antérieure donc rien en janvier</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</si>
</sst>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
  </numFmts>
  <fonts count="3" x14ac:knownFonts="1">
    <font>
      <sz val="11"/>
      <color theme="1"/>
      <name val="Calibri"/>
      <family val="2"/>
      <scheme val="minor"/>
    </font>
    <font>
      <b/>
      <sz val="11"/>
      <color theme="1"/>
      <name val="Calibri"/>
      <family val="2"/>
      <scheme val="minor"/>
    </font>
    <font>
      <b/>
      <sz val="11"/>
      <color rgb="FFFF0000"/>
      <name val="Calibri"/>
      <family val="2"/>
      <scheme val="minor"/>
    </font>
  </fonts>
  <fills count="3">
    <fill>
      <patternFill patternType="none"/>
    </fill>
    <fill>
      <patternFill patternType="gray125"/>
    </fill>
    <fill>
      <patternFill patternType="solid">
        <fgColor theme="8" tint="0.59999389629810485"/>
        <bgColor indexed="64"/>
      </patternFill>
    </fill>
  </fills>
  <borders count="1">
    <border>
      <left/>
      <right/>
      <top/>
      <bottom/>
      <diagonal/>
    </border>
  </borders>
  <cellStyleXfs count="1">
    <xf numFmtId="0" fontId="0" fillId="0" borderId="0"/>
  </cellStyleXfs>
  <cellXfs count="13">
    <xf numFmtId="0" fontId="0" fillId="0" borderId="0" xfId="0"/>
    <xf numFmtId="0" fontId="1" fillId="0" borderId="0" xfId="0" applyFont="1"/>
    <xf numFmtId="3" fontId="0" fillId="0" borderId="0" xfId="0" applyNumberFormat="1"/>
    <xf numFmtId="0" fontId="2" fillId="0" borderId="0" xfId="0" applyFont="1"/>
    <xf numFmtId="0" fontId="0" fillId="0" borderId="0" xfId="0" applyFill="1"/>
    <xf numFmtId="164" fontId="0" fillId="0" borderId="0" xfId="0" applyNumberFormat="1"/>
    <xf numFmtId="164" fontId="0" fillId="0" borderId="0" xfId="0" applyNumberFormat="1" applyFill="1"/>
    <xf numFmtId="3" fontId="0" fillId="2" borderId="0" xfId="0" applyNumberFormat="1" applyFill="1"/>
    <xf numFmtId="0" fontId="0" fillId="2" borderId="0" xfId="0" applyFill="1"/>
    <xf numFmtId="164" fontId="0" fillId="2" borderId="0" xfId="0" applyNumberFormat="1" applyFill="1"/>
    <xf numFmtId="0" fontId="0" fillId="2" borderId="0" xfId="0" quotePrefix="1" applyFill="1"/>
    <xf numFmtId="3" fontId="0" fillId="0" borderId="0" xfId="0" applyNumberFormat="1" applyFill="1"/>
    <xf numFmtId="0" fontId="0" fillId="2" borderId="0" xfId="0" applyFill="1" applyAlignment="1">
      <alignment horizontal="center" vertical="center"/>
    </xf>
  </cellXfs>
  <cellStyles count="1">
    <cellStyle name="Normal" xfId="0" builtinId="0"/>
  </cellStyles>
  <dxfs count="0"/>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workbookViewId="0">
      <selection activeCell="E19" sqref="E19"/>
    </sheetView>
  </sheetViews>
  <sheetFormatPr baseColWidth="10" defaultRowHeight="15" x14ac:dyDescent="0.25"/>
  <cols>
    <col min="1" max="1" width="116.42578125" customWidth="1"/>
  </cols>
  <sheetData>
    <row r="1" spans="1:5" x14ac:dyDescent="0.25">
      <c r="A1" t="s">
        <v>16</v>
      </c>
    </row>
    <row r="4" spans="1:5" x14ac:dyDescent="0.25">
      <c r="A4" t="s">
        <v>0</v>
      </c>
      <c r="E4" s="2">
        <v>3218</v>
      </c>
    </row>
    <row r="6" spans="1:5" x14ac:dyDescent="0.25">
      <c r="A6" t="s">
        <v>1</v>
      </c>
    </row>
    <row r="8" spans="1:5" x14ac:dyDescent="0.25">
      <c r="A8" t="s">
        <v>2</v>
      </c>
    </row>
    <row r="10" spans="1:5" x14ac:dyDescent="0.25">
      <c r="A10" t="s">
        <v>3</v>
      </c>
    </row>
    <row r="13" spans="1:5" x14ac:dyDescent="0.25">
      <c r="A13" t="s">
        <v>4</v>
      </c>
    </row>
    <row r="16" spans="1:5" x14ac:dyDescent="0.25">
      <c r="A16" t="s">
        <v>13</v>
      </c>
    </row>
    <row r="19" spans="1:1" x14ac:dyDescent="0.25">
      <c r="A19" t="s">
        <v>17</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workbookViewId="0">
      <selection activeCell="G23" sqref="G23"/>
    </sheetView>
  </sheetViews>
  <sheetFormatPr baseColWidth="10" defaultRowHeight="15" x14ac:dyDescent="0.25"/>
  <cols>
    <col min="1" max="1" width="18" customWidth="1"/>
  </cols>
  <sheetData>
    <row r="1" spans="1:6" x14ac:dyDescent="0.25">
      <c r="A1" s="1" t="s">
        <v>5</v>
      </c>
      <c r="E1" t="s">
        <v>14</v>
      </c>
      <c r="F1" s="2">
        <v>3218</v>
      </c>
    </row>
    <row r="2" spans="1:6" x14ac:dyDescent="0.25">
      <c r="A2" t="s">
        <v>6</v>
      </c>
      <c r="B2" s="2">
        <v>2769.61</v>
      </c>
      <c r="E2" t="s">
        <v>18</v>
      </c>
      <c r="F2">
        <f>JUILLET!F2+1</f>
        <v>8</v>
      </c>
    </row>
    <row r="3" spans="1:6" x14ac:dyDescent="0.25">
      <c r="A3" t="s">
        <v>7</v>
      </c>
      <c r="B3" s="2">
        <f>JUILLET!B3+B2</f>
        <v>25082.91</v>
      </c>
    </row>
    <row r="5" spans="1:6" x14ac:dyDescent="0.25">
      <c r="A5" s="1" t="s">
        <v>8</v>
      </c>
    </row>
    <row r="6" spans="1:6" x14ac:dyDescent="0.25">
      <c r="A6" t="s">
        <v>9</v>
      </c>
      <c r="B6" s="2">
        <f>F2*F1</f>
        <v>25744</v>
      </c>
    </row>
    <row r="7" spans="1:6" x14ac:dyDescent="0.25">
      <c r="A7" t="s">
        <v>20</v>
      </c>
      <c r="B7" s="2">
        <f>JUILLET!B8</f>
        <v>13278.189999999999</v>
      </c>
    </row>
    <row r="8" spans="1:6" x14ac:dyDescent="0.25">
      <c r="A8" t="s">
        <v>10</v>
      </c>
      <c r="B8" s="7">
        <f>IF(B9&gt;B7,B9-B7,0)</f>
        <v>11804.720000000001</v>
      </c>
      <c r="D8" s="8" t="s">
        <v>26</v>
      </c>
      <c r="E8" s="8"/>
      <c r="F8" s="8"/>
    </row>
    <row r="9" spans="1:6" x14ac:dyDescent="0.25">
      <c r="A9" t="s">
        <v>7</v>
      </c>
      <c r="B9" s="2">
        <f>MIN(B3,B6)</f>
        <v>25082.91</v>
      </c>
    </row>
    <row r="11" spans="1:6" x14ac:dyDescent="0.25">
      <c r="A11" s="1" t="s">
        <v>11</v>
      </c>
    </row>
    <row r="12" spans="1:6" x14ac:dyDescent="0.25">
      <c r="A12" t="s">
        <v>9</v>
      </c>
      <c r="B12" s="2">
        <f>4*B6</f>
        <v>102976</v>
      </c>
    </row>
    <row r="13" spans="1:6" x14ac:dyDescent="0.25">
      <c r="A13" t="s">
        <v>19</v>
      </c>
      <c r="B13" s="5">
        <f>B3-B6</f>
        <v>-661.09000000000015</v>
      </c>
    </row>
    <row r="14" spans="1:6" x14ac:dyDescent="0.25">
      <c r="A14" t="s">
        <v>20</v>
      </c>
      <c r="B14" s="9">
        <f>JUILLET!B15</f>
        <v>0</v>
      </c>
      <c r="D14" s="10" t="s">
        <v>32</v>
      </c>
      <c r="E14" s="8"/>
    </row>
    <row r="15" spans="1:6" x14ac:dyDescent="0.25">
      <c r="A15" t="s">
        <v>10</v>
      </c>
      <c r="B15" s="6">
        <f>IF(B16&gt;B14,B16-B14,0)</f>
        <v>0</v>
      </c>
    </row>
    <row r="16" spans="1:6" x14ac:dyDescent="0.25">
      <c r="A16" t="s">
        <v>7</v>
      </c>
      <c r="B16" s="5">
        <f>IF(B13&gt;0,MIN(B13,B12),0)</f>
        <v>0</v>
      </c>
    </row>
    <row r="20" spans="1:2" x14ac:dyDescent="0.25">
      <c r="A20" s="1" t="s">
        <v>12</v>
      </c>
    </row>
    <row r="21" spans="1:2" x14ac:dyDescent="0.25">
      <c r="A21" t="s">
        <v>9</v>
      </c>
      <c r="B21" s="2">
        <f>2*B12</f>
        <v>205952</v>
      </c>
    </row>
    <row r="22" spans="1:2" x14ac:dyDescent="0.25">
      <c r="A22" t="s">
        <v>20</v>
      </c>
      <c r="B22" s="5">
        <f>JUILLET!B23</f>
        <v>0</v>
      </c>
    </row>
    <row r="23" spans="1:2" x14ac:dyDescent="0.25">
      <c r="A23" t="s">
        <v>10</v>
      </c>
      <c r="B23" s="5">
        <f>IF(B24&gt;B22,B24-B22,0)</f>
        <v>0</v>
      </c>
    </row>
    <row r="24" spans="1:2" x14ac:dyDescent="0.25">
      <c r="A24" t="s">
        <v>7</v>
      </c>
      <c r="B24" s="5">
        <f>IF(B13&gt;B12,MIN(B13-B12,B21),0)</f>
        <v>0</v>
      </c>
    </row>
    <row r="27" spans="1:2" x14ac:dyDescent="0.25">
      <c r="A27" t="s">
        <v>15</v>
      </c>
      <c r="B27" t="str">
        <f>IF(B9+B16+B24=B3,"OK","ERREUR")</f>
        <v>OK</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tabSelected="1" workbookViewId="0">
      <selection activeCell="H36" sqref="H36"/>
    </sheetView>
  </sheetViews>
  <sheetFormatPr baseColWidth="10" defaultRowHeight="15" x14ac:dyDescent="0.25"/>
  <cols>
    <col min="1" max="1" width="18" customWidth="1"/>
  </cols>
  <sheetData>
    <row r="1" spans="1:6" x14ac:dyDescent="0.25">
      <c r="A1" s="1" t="s">
        <v>5</v>
      </c>
      <c r="E1" t="s">
        <v>14</v>
      </c>
      <c r="F1" s="2">
        <v>3218</v>
      </c>
    </row>
    <row r="2" spans="1:6" x14ac:dyDescent="0.25">
      <c r="A2" t="s">
        <v>6</v>
      </c>
      <c r="B2" s="2">
        <f>4146+17.67</f>
        <v>4163.67</v>
      </c>
      <c r="E2" t="s">
        <v>18</v>
      </c>
      <c r="F2">
        <f>AOUT!F2+1</f>
        <v>9</v>
      </c>
    </row>
    <row r="3" spans="1:6" x14ac:dyDescent="0.25">
      <c r="A3" t="s">
        <v>7</v>
      </c>
      <c r="B3" s="2">
        <f>AOUT!B3+B2</f>
        <v>29246.58</v>
      </c>
    </row>
    <row r="5" spans="1:6" x14ac:dyDescent="0.25">
      <c r="A5" s="1" t="s">
        <v>8</v>
      </c>
    </row>
    <row r="6" spans="1:6" x14ac:dyDescent="0.25">
      <c r="A6" t="s">
        <v>9</v>
      </c>
      <c r="B6" s="2">
        <f>F2*F1</f>
        <v>28962</v>
      </c>
    </row>
    <row r="7" spans="1:6" x14ac:dyDescent="0.25">
      <c r="A7" t="s">
        <v>20</v>
      </c>
      <c r="B7" s="2">
        <f>AOUT!B8</f>
        <v>11804.720000000001</v>
      </c>
    </row>
    <row r="8" spans="1:6" x14ac:dyDescent="0.25">
      <c r="A8" t="s">
        <v>10</v>
      </c>
      <c r="B8" s="7">
        <f>IF(B9&gt;B7,B9-B7,0)</f>
        <v>17157.28</v>
      </c>
      <c r="E8" s="8">
        <v>3218</v>
      </c>
    </row>
    <row r="9" spans="1:6" x14ac:dyDescent="0.25">
      <c r="A9" t="s">
        <v>7</v>
      </c>
      <c r="B9" s="2">
        <f>MIN(B3,B6)</f>
        <v>28962</v>
      </c>
    </row>
    <row r="11" spans="1:6" x14ac:dyDescent="0.25">
      <c r="A11" s="1" t="s">
        <v>11</v>
      </c>
    </row>
    <row r="12" spans="1:6" x14ac:dyDescent="0.25">
      <c r="A12" t="s">
        <v>9</v>
      </c>
      <c r="B12" s="2">
        <f>4*B6</f>
        <v>115848</v>
      </c>
    </row>
    <row r="13" spans="1:6" x14ac:dyDescent="0.25">
      <c r="A13" t="s">
        <v>19</v>
      </c>
      <c r="B13" s="5">
        <f>B3-B6</f>
        <v>284.58000000000175</v>
      </c>
    </row>
    <row r="14" spans="1:6" x14ac:dyDescent="0.25">
      <c r="A14" t="s">
        <v>20</v>
      </c>
      <c r="B14" s="5">
        <f>AOUT!B15</f>
        <v>0</v>
      </c>
    </row>
    <row r="15" spans="1:6" x14ac:dyDescent="0.25">
      <c r="A15" t="s">
        <v>10</v>
      </c>
      <c r="B15" s="5">
        <f>IF(B16&gt;B14,B16-B14,0)</f>
        <v>284.58000000000175</v>
      </c>
    </row>
    <row r="16" spans="1:6" x14ac:dyDescent="0.25">
      <c r="A16" t="s">
        <v>7</v>
      </c>
      <c r="B16" s="5">
        <f>IF(B13&gt;0,MIN(B13,B12),0)</f>
        <v>284.58000000000175</v>
      </c>
    </row>
    <row r="20" spans="1:2" x14ac:dyDescent="0.25">
      <c r="A20" s="1" t="s">
        <v>12</v>
      </c>
    </row>
    <row r="21" spans="1:2" x14ac:dyDescent="0.25">
      <c r="A21" t="s">
        <v>9</v>
      </c>
      <c r="B21" s="2">
        <f>2*B12</f>
        <v>231696</v>
      </c>
    </row>
    <row r="22" spans="1:2" x14ac:dyDescent="0.25">
      <c r="A22" t="s">
        <v>20</v>
      </c>
      <c r="B22" s="5">
        <f>AOUT!B23</f>
        <v>0</v>
      </c>
    </row>
    <row r="23" spans="1:2" x14ac:dyDescent="0.25">
      <c r="A23" t="s">
        <v>10</v>
      </c>
      <c r="B23" s="5">
        <f>IF(B24&gt;B22,B24-B22,0)</f>
        <v>0</v>
      </c>
    </row>
    <row r="24" spans="1:2" x14ac:dyDescent="0.25">
      <c r="A24" t="s">
        <v>7</v>
      </c>
      <c r="B24" s="5">
        <f>IF(B13&gt;B12,MIN(B13-B12,B21),0)</f>
        <v>0</v>
      </c>
    </row>
    <row r="27" spans="1:2" x14ac:dyDescent="0.25">
      <c r="A27" t="s">
        <v>15</v>
      </c>
      <c r="B27" t="str">
        <f>IF(B9+B16+B24=B3,"OK","ERREUR")</f>
        <v>OK</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workbookViewId="0">
      <selection activeCell="H20" sqref="H20"/>
    </sheetView>
  </sheetViews>
  <sheetFormatPr baseColWidth="10" defaultRowHeight="15" x14ac:dyDescent="0.25"/>
  <cols>
    <col min="1" max="1" width="18" customWidth="1"/>
  </cols>
  <sheetData>
    <row r="1" spans="1:6" x14ac:dyDescent="0.25">
      <c r="A1" s="1" t="s">
        <v>5</v>
      </c>
      <c r="E1" t="s">
        <v>14</v>
      </c>
      <c r="F1" s="2">
        <v>3218</v>
      </c>
    </row>
    <row r="2" spans="1:6" x14ac:dyDescent="0.25">
      <c r="A2" t="s">
        <v>6</v>
      </c>
      <c r="B2" s="2">
        <v>2809.81</v>
      </c>
      <c r="E2" t="s">
        <v>18</v>
      </c>
      <c r="F2">
        <f>SEPTEMBRE!F2+1</f>
        <v>10</v>
      </c>
    </row>
    <row r="3" spans="1:6" x14ac:dyDescent="0.25">
      <c r="A3" t="s">
        <v>7</v>
      </c>
      <c r="B3" s="2">
        <f>SEPTEMBRE!B3+B2</f>
        <v>32056.390000000003</v>
      </c>
    </row>
    <row r="5" spans="1:6" x14ac:dyDescent="0.25">
      <c r="A5" s="1" t="s">
        <v>8</v>
      </c>
    </row>
    <row r="6" spans="1:6" x14ac:dyDescent="0.25">
      <c r="A6" t="s">
        <v>9</v>
      </c>
      <c r="B6" s="2">
        <f>F2*F1</f>
        <v>32180</v>
      </c>
    </row>
    <row r="7" spans="1:6" x14ac:dyDescent="0.25">
      <c r="A7" t="s">
        <v>20</v>
      </c>
      <c r="B7" s="2">
        <f>SEPTEMBRE!B8</f>
        <v>17157.28</v>
      </c>
    </row>
    <row r="8" spans="1:6" x14ac:dyDescent="0.25">
      <c r="A8" t="s">
        <v>10</v>
      </c>
      <c r="B8" s="7">
        <f>IF(B9&gt;B7,B9-B7,0)</f>
        <v>14899.110000000004</v>
      </c>
      <c r="E8" s="8">
        <v>2810</v>
      </c>
    </row>
    <row r="9" spans="1:6" x14ac:dyDescent="0.25">
      <c r="A9" t="s">
        <v>7</v>
      </c>
      <c r="B9" s="2">
        <f>MIN(B3,B6)</f>
        <v>32056.390000000003</v>
      </c>
    </row>
    <row r="11" spans="1:6" x14ac:dyDescent="0.25">
      <c r="A11" s="1" t="s">
        <v>11</v>
      </c>
    </row>
    <row r="12" spans="1:6" x14ac:dyDescent="0.25">
      <c r="A12" t="s">
        <v>9</v>
      </c>
      <c r="B12" s="2">
        <f>4*B6</f>
        <v>128720</v>
      </c>
    </row>
    <row r="13" spans="1:6" x14ac:dyDescent="0.25">
      <c r="A13" t="s">
        <v>19</v>
      </c>
      <c r="B13" s="5">
        <f>B3-B6</f>
        <v>-123.60999999999694</v>
      </c>
    </row>
    <row r="14" spans="1:6" x14ac:dyDescent="0.25">
      <c r="A14" t="s">
        <v>20</v>
      </c>
      <c r="B14" s="5">
        <f>SEPTEMBRE!B15</f>
        <v>284.58000000000175</v>
      </c>
    </row>
    <row r="15" spans="1:6" x14ac:dyDescent="0.25">
      <c r="A15" t="s">
        <v>10</v>
      </c>
      <c r="B15" s="9">
        <f>IF(B16&gt;B14,B16-B14,0)</f>
        <v>0</v>
      </c>
      <c r="E15" s="10" t="s">
        <v>31</v>
      </c>
    </row>
    <row r="16" spans="1:6" x14ac:dyDescent="0.25">
      <c r="A16" t="s">
        <v>7</v>
      </c>
      <c r="B16" s="5">
        <f>IF(B13&gt;0,MIN(B13,B12),0)</f>
        <v>0</v>
      </c>
    </row>
    <row r="20" spans="1:2" x14ac:dyDescent="0.25">
      <c r="A20" s="1" t="s">
        <v>12</v>
      </c>
    </row>
    <row r="21" spans="1:2" x14ac:dyDescent="0.25">
      <c r="A21" t="s">
        <v>9</v>
      </c>
      <c r="B21" s="2">
        <f>2*B12</f>
        <v>257440</v>
      </c>
    </row>
    <row r="22" spans="1:2" x14ac:dyDescent="0.25">
      <c r="A22" t="s">
        <v>20</v>
      </c>
      <c r="B22" s="5">
        <f>SEPTEMBRE!B23</f>
        <v>0</v>
      </c>
    </row>
    <row r="23" spans="1:2" x14ac:dyDescent="0.25">
      <c r="A23" t="s">
        <v>10</v>
      </c>
      <c r="B23" s="5">
        <f>IF(B24&gt;B22,B24-B22,0)</f>
        <v>0</v>
      </c>
    </row>
    <row r="24" spans="1:2" x14ac:dyDescent="0.25">
      <c r="A24" t="s">
        <v>7</v>
      </c>
      <c r="B24" s="5">
        <f>IF(B13&gt;B12,MIN(B13-B12,B21),0)</f>
        <v>0</v>
      </c>
    </row>
    <row r="27" spans="1:2" x14ac:dyDescent="0.25">
      <c r="A27" t="s">
        <v>15</v>
      </c>
      <c r="B27" t="str">
        <f>IF(B9+B16+B24=B3,"OK","ERREUR")</f>
        <v>OK</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workbookViewId="0">
      <selection activeCell="H37" sqref="H37"/>
    </sheetView>
  </sheetViews>
  <sheetFormatPr baseColWidth="10" defaultRowHeight="15" x14ac:dyDescent="0.25"/>
  <cols>
    <col min="1" max="1" width="18" customWidth="1"/>
  </cols>
  <sheetData>
    <row r="1" spans="1:6" x14ac:dyDescent="0.25">
      <c r="A1" s="1" t="s">
        <v>5</v>
      </c>
      <c r="E1" t="s">
        <v>14</v>
      </c>
      <c r="F1" s="2">
        <v>3218</v>
      </c>
    </row>
    <row r="2" spans="1:6" x14ac:dyDescent="0.25">
      <c r="A2" t="s">
        <v>6</v>
      </c>
      <c r="B2" s="2">
        <v>5247</v>
      </c>
      <c r="E2" t="s">
        <v>18</v>
      </c>
      <c r="F2">
        <f>OCTOBRE!F2+1</f>
        <v>11</v>
      </c>
    </row>
    <row r="3" spans="1:6" x14ac:dyDescent="0.25">
      <c r="A3" t="s">
        <v>7</v>
      </c>
      <c r="B3" s="2">
        <f>OCTOBRE!B3+B2</f>
        <v>37303.39</v>
      </c>
    </row>
    <row r="5" spans="1:6" x14ac:dyDescent="0.25">
      <c r="A5" s="1" t="s">
        <v>8</v>
      </c>
    </row>
    <row r="6" spans="1:6" x14ac:dyDescent="0.25">
      <c r="A6" t="s">
        <v>9</v>
      </c>
      <c r="B6" s="2">
        <f>F2*F1</f>
        <v>35398</v>
      </c>
    </row>
    <row r="7" spans="1:6" x14ac:dyDescent="0.25">
      <c r="A7" t="s">
        <v>20</v>
      </c>
      <c r="B7" s="2">
        <f>OCTOBRE!B8</f>
        <v>14899.110000000004</v>
      </c>
    </row>
    <row r="8" spans="1:6" x14ac:dyDescent="0.25">
      <c r="A8" t="s">
        <v>10</v>
      </c>
      <c r="B8" s="7">
        <f>IF(B9&gt;B7,B9-B7,0)</f>
        <v>20498.889999999996</v>
      </c>
      <c r="E8" s="8">
        <v>3218</v>
      </c>
    </row>
    <row r="9" spans="1:6" x14ac:dyDescent="0.25">
      <c r="A9" t="s">
        <v>7</v>
      </c>
      <c r="B9" s="2">
        <f>MIN(B3,B6)</f>
        <v>35398</v>
      </c>
    </row>
    <row r="11" spans="1:6" x14ac:dyDescent="0.25">
      <c r="A11" s="1" t="s">
        <v>11</v>
      </c>
    </row>
    <row r="12" spans="1:6" x14ac:dyDescent="0.25">
      <c r="A12" t="s">
        <v>9</v>
      </c>
      <c r="B12" s="2">
        <f>4*B6</f>
        <v>141592</v>
      </c>
    </row>
    <row r="13" spans="1:6" x14ac:dyDescent="0.25">
      <c r="A13" t="s">
        <v>19</v>
      </c>
      <c r="B13" s="5">
        <f>B3-B6</f>
        <v>1905.3899999999994</v>
      </c>
    </row>
    <row r="14" spans="1:6" x14ac:dyDescent="0.25">
      <c r="A14" t="s">
        <v>20</v>
      </c>
      <c r="B14" s="5">
        <f>OCTOBRE!B15</f>
        <v>0</v>
      </c>
    </row>
    <row r="15" spans="1:6" x14ac:dyDescent="0.25">
      <c r="A15" t="s">
        <v>10</v>
      </c>
      <c r="B15" s="5">
        <f>IF(B16&gt;B14,B16-B14,0)</f>
        <v>1905.3899999999994</v>
      </c>
    </row>
    <row r="16" spans="1:6" x14ac:dyDescent="0.25">
      <c r="A16" t="s">
        <v>7</v>
      </c>
      <c r="B16" s="5">
        <f>IF(B13&gt;0,MIN(B13,B12),0)</f>
        <v>1905.3899999999994</v>
      </c>
    </row>
    <row r="20" spans="1:2" x14ac:dyDescent="0.25">
      <c r="A20" s="1" t="s">
        <v>12</v>
      </c>
    </row>
    <row r="21" spans="1:2" x14ac:dyDescent="0.25">
      <c r="A21" t="s">
        <v>9</v>
      </c>
      <c r="B21" s="2">
        <f>2*B12</f>
        <v>283184</v>
      </c>
    </row>
    <row r="22" spans="1:2" x14ac:dyDescent="0.25">
      <c r="A22" t="s">
        <v>20</v>
      </c>
      <c r="B22" s="5">
        <f>OCTOBRE!B23</f>
        <v>0</v>
      </c>
    </row>
    <row r="23" spans="1:2" x14ac:dyDescent="0.25">
      <c r="A23" t="s">
        <v>10</v>
      </c>
      <c r="B23" s="5">
        <f>IF(B24&gt;B22,B24-B22,0)</f>
        <v>0</v>
      </c>
    </row>
    <row r="24" spans="1:2" x14ac:dyDescent="0.25">
      <c r="A24" t="s">
        <v>7</v>
      </c>
      <c r="B24" s="5">
        <f>IF(B13&gt;B12,MIN(B13-B12,B21),0)</f>
        <v>0</v>
      </c>
    </row>
    <row r="27" spans="1:2" x14ac:dyDescent="0.25">
      <c r="A27" t="s">
        <v>15</v>
      </c>
      <c r="B27" t="str">
        <f>IF(B9+B16+B24=B3,"OK","ERREUR")</f>
        <v>OK</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workbookViewId="0">
      <selection activeCell="I18" sqref="I18"/>
    </sheetView>
  </sheetViews>
  <sheetFormatPr baseColWidth="10" defaultRowHeight="15" x14ac:dyDescent="0.25"/>
  <cols>
    <col min="1" max="1" width="18" customWidth="1"/>
  </cols>
  <sheetData>
    <row r="1" spans="1:6" x14ac:dyDescent="0.25">
      <c r="A1" s="1" t="s">
        <v>5</v>
      </c>
      <c r="E1" t="s">
        <v>14</v>
      </c>
      <c r="F1" s="2">
        <v>3218</v>
      </c>
    </row>
    <row r="2" spans="1:6" x14ac:dyDescent="0.25">
      <c r="A2" t="s">
        <v>6</v>
      </c>
      <c r="B2" s="2">
        <v>0</v>
      </c>
      <c r="E2" t="s">
        <v>18</v>
      </c>
      <c r="F2">
        <f>NOVEMBRE!F2+1</f>
        <v>12</v>
      </c>
    </row>
    <row r="3" spans="1:6" x14ac:dyDescent="0.25">
      <c r="A3" t="s">
        <v>7</v>
      </c>
      <c r="B3" s="2">
        <f>NOVEMBRE!B3+B2</f>
        <v>37303.39</v>
      </c>
    </row>
    <row r="5" spans="1:6" x14ac:dyDescent="0.25">
      <c r="A5" s="1" t="s">
        <v>8</v>
      </c>
    </row>
    <row r="6" spans="1:6" x14ac:dyDescent="0.25">
      <c r="A6" t="s">
        <v>9</v>
      </c>
      <c r="B6" s="2">
        <f>F2*F1</f>
        <v>38616</v>
      </c>
    </row>
    <row r="7" spans="1:6" x14ac:dyDescent="0.25">
      <c r="A7" t="s">
        <v>20</v>
      </c>
      <c r="B7" s="2">
        <f>NOVEMBRE!B8</f>
        <v>20498.889999999996</v>
      </c>
    </row>
    <row r="8" spans="1:6" x14ac:dyDescent="0.25">
      <c r="A8" t="s">
        <v>10</v>
      </c>
      <c r="B8" s="2">
        <f>IF(B9&gt;B7,B9-B7,0)</f>
        <v>16804.500000000004</v>
      </c>
    </row>
    <row r="9" spans="1:6" x14ac:dyDescent="0.25">
      <c r="A9" t="s">
        <v>7</v>
      </c>
      <c r="B9" s="2">
        <f>MIN(B3,B6)</f>
        <v>37303.39</v>
      </c>
    </row>
    <row r="11" spans="1:6" x14ac:dyDescent="0.25">
      <c r="A11" s="1" t="s">
        <v>11</v>
      </c>
    </row>
    <row r="12" spans="1:6" x14ac:dyDescent="0.25">
      <c r="A12" t="s">
        <v>9</v>
      </c>
      <c r="B12" s="2">
        <f>4*B6</f>
        <v>154464</v>
      </c>
    </row>
    <row r="13" spans="1:6" x14ac:dyDescent="0.25">
      <c r="A13" t="s">
        <v>19</v>
      </c>
      <c r="B13" s="5">
        <f>B3-B6</f>
        <v>-1312.6100000000006</v>
      </c>
    </row>
    <row r="14" spans="1:6" x14ac:dyDescent="0.25">
      <c r="A14" t="s">
        <v>20</v>
      </c>
      <c r="B14" s="5">
        <f>NOVEMBRE!B15</f>
        <v>1905.3899999999994</v>
      </c>
    </row>
    <row r="15" spans="1:6" x14ac:dyDescent="0.25">
      <c r="A15" t="s">
        <v>10</v>
      </c>
      <c r="B15" s="5">
        <f>IF(B16&gt;B14,B16-B14,0)</f>
        <v>0</v>
      </c>
    </row>
    <row r="16" spans="1:6" x14ac:dyDescent="0.25">
      <c r="A16" t="s">
        <v>7</v>
      </c>
      <c r="B16" s="5">
        <f>IF(B13&gt;0,MIN(B13,B12),0)</f>
        <v>0</v>
      </c>
    </row>
    <row r="20" spans="1:2" x14ac:dyDescent="0.25">
      <c r="A20" s="1" t="s">
        <v>12</v>
      </c>
    </row>
    <row r="21" spans="1:2" x14ac:dyDescent="0.25">
      <c r="A21" t="s">
        <v>9</v>
      </c>
      <c r="B21" s="2">
        <f>2*B12</f>
        <v>308928</v>
      </c>
    </row>
    <row r="22" spans="1:2" x14ac:dyDescent="0.25">
      <c r="A22" t="s">
        <v>20</v>
      </c>
      <c r="B22" s="5">
        <f>NOVEMBRE!B23</f>
        <v>0</v>
      </c>
    </row>
    <row r="23" spans="1:2" x14ac:dyDescent="0.25">
      <c r="A23" t="s">
        <v>10</v>
      </c>
      <c r="B23" s="5">
        <f>IF(B24&gt;B22,B24-B22,0)</f>
        <v>0</v>
      </c>
    </row>
    <row r="24" spans="1:2" x14ac:dyDescent="0.25">
      <c r="A24" t="s">
        <v>7</v>
      </c>
      <c r="B24" s="5">
        <f>IF(B13&gt;B12,MIN(B13-B12,B21),0)</f>
        <v>0</v>
      </c>
    </row>
    <row r="27" spans="1:2" x14ac:dyDescent="0.25">
      <c r="A27" t="s">
        <v>15</v>
      </c>
      <c r="B27" t="str">
        <f>IF(B9+B16+B24=B3,"OK","ERREUR")</f>
        <v>OK</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7"/>
  <sheetViews>
    <sheetView workbookViewId="0">
      <selection activeCell="L31" sqref="L31"/>
    </sheetView>
  </sheetViews>
  <sheetFormatPr baseColWidth="10" defaultRowHeight="15" x14ac:dyDescent="0.25"/>
  <cols>
    <col min="1" max="1" width="18" customWidth="1"/>
    <col min="4" max="4" width="11.5703125" customWidth="1"/>
  </cols>
  <sheetData>
    <row r="1" spans="1:20" x14ac:dyDescent="0.25">
      <c r="A1" s="1" t="s">
        <v>5</v>
      </c>
      <c r="E1" t="s">
        <v>14</v>
      </c>
      <c r="F1" s="2">
        <v>3218</v>
      </c>
    </row>
    <row r="2" spans="1:20" x14ac:dyDescent="0.25">
      <c r="A2" t="s">
        <v>6</v>
      </c>
      <c r="B2" s="2">
        <v>6832</v>
      </c>
      <c r="E2" t="s">
        <v>18</v>
      </c>
      <c r="F2">
        <v>1</v>
      </c>
    </row>
    <row r="3" spans="1:20" x14ac:dyDescent="0.25">
      <c r="A3" t="s">
        <v>7</v>
      </c>
      <c r="B3" s="2">
        <f>B2</f>
        <v>6832</v>
      </c>
    </row>
    <row r="5" spans="1:20" x14ac:dyDescent="0.25">
      <c r="A5" s="1" t="s">
        <v>8</v>
      </c>
    </row>
    <row r="6" spans="1:20" x14ac:dyDescent="0.25">
      <c r="A6" t="s">
        <v>9</v>
      </c>
      <c r="B6" s="2">
        <f>F1</f>
        <v>3218</v>
      </c>
    </row>
    <row r="7" spans="1:20" x14ac:dyDescent="0.25">
      <c r="A7" t="s">
        <v>20</v>
      </c>
      <c r="B7" s="2"/>
      <c r="E7" s="3" t="s">
        <v>21</v>
      </c>
      <c r="N7" s="12" t="s">
        <v>33</v>
      </c>
      <c r="O7" s="12"/>
      <c r="P7" s="12"/>
      <c r="Q7" s="12"/>
      <c r="R7" s="12"/>
      <c r="S7" s="12"/>
      <c r="T7" s="12"/>
    </row>
    <row r="8" spans="1:20" x14ac:dyDescent="0.25">
      <c r="A8" t="s">
        <v>10</v>
      </c>
      <c r="B8" s="2">
        <f>IF(B9&gt;B7,B9-B7,0)</f>
        <v>3218</v>
      </c>
      <c r="N8" s="12"/>
      <c r="O8" s="12"/>
      <c r="P8" s="12"/>
      <c r="Q8" s="12"/>
      <c r="R8" s="12"/>
      <c r="S8" s="12"/>
      <c r="T8" s="12"/>
    </row>
    <row r="9" spans="1:20" x14ac:dyDescent="0.25">
      <c r="A9" t="s">
        <v>7</v>
      </c>
      <c r="B9" s="2">
        <f>MIN(B3:B6)</f>
        <v>3218</v>
      </c>
      <c r="N9" s="12"/>
      <c r="O9" s="12"/>
      <c r="P9" s="12"/>
      <c r="Q9" s="12"/>
      <c r="R9" s="12"/>
      <c r="S9" s="12"/>
      <c r="T9" s="12"/>
    </row>
    <row r="10" spans="1:20" x14ac:dyDescent="0.25">
      <c r="N10" s="12"/>
      <c r="O10" s="12"/>
      <c r="P10" s="12"/>
      <c r="Q10" s="12"/>
      <c r="R10" s="12"/>
      <c r="S10" s="12"/>
      <c r="T10" s="12"/>
    </row>
    <row r="11" spans="1:20" x14ac:dyDescent="0.25">
      <c r="A11" s="1" t="s">
        <v>11</v>
      </c>
      <c r="N11" s="12"/>
      <c r="O11" s="12"/>
      <c r="P11" s="12"/>
      <c r="Q11" s="12"/>
      <c r="R11" s="12"/>
      <c r="S11" s="12"/>
      <c r="T11" s="12"/>
    </row>
    <row r="12" spans="1:20" x14ac:dyDescent="0.25">
      <c r="A12" t="s">
        <v>9</v>
      </c>
      <c r="B12" s="2">
        <f>4*B6</f>
        <v>12872</v>
      </c>
      <c r="N12" s="12"/>
      <c r="O12" s="12"/>
      <c r="P12" s="12"/>
      <c r="Q12" s="12"/>
      <c r="R12" s="12"/>
      <c r="S12" s="12"/>
      <c r="T12" s="12"/>
    </row>
    <row r="13" spans="1:20" x14ac:dyDescent="0.25">
      <c r="A13" t="s">
        <v>19</v>
      </c>
      <c r="B13" s="5">
        <f>B3-B6</f>
        <v>3614</v>
      </c>
      <c r="E13" s="3" t="s">
        <v>24</v>
      </c>
      <c r="N13" s="12"/>
      <c r="O13" s="12"/>
      <c r="P13" s="12"/>
      <c r="Q13" s="12"/>
      <c r="R13" s="12"/>
      <c r="S13" s="12"/>
      <c r="T13" s="12"/>
    </row>
    <row r="14" spans="1:20" x14ac:dyDescent="0.25">
      <c r="A14" t="s">
        <v>20</v>
      </c>
      <c r="B14" s="5"/>
      <c r="E14" s="3" t="s">
        <v>22</v>
      </c>
      <c r="N14" s="12"/>
      <c r="O14" s="12"/>
      <c r="P14" s="12"/>
      <c r="Q14" s="12"/>
      <c r="R14" s="12"/>
      <c r="S14" s="12"/>
      <c r="T14" s="12"/>
    </row>
    <row r="15" spans="1:20" x14ac:dyDescent="0.25">
      <c r="A15" t="s">
        <v>10</v>
      </c>
      <c r="B15" s="6">
        <f>IF(B16&gt;B14,B16-B14,0)</f>
        <v>3614</v>
      </c>
      <c r="C15" s="4"/>
      <c r="N15" s="12"/>
      <c r="O15" s="12"/>
      <c r="P15" s="12"/>
      <c r="Q15" s="12"/>
      <c r="R15" s="12"/>
      <c r="S15" s="12"/>
      <c r="T15" s="12"/>
    </row>
    <row r="16" spans="1:20" x14ac:dyDescent="0.25">
      <c r="A16" t="s">
        <v>7</v>
      </c>
      <c r="B16" s="6">
        <f>IF(B13&gt;0,MIN(B13,B12),0)</f>
        <v>3614</v>
      </c>
      <c r="N16" s="12"/>
      <c r="O16" s="12"/>
      <c r="P16" s="12"/>
      <c r="Q16" s="12"/>
      <c r="R16" s="12"/>
      <c r="S16" s="12"/>
      <c r="T16" s="12"/>
    </row>
    <row r="17" spans="1:20" x14ac:dyDescent="0.25">
      <c r="N17" s="12"/>
      <c r="O17" s="12"/>
      <c r="P17" s="12"/>
      <c r="Q17" s="12"/>
      <c r="R17" s="12"/>
      <c r="S17" s="12"/>
      <c r="T17" s="12"/>
    </row>
    <row r="18" spans="1:20" x14ac:dyDescent="0.25">
      <c r="N18" s="12"/>
      <c r="O18" s="12"/>
      <c r="P18" s="12"/>
      <c r="Q18" s="12"/>
      <c r="R18" s="12"/>
      <c r="S18" s="12"/>
      <c r="T18" s="12"/>
    </row>
    <row r="19" spans="1:20" x14ac:dyDescent="0.25">
      <c r="N19" s="12"/>
      <c r="O19" s="12"/>
      <c r="P19" s="12"/>
      <c r="Q19" s="12"/>
      <c r="R19" s="12"/>
      <c r="S19" s="12"/>
      <c r="T19" s="12"/>
    </row>
    <row r="20" spans="1:20" x14ac:dyDescent="0.25">
      <c r="A20" s="1" t="s">
        <v>12</v>
      </c>
      <c r="N20" s="12"/>
      <c r="O20" s="12"/>
      <c r="P20" s="12"/>
      <c r="Q20" s="12"/>
      <c r="R20" s="12"/>
      <c r="S20" s="12"/>
      <c r="T20" s="12"/>
    </row>
    <row r="21" spans="1:20" x14ac:dyDescent="0.25">
      <c r="A21" t="s">
        <v>9</v>
      </c>
      <c r="B21" s="2">
        <f>2*B12</f>
        <v>25744</v>
      </c>
      <c r="N21" s="12"/>
      <c r="O21" s="12"/>
      <c r="P21" s="12"/>
      <c r="Q21" s="12"/>
      <c r="R21" s="12"/>
      <c r="S21" s="12"/>
      <c r="T21" s="12"/>
    </row>
    <row r="22" spans="1:20" x14ac:dyDescent="0.25">
      <c r="A22" t="s">
        <v>20</v>
      </c>
      <c r="B22" s="5"/>
      <c r="E22" s="3" t="s">
        <v>23</v>
      </c>
      <c r="N22" s="12"/>
      <c r="O22" s="12"/>
      <c r="P22" s="12"/>
      <c r="Q22" s="12"/>
      <c r="R22" s="12"/>
      <c r="S22" s="12"/>
      <c r="T22" s="12"/>
    </row>
    <row r="23" spans="1:20" x14ac:dyDescent="0.25">
      <c r="A23" t="s">
        <v>10</v>
      </c>
      <c r="B23" s="5">
        <f>IF(B24&gt;B22,B24-B22,0)</f>
        <v>0</v>
      </c>
      <c r="N23" s="12"/>
      <c r="O23" s="12"/>
      <c r="P23" s="12"/>
      <c r="Q23" s="12"/>
      <c r="R23" s="12"/>
      <c r="S23" s="12"/>
      <c r="T23" s="12"/>
    </row>
    <row r="24" spans="1:20" x14ac:dyDescent="0.25">
      <c r="A24" t="s">
        <v>7</v>
      </c>
      <c r="B24" s="5">
        <f>IF(B13&gt;B12,MIN(B13-B12,B21),0)</f>
        <v>0</v>
      </c>
    </row>
    <row r="27" spans="1:20" x14ac:dyDescent="0.25">
      <c r="A27" t="s">
        <v>15</v>
      </c>
      <c r="B27" t="str">
        <f>IF(B9+B16+B24=B3,"OK","ERREUR")</f>
        <v>OK</v>
      </c>
    </row>
  </sheetData>
  <mergeCells count="1">
    <mergeCell ref="N7:T23"/>
  </mergeCells>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workbookViewId="0">
      <selection activeCell="G26" sqref="G26"/>
    </sheetView>
  </sheetViews>
  <sheetFormatPr baseColWidth="10" defaultRowHeight="15" x14ac:dyDescent="0.25"/>
  <cols>
    <col min="1" max="1" width="18" customWidth="1"/>
    <col min="4" max="4" width="11.5703125" customWidth="1"/>
  </cols>
  <sheetData>
    <row r="1" spans="1:6" x14ac:dyDescent="0.25">
      <c r="A1" s="1" t="s">
        <v>5</v>
      </c>
      <c r="E1" t="s">
        <v>14</v>
      </c>
      <c r="F1" s="2">
        <v>3218</v>
      </c>
    </row>
    <row r="2" spans="1:6" x14ac:dyDescent="0.25">
      <c r="A2" t="s">
        <v>6</v>
      </c>
      <c r="B2" s="2">
        <v>2755.19</v>
      </c>
      <c r="E2" t="s">
        <v>18</v>
      </c>
      <c r="F2">
        <v>1</v>
      </c>
    </row>
    <row r="3" spans="1:6" x14ac:dyDescent="0.25">
      <c r="A3" t="s">
        <v>7</v>
      </c>
      <c r="B3" s="2">
        <f>B2</f>
        <v>2755.19</v>
      </c>
    </row>
    <row r="5" spans="1:6" x14ac:dyDescent="0.25">
      <c r="A5" s="1" t="s">
        <v>8</v>
      </c>
    </row>
    <row r="6" spans="1:6" x14ac:dyDescent="0.25">
      <c r="A6" t="s">
        <v>9</v>
      </c>
      <c r="B6" s="2">
        <f>F1</f>
        <v>3218</v>
      </c>
    </row>
    <row r="7" spans="1:6" x14ac:dyDescent="0.25">
      <c r="A7" t="s">
        <v>20</v>
      </c>
      <c r="B7" s="2"/>
    </row>
    <row r="8" spans="1:6" x14ac:dyDescent="0.25">
      <c r="A8" t="s">
        <v>10</v>
      </c>
      <c r="B8" s="2">
        <f>IF(B9&gt;B7,B9-B7,0)</f>
        <v>2755.19</v>
      </c>
    </row>
    <row r="9" spans="1:6" x14ac:dyDescent="0.25">
      <c r="A9" t="s">
        <v>7</v>
      </c>
      <c r="B9" s="2">
        <f>MIN(B3:B6)</f>
        <v>2755.19</v>
      </c>
    </row>
    <row r="11" spans="1:6" x14ac:dyDescent="0.25">
      <c r="A11" s="1" t="s">
        <v>11</v>
      </c>
    </row>
    <row r="12" spans="1:6" x14ac:dyDescent="0.25">
      <c r="A12" t="s">
        <v>9</v>
      </c>
      <c r="B12" s="2">
        <f>4*B6</f>
        <v>12872</v>
      </c>
    </row>
    <row r="13" spans="1:6" x14ac:dyDescent="0.25">
      <c r="A13" t="s">
        <v>19</v>
      </c>
      <c r="B13" s="5">
        <f>B3-B6</f>
        <v>-462.80999999999995</v>
      </c>
    </row>
    <row r="14" spans="1:6" x14ac:dyDescent="0.25">
      <c r="A14" t="s">
        <v>20</v>
      </c>
      <c r="B14" s="5"/>
    </row>
    <row r="15" spans="1:6" x14ac:dyDescent="0.25">
      <c r="A15" t="s">
        <v>10</v>
      </c>
      <c r="B15" s="6">
        <f>IF(B16&gt;B14,B16-B14,0)</f>
        <v>0</v>
      </c>
      <c r="C15" s="4"/>
    </row>
    <row r="16" spans="1:6" x14ac:dyDescent="0.25">
      <c r="A16" t="s">
        <v>7</v>
      </c>
      <c r="B16" s="5">
        <f>IF(B13&gt;0,MIN(B13,B12),0)</f>
        <v>0</v>
      </c>
    </row>
    <row r="20" spans="1:2" x14ac:dyDescent="0.25">
      <c r="A20" s="1" t="s">
        <v>12</v>
      </c>
    </row>
    <row r="21" spans="1:2" x14ac:dyDescent="0.25">
      <c r="A21" t="s">
        <v>9</v>
      </c>
      <c r="B21" s="2">
        <f>2*B12</f>
        <v>25744</v>
      </c>
    </row>
    <row r="22" spans="1:2" x14ac:dyDescent="0.25">
      <c r="A22" t="s">
        <v>20</v>
      </c>
      <c r="B22" s="5"/>
    </row>
    <row r="23" spans="1:2" x14ac:dyDescent="0.25">
      <c r="A23" t="s">
        <v>10</v>
      </c>
      <c r="B23" s="5">
        <f>IF(B24&gt;B22,B24-B22,0)</f>
        <v>0</v>
      </c>
    </row>
    <row r="24" spans="1:2" x14ac:dyDescent="0.25">
      <c r="A24" t="s">
        <v>7</v>
      </c>
      <c r="B24" s="5">
        <f>IF(B13&gt;B12,MIN(B13-B12,B21),0)</f>
        <v>0</v>
      </c>
    </row>
    <row r="27" spans="1:2" x14ac:dyDescent="0.25">
      <c r="A27" t="s">
        <v>15</v>
      </c>
      <c r="B27" t="str">
        <f>IF(B9+B16+B24=B3,"OK","ERREUR")</f>
        <v>OK</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workbookViewId="0">
      <selection activeCell="F23" sqref="F23"/>
    </sheetView>
  </sheetViews>
  <sheetFormatPr baseColWidth="10" defaultRowHeight="15" x14ac:dyDescent="0.25"/>
  <cols>
    <col min="1" max="1" width="18" customWidth="1"/>
  </cols>
  <sheetData>
    <row r="1" spans="1:6" x14ac:dyDescent="0.25">
      <c r="A1" s="1" t="s">
        <v>5</v>
      </c>
      <c r="E1" t="s">
        <v>14</v>
      </c>
      <c r="F1" s="2">
        <v>3218</v>
      </c>
    </row>
    <row r="2" spans="1:6" x14ac:dyDescent="0.25">
      <c r="A2" t="s">
        <v>6</v>
      </c>
      <c r="B2" s="2">
        <v>2755.19</v>
      </c>
      <c r="E2" t="s">
        <v>18</v>
      </c>
      <c r="F2">
        <f>janvier!F2+1</f>
        <v>2</v>
      </c>
    </row>
    <row r="3" spans="1:6" x14ac:dyDescent="0.25">
      <c r="A3" t="s">
        <v>7</v>
      </c>
      <c r="B3" s="2">
        <f>janvier!B3+B2</f>
        <v>5510.38</v>
      </c>
    </row>
    <row r="5" spans="1:6" x14ac:dyDescent="0.25">
      <c r="A5" s="1" t="s">
        <v>8</v>
      </c>
    </row>
    <row r="6" spans="1:6" x14ac:dyDescent="0.25">
      <c r="A6" t="s">
        <v>9</v>
      </c>
      <c r="B6" s="2">
        <f>F2*F1</f>
        <v>6436</v>
      </c>
    </row>
    <row r="7" spans="1:6" x14ac:dyDescent="0.25">
      <c r="A7" t="s">
        <v>20</v>
      </c>
      <c r="B7" s="2">
        <f>janvier!B8</f>
        <v>2755.19</v>
      </c>
    </row>
    <row r="8" spans="1:6" x14ac:dyDescent="0.25">
      <c r="A8" t="s">
        <v>10</v>
      </c>
      <c r="B8" s="2">
        <f>IF(B9&gt;B7,B9-B7,0)</f>
        <v>2755.19</v>
      </c>
    </row>
    <row r="9" spans="1:6" x14ac:dyDescent="0.25">
      <c r="A9" t="s">
        <v>7</v>
      </c>
      <c r="B9" s="2">
        <f>MIN(B3,B6)</f>
        <v>5510.38</v>
      </c>
    </row>
    <row r="11" spans="1:6" x14ac:dyDescent="0.25">
      <c r="A11" s="1" t="s">
        <v>11</v>
      </c>
    </row>
    <row r="12" spans="1:6" x14ac:dyDescent="0.25">
      <c r="A12" t="s">
        <v>9</v>
      </c>
      <c r="B12" s="2">
        <f>4*B6</f>
        <v>25744</v>
      </c>
    </row>
    <row r="13" spans="1:6" x14ac:dyDescent="0.25">
      <c r="A13" t="s">
        <v>19</v>
      </c>
      <c r="B13" s="5">
        <f>B3-B6</f>
        <v>-925.61999999999989</v>
      </c>
    </row>
    <row r="14" spans="1:6" x14ac:dyDescent="0.25">
      <c r="A14" t="s">
        <v>20</v>
      </c>
      <c r="B14" s="5">
        <f>janvier!B15</f>
        <v>0</v>
      </c>
    </row>
    <row r="15" spans="1:6" x14ac:dyDescent="0.25">
      <c r="A15" t="s">
        <v>10</v>
      </c>
      <c r="B15" s="5">
        <f>IF(B16&gt;B14,B16-B14,0)</f>
        <v>0</v>
      </c>
    </row>
    <row r="16" spans="1:6" x14ac:dyDescent="0.25">
      <c r="A16" t="s">
        <v>7</v>
      </c>
      <c r="B16" s="5">
        <f>IF(B13&gt;0,MIN(B13,B12),0)</f>
        <v>0</v>
      </c>
    </row>
    <row r="20" spans="1:2" x14ac:dyDescent="0.25">
      <c r="A20" s="1" t="s">
        <v>12</v>
      </c>
    </row>
    <row r="21" spans="1:2" x14ac:dyDescent="0.25">
      <c r="A21" t="s">
        <v>9</v>
      </c>
      <c r="B21" s="2">
        <f>2*B12</f>
        <v>51488</v>
      </c>
    </row>
    <row r="22" spans="1:2" x14ac:dyDescent="0.25">
      <c r="A22" t="s">
        <v>20</v>
      </c>
      <c r="B22" s="5">
        <f>janvier!B23</f>
        <v>0</v>
      </c>
    </row>
    <row r="23" spans="1:2" x14ac:dyDescent="0.25">
      <c r="A23" t="s">
        <v>10</v>
      </c>
      <c r="B23" s="5">
        <f>IF(B24&gt;B22,B24-B22,0)</f>
        <v>0</v>
      </c>
    </row>
    <row r="24" spans="1:2" x14ac:dyDescent="0.25">
      <c r="A24" t="s">
        <v>7</v>
      </c>
      <c r="B24" s="5">
        <f>IF(B13&gt;B12,MIN(B13-B12,B21),0)</f>
        <v>0</v>
      </c>
    </row>
    <row r="27" spans="1:2" x14ac:dyDescent="0.25">
      <c r="A27" t="s">
        <v>15</v>
      </c>
      <c r="B27" t="str">
        <f>IF(B9+B16+B24=B3,"OK","ERREUR")</f>
        <v>OK</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7"/>
  <sheetViews>
    <sheetView workbookViewId="0">
      <selection activeCell="E33" sqref="E33"/>
    </sheetView>
  </sheetViews>
  <sheetFormatPr baseColWidth="10" defaultRowHeight="15" x14ac:dyDescent="0.25"/>
  <cols>
    <col min="1" max="1" width="18" customWidth="1"/>
  </cols>
  <sheetData>
    <row r="1" spans="1:20" x14ac:dyDescent="0.25">
      <c r="A1" s="1" t="s">
        <v>5</v>
      </c>
      <c r="E1" t="s">
        <v>14</v>
      </c>
      <c r="F1" s="2">
        <v>3218</v>
      </c>
    </row>
    <row r="2" spans="1:20" x14ac:dyDescent="0.25">
      <c r="A2" t="s">
        <v>6</v>
      </c>
      <c r="B2" s="2">
        <v>3371.7</v>
      </c>
      <c r="E2" t="s">
        <v>18</v>
      </c>
      <c r="F2">
        <f>Février!F2+1</f>
        <v>3</v>
      </c>
    </row>
    <row r="3" spans="1:20" x14ac:dyDescent="0.25">
      <c r="A3" t="s">
        <v>7</v>
      </c>
      <c r="B3" s="2">
        <f>Février!B3+B2</f>
        <v>8882.08</v>
      </c>
    </row>
    <row r="5" spans="1:20" x14ac:dyDescent="0.25">
      <c r="A5" s="1" t="s">
        <v>8</v>
      </c>
    </row>
    <row r="6" spans="1:20" x14ac:dyDescent="0.25">
      <c r="A6" t="s">
        <v>9</v>
      </c>
      <c r="B6" s="2">
        <f>F2*F1</f>
        <v>9654</v>
      </c>
    </row>
    <row r="7" spans="1:20" x14ac:dyDescent="0.25">
      <c r="A7" t="s">
        <v>20</v>
      </c>
      <c r="B7" s="2">
        <f>Février!B8</f>
        <v>2755.19</v>
      </c>
    </row>
    <row r="8" spans="1:20" x14ac:dyDescent="0.25">
      <c r="A8" t="s">
        <v>10</v>
      </c>
      <c r="B8" s="7">
        <f>IF(B9&gt;B7,B9-B7,0)</f>
        <v>6126.8899999999994</v>
      </c>
      <c r="D8" s="8" t="s">
        <v>25</v>
      </c>
      <c r="E8" s="8"/>
      <c r="F8" s="8"/>
      <c r="G8" s="8"/>
      <c r="H8" s="8"/>
      <c r="I8" s="8"/>
      <c r="J8" s="8"/>
      <c r="K8" s="8"/>
      <c r="L8" s="8"/>
      <c r="M8" s="8"/>
      <c r="N8" s="8"/>
      <c r="O8" s="8"/>
      <c r="P8" s="8"/>
      <c r="Q8" s="8"/>
      <c r="R8" s="8"/>
      <c r="S8" s="8"/>
      <c r="T8" s="8"/>
    </row>
    <row r="9" spans="1:20" x14ac:dyDescent="0.25">
      <c r="A9" t="s">
        <v>7</v>
      </c>
      <c r="B9" s="2">
        <f>MIN(B3,B6)</f>
        <v>8882.08</v>
      </c>
    </row>
    <row r="11" spans="1:20" x14ac:dyDescent="0.25">
      <c r="A11" s="1" t="s">
        <v>11</v>
      </c>
    </row>
    <row r="12" spans="1:20" x14ac:dyDescent="0.25">
      <c r="A12" t="s">
        <v>9</v>
      </c>
      <c r="B12" s="2">
        <f>4*B6</f>
        <v>38616</v>
      </c>
    </row>
    <row r="13" spans="1:20" x14ac:dyDescent="0.25">
      <c r="A13" t="s">
        <v>19</v>
      </c>
      <c r="B13" s="5">
        <f>B3-B6</f>
        <v>-771.92000000000007</v>
      </c>
    </row>
    <row r="14" spans="1:20" x14ac:dyDescent="0.25">
      <c r="A14" t="s">
        <v>20</v>
      </c>
      <c r="B14" s="5">
        <f>Février!B15</f>
        <v>0</v>
      </c>
    </row>
    <row r="15" spans="1:20" x14ac:dyDescent="0.25">
      <c r="A15" t="s">
        <v>10</v>
      </c>
      <c r="B15" s="5">
        <f>IF(B16&gt;B14,B16-B14,0)</f>
        <v>0</v>
      </c>
    </row>
    <row r="16" spans="1:20" x14ac:dyDescent="0.25">
      <c r="A16" t="s">
        <v>7</v>
      </c>
      <c r="B16" s="5">
        <f>IF(B13&gt;0,MIN(B13,B12),0)</f>
        <v>0</v>
      </c>
    </row>
    <row r="20" spans="1:2" x14ac:dyDescent="0.25">
      <c r="A20" s="1" t="s">
        <v>12</v>
      </c>
    </row>
    <row r="21" spans="1:2" x14ac:dyDescent="0.25">
      <c r="A21" t="s">
        <v>9</v>
      </c>
      <c r="B21" s="2">
        <f>2*B12</f>
        <v>77232</v>
      </c>
    </row>
    <row r="22" spans="1:2" x14ac:dyDescent="0.25">
      <c r="A22" t="s">
        <v>20</v>
      </c>
      <c r="B22" s="5">
        <f>Février!B23</f>
        <v>0</v>
      </c>
    </row>
    <row r="23" spans="1:2" x14ac:dyDescent="0.25">
      <c r="A23" t="s">
        <v>10</v>
      </c>
      <c r="B23" s="5">
        <f>IF(B24&gt;B22,B24-B22,0)</f>
        <v>0</v>
      </c>
    </row>
    <row r="24" spans="1:2" x14ac:dyDescent="0.25">
      <c r="A24" t="s">
        <v>7</v>
      </c>
      <c r="B24" s="5">
        <f>IF(B13&gt;B12,MIN(B13-B12,B21),0)</f>
        <v>0</v>
      </c>
    </row>
    <row r="27" spans="1:2" x14ac:dyDescent="0.25">
      <c r="A27" t="s">
        <v>15</v>
      </c>
      <c r="B27" t="str">
        <f>IF(B9+B16+B24=B3,"OK","ERREUR")</f>
        <v>OK</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workbookViewId="0">
      <selection activeCell="B3" sqref="B3"/>
    </sheetView>
  </sheetViews>
  <sheetFormatPr baseColWidth="10" defaultRowHeight="15" x14ac:dyDescent="0.25"/>
  <cols>
    <col min="1" max="1" width="18" customWidth="1"/>
  </cols>
  <sheetData>
    <row r="1" spans="1:6" x14ac:dyDescent="0.25">
      <c r="A1" s="1" t="s">
        <v>5</v>
      </c>
      <c r="E1" t="s">
        <v>14</v>
      </c>
      <c r="F1" s="2">
        <v>3218</v>
      </c>
    </row>
    <row r="2" spans="1:6" x14ac:dyDescent="0.25">
      <c r="A2" t="s">
        <v>6</v>
      </c>
      <c r="B2" s="2">
        <v>2769.61</v>
      </c>
      <c r="E2" t="s">
        <v>18</v>
      </c>
      <c r="F2">
        <f>Mars!F2+1</f>
        <v>4</v>
      </c>
    </row>
    <row r="3" spans="1:6" x14ac:dyDescent="0.25">
      <c r="A3" t="s">
        <v>7</v>
      </c>
      <c r="B3" s="2">
        <f>Mars!B3+B2</f>
        <v>11651.69</v>
      </c>
    </row>
    <row r="5" spans="1:6" x14ac:dyDescent="0.25">
      <c r="A5" s="1" t="s">
        <v>8</v>
      </c>
    </row>
    <row r="6" spans="1:6" x14ac:dyDescent="0.25">
      <c r="A6" t="s">
        <v>9</v>
      </c>
      <c r="B6" s="2">
        <f>F2*F1</f>
        <v>12872</v>
      </c>
    </row>
    <row r="7" spans="1:6" x14ac:dyDescent="0.25">
      <c r="A7" t="s">
        <v>20</v>
      </c>
      <c r="B7" s="2">
        <f>Mars!B8</f>
        <v>6126.8899999999994</v>
      </c>
    </row>
    <row r="8" spans="1:6" x14ac:dyDescent="0.25">
      <c r="A8" t="s">
        <v>10</v>
      </c>
      <c r="B8" s="7">
        <f>IF(B9&gt;B7,B9-B7,0)</f>
        <v>5524.8000000000011</v>
      </c>
      <c r="D8" s="8" t="s">
        <v>26</v>
      </c>
      <c r="E8" s="8"/>
    </row>
    <row r="9" spans="1:6" x14ac:dyDescent="0.25">
      <c r="A9" t="s">
        <v>7</v>
      </c>
      <c r="B9" s="2">
        <f>MIN(B3,B6)</f>
        <v>11651.69</v>
      </c>
    </row>
    <row r="11" spans="1:6" x14ac:dyDescent="0.25">
      <c r="A11" s="1" t="s">
        <v>11</v>
      </c>
    </row>
    <row r="12" spans="1:6" x14ac:dyDescent="0.25">
      <c r="A12" t="s">
        <v>9</v>
      </c>
      <c r="B12" s="2">
        <f>4*B6</f>
        <v>51488</v>
      </c>
    </row>
    <row r="13" spans="1:6" x14ac:dyDescent="0.25">
      <c r="A13" t="s">
        <v>19</v>
      </c>
      <c r="B13" s="5">
        <f>B3-B6</f>
        <v>-1220.3099999999995</v>
      </c>
    </row>
    <row r="14" spans="1:6" x14ac:dyDescent="0.25">
      <c r="A14" t="s">
        <v>20</v>
      </c>
      <c r="B14" s="5">
        <f>Mars!B15</f>
        <v>0</v>
      </c>
    </row>
    <row r="15" spans="1:6" x14ac:dyDescent="0.25">
      <c r="A15" t="s">
        <v>10</v>
      </c>
      <c r="B15" s="5">
        <f>IF(B16&gt;B14,B16-B14,0)</f>
        <v>0</v>
      </c>
    </row>
    <row r="16" spans="1:6" x14ac:dyDescent="0.25">
      <c r="A16" t="s">
        <v>7</v>
      </c>
      <c r="B16" s="5">
        <f>IF(B13&gt;0,MIN(B13,B12),0)</f>
        <v>0</v>
      </c>
    </row>
    <row r="20" spans="1:2" x14ac:dyDescent="0.25">
      <c r="A20" s="1" t="s">
        <v>12</v>
      </c>
    </row>
    <row r="21" spans="1:2" x14ac:dyDescent="0.25">
      <c r="A21" t="s">
        <v>9</v>
      </c>
      <c r="B21" s="2">
        <f>2*B12</f>
        <v>102976</v>
      </c>
    </row>
    <row r="22" spans="1:2" x14ac:dyDescent="0.25">
      <c r="A22" t="s">
        <v>20</v>
      </c>
      <c r="B22" s="5">
        <f>Mars!B23</f>
        <v>0</v>
      </c>
    </row>
    <row r="23" spans="1:2" x14ac:dyDescent="0.25">
      <c r="A23" t="s">
        <v>10</v>
      </c>
      <c r="B23" s="5">
        <f>IF(B24&gt;B22,B24-B22,0)</f>
        <v>0</v>
      </c>
    </row>
    <row r="24" spans="1:2" x14ac:dyDescent="0.25">
      <c r="A24" t="s">
        <v>7</v>
      </c>
      <c r="B24" s="5">
        <f>IF(B13&gt;B12,MIN(B13-B12,B21),0)</f>
        <v>0</v>
      </c>
    </row>
    <row r="27" spans="1:2" x14ac:dyDescent="0.25">
      <c r="A27" t="s">
        <v>15</v>
      </c>
      <c r="B27" t="str">
        <f>IF(B9+B16+B24=B3,"OK","ERREUR")</f>
        <v>OK</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7"/>
  <sheetViews>
    <sheetView workbookViewId="0">
      <selection activeCell="G22" sqref="G22"/>
    </sheetView>
  </sheetViews>
  <sheetFormatPr baseColWidth="10" defaultRowHeight="15" x14ac:dyDescent="0.25"/>
  <cols>
    <col min="1" max="1" width="18" customWidth="1"/>
  </cols>
  <sheetData>
    <row r="1" spans="1:12" x14ac:dyDescent="0.25">
      <c r="A1" s="1" t="s">
        <v>5</v>
      </c>
      <c r="E1" t="s">
        <v>14</v>
      </c>
      <c r="F1" s="2">
        <v>3218</v>
      </c>
    </row>
    <row r="2" spans="1:12" x14ac:dyDescent="0.25">
      <c r="A2" t="s">
        <v>6</v>
      </c>
      <c r="B2" s="2">
        <v>4146</v>
      </c>
      <c r="E2" t="s">
        <v>18</v>
      </c>
      <c r="F2">
        <f>AVRIL!F2+1</f>
        <v>5</v>
      </c>
    </row>
    <row r="3" spans="1:12" x14ac:dyDescent="0.25">
      <c r="A3" t="s">
        <v>7</v>
      </c>
      <c r="B3" s="2">
        <f>AVRIL!B3+B2</f>
        <v>15797.69</v>
      </c>
    </row>
    <row r="5" spans="1:12" x14ac:dyDescent="0.25">
      <c r="A5" s="1" t="s">
        <v>8</v>
      </c>
    </row>
    <row r="6" spans="1:12" x14ac:dyDescent="0.25">
      <c r="A6" t="s">
        <v>9</v>
      </c>
      <c r="B6" s="2">
        <f>F2*F1</f>
        <v>16090</v>
      </c>
    </row>
    <row r="7" spans="1:12" x14ac:dyDescent="0.25">
      <c r="A7" t="s">
        <v>20</v>
      </c>
      <c r="B7" s="11">
        <f>AVRIL!B8</f>
        <v>5524.8000000000011</v>
      </c>
      <c r="C7" s="4"/>
      <c r="D7" s="4"/>
      <c r="E7" s="4"/>
      <c r="F7" s="4"/>
      <c r="G7" s="4"/>
      <c r="H7" s="4"/>
      <c r="I7" s="4"/>
      <c r="J7" s="4"/>
      <c r="K7" s="4"/>
      <c r="L7" s="4"/>
    </row>
    <row r="8" spans="1:12" x14ac:dyDescent="0.25">
      <c r="A8" t="s">
        <v>10</v>
      </c>
      <c r="B8" s="7">
        <f>IF(B9&gt;B7,B9-B7,0)</f>
        <v>10272.89</v>
      </c>
      <c r="E8" s="8" t="s">
        <v>27</v>
      </c>
      <c r="F8" s="8"/>
      <c r="G8" s="8"/>
      <c r="H8" s="8"/>
      <c r="I8" s="8"/>
      <c r="J8" s="8"/>
      <c r="K8" s="8"/>
      <c r="L8" s="8"/>
    </row>
    <row r="9" spans="1:12" x14ac:dyDescent="0.25">
      <c r="A9" t="s">
        <v>7</v>
      </c>
      <c r="B9" s="2">
        <f>MIN(B3,B6)</f>
        <v>15797.69</v>
      </c>
    </row>
    <row r="11" spans="1:12" x14ac:dyDescent="0.25">
      <c r="A11" s="1" t="s">
        <v>11</v>
      </c>
    </row>
    <row r="12" spans="1:12" x14ac:dyDescent="0.25">
      <c r="A12" t="s">
        <v>9</v>
      </c>
      <c r="B12" s="2">
        <f>4*B6</f>
        <v>64360</v>
      </c>
    </row>
    <row r="13" spans="1:12" x14ac:dyDescent="0.25">
      <c r="A13" t="s">
        <v>19</v>
      </c>
      <c r="B13" s="5">
        <f>B3-B6</f>
        <v>-292.30999999999949</v>
      </c>
    </row>
    <row r="14" spans="1:12" x14ac:dyDescent="0.25">
      <c r="A14" t="s">
        <v>20</v>
      </c>
      <c r="B14" s="5">
        <f>AVRIL!B15</f>
        <v>0</v>
      </c>
    </row>
    <row r="15" spans="1:12" x14ac:dyDescent="0.25">
      <c r="A15" t="s">
        <v>10</v>
      </c>
      <c r="B15" s="5">
        <f>IF(B16&gt;B14,B16-B14,0)</f>
        <v>0</v>
      </c>
    </row>
    <row r="16" spans="1:12" x14ac:dyDescent="0.25">
      <c r="A16" t="s">
        <v>7</v>
      </c>
      <c r="B16" s="5">
        <f>IF(B13&gt;0,MIN(B13,B12),0)</f>
        <v>0</v>
      </c>
    </row>
    <row r="20" spans="1:2" x14ac:dyDescent="0.25">
      <c r="A20" s="1" t="s">
        <v>12</v>
      </c>
    </row>
    <row r="21" spans="1:2" x14ac:dyDescent="0.25">
      <c r="A21" t="s">
        <v>9</v>
      </c>
      <c r="B21" s="2">
        <f>2*B12</f>
        <v>128720</v>
      </c>
    </row>
    <row r="22" spans="1:2" x14ac:dyDescent="0.25">
      <c r="A22" t="s">
        <v>20</v>
      </c>
      <c r="B22" s="5">
        <f>AVRIL!B23</f>
        <v>0</v>
      </c>
    </row>
    <row r="23" spans="1:2" x14ac:dyDescent="0.25">
      <c r="A23" t="s">
        <v>10</v>
      </c>
      <c r="B23" s="5">
        <f>IF(B24&gt;B22,B24-B22,0)</f>
        <v>0</v>
      </c>
    </row>
    <row r="24" spans="1:2" x14ac:dyDescent="0.25">
      <c r="A24" t="s">
        <v>7</v>
      </c>
      <c r="B24" s="5">
        <f>IF(B13&gt;B12,MIN(B13-B12,B21),0)</f>
        <v>0</v>
      </c>
    </row>
    <row r="27" spans="1:2" x14ac:dyDescent="0.25">
      <c r="A27" t="s">
        <v>15</v>
      </c>
      <c r="B27" t="str">
        <f>IF(B9+B16+B24=B3,"OK","ERREUR")</f>
        <v>OK</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workbookViewId="0">
      <selection activeCell="F22" sqref="F22"/>
    </sheetView>
  </sheetViews>
  <sheetFormatPr baseColWidth="10" defaultRowHeight="15" x14ac:dyDescent="0.25"/>
  <cols>
    <col min="1" max="1" width="18" customWidth="1"/>
  </cols>
  <sheetData>
    <row r="1" spans="1:6" x14ac:dyDescent="0.25">
      <c r="A1" s="1" t="s">
        <v>5</v>
      </c>
      <c r="E1" t="s">
        <v>14</v>
      </c>
      <c r="F1" s="2">
        <v>3218</v>
      </c>
    </row>
    <row r="2" spans="1:6" x14ac:dyDescent="0.25">
      <c r="A2" t="s">
        <v>6</v>
      </c>
      <c r="B2" s="2">
        <v>3740.11</v>
      </c>
      <c r="E2" t="s">
        <v>18</v>
      </c>
      <c r="F2">
        <f>MAI!F2+1</f>
        <v>6</v>
      </c>
    </row>
    <row r="3" spans="1:6" x14ac:dyDescent="0.25">
      <c r="A3" t="s">
        <v>7</v>
      </c>
      <c r="B3" s="2">
        <f>MAI!B3+B2</f>
        <v>19537.8</v>
      </c>
    </row>
    <row r="5" spans="1:6" x14ac:dyDescent="0.25">
      <c r="A5" s="1" t="s">
        <v>8</v>
      </c>
    </row>
    <row r="6" spans="1:6" x14ac:dyDescent="0.25">
      <c r="A6" t="s">
        <v>9</v>
      </c>
      <c r="B6" s="2">
        <f>F2*F1</f>
        <v>19308</v>
      </c>
    </row>
    <row r="7" spans="1:6" x14ac:dyDescent="0.25">
      <c r="A7" t="s">
        <v>20</v>
      </c>
      <c r="B7" s="7">
        <f>MAI!B8</f>
        <v>10272.89</v>
      </c>
      <c r="E7" s="8" t="s">
        <v>28</v>
      </c>
      <c r="F7" s="8"/>
    </row>
    <row r="8" spans="1:6" x14ac:dyDescent="0.25">
      <c r="A8" t="s">
        <v>10</v>
      </c>
      <c r="B8" s="2">
        <f>IF(B9&gt;B7,B9-B7,0)</f>
        <v>9035.11</v>
      </c>
    </row>
    <row r="9" spans="1:6" x14ac:dyDescent="0.25">
      <c r="A9" t="s">
        <v>7</v>
      </c>
      <c r="B9" s="2">
        <f>MIN(B3,B6)</f>
        <v>19308</v>
      </c>
    </row>
    <row r="11" spans="1:6" x14ac:dyDescent="0.25">
      <c r="A11" s="1" t="s">
        <v>11</v>
      </c>
    </row>
    <row r="12" spans="1:6" x14ac:dyDescent="0.25">
      <c r="A12" t="s">
        <v>9</v>
      </c>
      <c r="B12" s="2">
        <f>4*B6</f>
        <v>77232</v>
      </c>
    </row>
    <row r="13" spans="1:6" x14ac:dyDescent="0.25">
      <c r="A13" t="s">
        <v>19</v>
      </c>
      <c r="B13" s="5">
        <f>B3-B6</f>
        <v>229.79999999999927</v>
      </c>
    </row>
    <row r="14" spans="1:6" x14ac:dyDescent="0.25">
      <c r="A14" t="s">
        <v>20</v>
      </c>
      <c r="B14" s="5">
        <f>MAI!B15</f>
        <v>0</v>
      </c>
    </row>
    <row r="15" spans="1:6" x14ac:dyDescent="0.25">
      <c r="A15" t="s">
        <v>10</v>
      </c>
      <c r="B15" s="5">
        <f>IF(B16&gt;B14,B16-B14,0)</f>
        <v>229.79999999999927</v>
      </c>
    </row>
    <row r="16" spans="1:6" x14ac:dyDescent="0.25">
      <c r="A16" t="s">
        <v>7</v>
      </c>
      <c r="B16" s="5">
        <f>IF(B13&gt;0,MIN(B13,B12),0)</f>
        <v>229.79999999999927</v>
      </c>
    </row>
    <row r="20" spans="1:2" x14ac:dyDescent="0.25">
      <c r="A20" s="1" t="s">
        <v>12</v>
      </c>
    </row>
    <row r="21" spans="1:2" x14ac:dyDescent="0.25">
      <c r="A21" t="s">
        <v>9</v>
      </c>
      <c r="B21" s="2">
        <f>2*B12</f>
        <v>154464</v>
      </c>
    </row>
    <row r="22" spans="1:2" x14ac:dyDescent="0.25">
      <c r="A22" t="s">
        <v>20</v>
      </c>
      <c r="B22" s="5">
        <f>MAI!B23</f>
        <v>0</v>
      </c>
    </row>
    <row r="23" spans="1:2" x14ac:dyDescent="0.25">
      <c r="A23" t="s">
        <v>10</v>
      </c>
      <c r="B23" s="5">
        <f>IF(B24&gt;B22,B24-B22,0)</f>
        <v>0</v>
      </c>
    </row>
    <row r="24" spans="1:2" x14ac:dyDescent="0.25">
      <c r="A24" t="s">
        <v>7</v>
      </c>
      <c r="B24" s="5">
        <f>IF(B13&gt;B12,MIN(B13-B12,B21),0)</f>
        <v>0</v>
      </c>
    </row>
    <row r="27" spans="1:2" x14ac:dyDescent="0.25">
      <c r="A27" t="s">
        <v>15</v>
      </c>
      <c r="B27" t="str">
        <f>IF(B9+B16+B24=B3,"OK","ERREUR")</f>
        <v>OK</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7"/>
  <sheetViews>
    <sheetView workbookViewId="0">
      <selection activeCell="H25" sqref="H25"/>
    </sheetView>
  </sheetViews>
  <sheetFormatPr baseColWidth="10" defaultRowHeight="15" x14ac:dyDescent="0.25"/>
  <cols>
    <col min="1" max="1" width="18" customWidth="1"/>
  </cols>
  <sheetData>
    <row r="1" spans="1:14" x14ac:dyDescent="0.25">
      <c r="A1" s="1" t="s">
        <v>5</v>
      </c>
      <c r="E1" t="s">
        <v>14</v>
      </c>
      <c r="F1" s="2">
        <v>3218</v>
      </c>
    </row>
    <row r="2" spans="1:14" x14ac:dyDescent="0.25">
      <c r="A2" t="s">
        <v>6</v>
      </c>
      <c r="B2" s="2">
        <f>2769.61+5.89</f>
        <v>2775.5</v>
      </c>
      <c r="E2" t="s">
        <v>18</v>
      </c>
      <c r="F2">
        <f>JUIN!F2+1</f>
        <v>7</v>
      </c>
    </row>
    <row r="3" spans="1:14" x14ac:dyDescent="0.25">
      <c r="A3" t="s">
        <v>7</v>
      </c>
      <c r="B3" s="2">
        <f>JUIN!B3+B2</f>
        <v>22313.3</v>
      </c>
    </row>
    <row r="5" spans="1:14" x14ac:dyDescent="0.25">
      <c r="A5" s="1" t="s">
        <v>8</v>
      </c>
    </row>
    <row r="6" spans="1:14" x14ac:dyDescent="0.25">
      <c r="A6" t="s">
        <v>9</v>
      </c>
      <c r="B6" s="2">
        <f>F2*F1</f>
        <v>22526</v>
      </c>
    </row>
    <row r="7" spans="1:14" x14ac:dyDescent="0.25">
      <c r="A7" t="s">
        <v>20</v>
      </c>
      <c r="B7" s="7">
        <f>JUIN!B8</f>
        <v>9035.11</v>
      </c>
      <c r="D7" s="8" t="s">
        <v>29</v>
      </c>
      <c r="E7" s="8"/>
    </row>
    <row r="8" spans="1:14" x14ac:dyDescent="0.25">
      <c r="A8" t="s">
        <v>10</v>
      </c>
      <c r="B8" s="2">
        <f>IF(B9&gt;B7,B9-B7,0)</f>
        <v>13278.189999999999</v>
      </c>
    </row>
    <row r="9" spans="1:14" x14ac:dyDescent="0.25">
      <c r="A9" t="s">
        <v>7</v>
      </c>
      <c r="B9" s="2">
        <f>MIN(B3,B6)</f>
        <v>22313.3</v>
      </c>
    </row>
    <row r="11" spans="1:14" x14ac:dyDescent="0.25">
      <c r="A11" s="1" t="s">
        <v>11</v>
      </c>
    </row>
    <row r="12" spans="1:14" x14ac:dyDescent="0.25">
      <c r="A12" t="s">
        <v>9</v>
      </c>
      <c r="B12" s="2">
        <f>4*B6</f>
        <v>90104</v>
      </c>
    </row>
    <row r="13" spans="1:14" x14ac:dyDescent="0.25">
      <c r="A13" t="s">
        <v>19</v>
      </c>
      <c r="B13" s="5">
        <f>B3-B6</f>
        <v>-212.70000000000073</v>
      </c>
    </row>
    <row r="14" spans="1:14" x14ac:dyDescent="0.25">
      <c r="A14" t="s">
        <v>20</v>
      </c>
      <c r="B14" s="5">
        <f>JUIN!B15</f>
        <v>229.79999999999927</v>
      </c>
    </row>
    <row r="15" spans="1:14" x14ac:dyDescent="0.25">
      <c r="A15" t="s">
        <v>10</v>
      </c>
      <c r="B15" s="9">
        <f>IF(B16&gt;B14,B16-B14,0)</f>
        <v>0</v>
      </c>
      <c r="D15" s="8" t="s">
        <v>30</v>
      </c>
      <c r="E15" s="8"/>
      <c r="F15" s="8"/>
      <c r="G15" s="8"/>
      <c r="H15" s="8"/>
      <c r="I15" s="8"/>
      <c r="J15" s="8"/>
      <c r="K15" s="8"/>
      <c r="L15" s="8"/>
      <c r="M15" s="8"/>
      <c r="N15" s="8"/>
    </row>
    <row r="16" spans="1:14" x14ac:dyDescent="0.25">
      <c r="A16" t="s">
        <v>7</v>
      </c>
      <c r="B16" s="5">
        <f>IF(B13&gt;0,MIN(B13,B12),0)</f>
        <v>0</v>
      </c>
    </row>
    <row r="20" spans="1:2" x14ac:dyDescent="0.25">
      <c r="A20" s="1" t="s">
        <v>12</v>
      </c>
    </row>
    <row r="21" spans="1:2" x14ac:dyDescent="0.25">
      <c r="A21" t="s">
        <v>9</v>
      </c>
      <c r="B21" s="2">
        <f>2*B12</f>
        <v>180208</v>
      </c>
    </row>
    <row r="22" spans="1:2" x14ac:dyDescent="0.25">
      <c r="A22" t="s">
        <v>20</v>
      </c>
      <c r="B22" s="5">
        <f>JUIN!B23</f>
        <v>0</v>
      </c>
    </row>
    <row r="23" spans="1:2" x14ac:dyDescent="0.25">
      <c r="A23" t="s">
        <v>10</v>
      </c>
      <c r="B23" s="5">
        <f>IF(B24&gt;B22,B24-B22,0)</f>
        <v>0</v>
      </c>
    </row>
    <row r="24" spans="1:2" x14ac:dyDescent="0.25">
      <c r="A24" t="s">
        <v>7</v>
      </c>
      <c r="B24" s="5">
        <f>IF(B13&gt;B12,MIN(B13-B12,B21),0)</f>
        <v>0</v>
      </c>
    </row>
    <row r="27" spans="1:2" x14ac:dyDescent="0.25">
      <c r="A27" t="s">
        <v>15</v>
      </c>
      <c r="B27" t="str">
        <f>IF(B9+B16+B24=B3,"OK","ERREUR")</f>
        <v>OK</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14</vt:i4>
      </vt:variant>
    </vt:vector>
  </HeadingPairs>
  <TitlesOfParts>
    <vt:vector size="14" baseType="lpstr">
      <vt:lpstr>Données</vt:lpstr>
      <vt:lpstr>Janvier CAS 1</vt:lpstr>
      <vt:lpstr>janvier</vt:lpstr>
      <vt:lpstr>Février</vt:lpstr>
      <vt:lpstr>Mars</vt:lpstr>
      <vt:lpstr>AVRIL</vt:lpstr>
      <vt:lpstr>MAI</vt:lpstr>
      <vt:lpstr>JUIN</vt:lpstr>
      <vt:lpstr>JUILLET</vt:lpstr>
      <vt:lpstr>AOUT</vt:lpstr>
      <vt:lpstr>SEPTEMBRE</vt:lpstr>
      <vt:lpstr>OCTOBRE</vt:lpstr>
      <vt:lpstr>NOVEMBRE</vt:lpstr>
      <vt:lpstr>DECEMBRE</vt:lpstr>
    </vt:vector>
  </TitlesOfParts>
  <Company>Ministères Chargés des Affaires Sociales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igardien</dc:creator>
  <cp:lastModifiedBy>igardien</cp:lastModifiedBy>
  <dcterms:created xsi:type="dcterms:W3CDTF">2016-12-05T14:49:17Z</dcterms:created>
  <dcterms:modified xsi:type="dcterms:W3CDTF">2016-12-13T18:13:53Z</dcterms:modified>
</cp:coreProperties>
</file>