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Astreinte" sheetId="1" r:id="rId1"/>
    <sheet name="heure centième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E4" i="1"/>
  <c r="G5" i="1"/>
  <c r="G6" i="1"/>
  <c r="G7" i="1"/>
  <c r="G8" i="1"/>
  <c r="G9" i="1"/>
  <c r="G10" i="1"/>
  <c r="G11" i="1"/>
  <c r="G4" i="1"/>
  <c r="B4" i="1"/>
  <c r="B6" i="1"/>
  <c r="E6" i="1"/>
  <c r="K6" i="1"/>
  <c r="B7" i="1"/>
  <c r="E7" i="1"/>
  <c r="K7" i="1"/>
  <c r="B8" i="1"/>
  <c r="E8" i="1"/>
  <c r="K8" i="1"/>
  <c r="B9" i="1"/>
  <c r="E9" i="1"/>
  <c r="K9" i="1"/>
  <c r="B10" i="1"/>
  <c r="E10" i="1"/>
  <c r="K10" i="1"/>
  <c r="B11" i="1"/>
  <c r="E11" i="1"/>
  <c r="K11" i="1"/>
  <c r="K4" i="1"/>
  <c r="B5" i="1"/>
  <c r="E5" i="1"/>
  <c r="K5" i="1"/>
  <c r="D4" i="1"/>
  <c r="J4" i="1"/>
  <c r="I4" i="1"/>
  <c r="D6" i="1"/>
  <c r="I6" i="1"/>
  <c r="D7" i="1"/>
  <c r="J7" i="1"/>
  <c r="I7" i="1"/>
  <c r="D8" i="1"/>
  <c r="J8" i="1"/>
  <c r="I8" i="1"/>
  <c r="D9" i="1"/>
  <c r="J9" i="1"/>
  <c r="I9" i="1"/>
  <c r="D10" i="1"/>
  <c r="J10" i="1"/>
  <c r="I10" i="1"/>
  <c r="D11" i="1"/>
  <c r="J11" i="1"/>
  <c r="I11" i="1"/>
  <c r="D5" i="1"/>
  <c r="J5" i="1"/>
  <c r="I5" i="1"/>
  <c r="F11" i="1"/>
  <c r="H11" i="1"/>
  <c r="J6" i="1"/>
  <c r="F8" i="1"/>
  <c r="F9" i="1"/>
  <c r="F7" i="1"/>
  <c r="F4" i="1"/>
  <c r="F5" i="1"/>
  <c r="F6" i="1"/>
  <c r="F10" i="1"/>
  <c r="F13" i="1"/>
  <c r="H5" i="1"/>
  <c r="H9" i="1"/>
  <c r="H10" i="1"/>
  <c r="H6" i="1"/>
  <c r="H8" i="1"/>
  <c r="H4" i="1"/>
  <c r="H7" i="1"/>
  <c r="S4" i="1"/>
  <c r="Q4" i="1"/>
  <c r="F14" i="1"/>
</calcChain>
</file>

<file path=xl/sharedStrings.xml><?xml version="1.0" encoding="utf-8"?>
<sst xmlns="http://schemas.openxmlformats.org/spreadsheetml/2006/main" count="34" uniqueCount="32">
  <si>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</si>
  <si>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</si>
  <si>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</si>
  <si>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</si>
  <si>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</si>
  <si>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</si>
  <si>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</si>
  <si>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</si>
  <si>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</si>
  <si>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</si>
  <si>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</si>
  <si>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</si>
  <si>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</si>
  <si>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</si>
  <si>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</si>
  <si>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</si>
  <si>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</si>
  <si>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</si>
  <si>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</si>
  <si>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</si>
  <si>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</si>
  <si>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</si>
  <si>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</si>
  <si>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</si>
  <si>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</si>
  <si>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</si>
  <si>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</si>
  <si>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</si>
  <si>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</si>
  <si>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</si>
  <si>
    <t>départ min</t>
  </si>
  <si>
    <t>durée inter entre 00:00 et 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</si>
</sst>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hh]&quot;h&quot;mm"/>
    <numFmt numFmtId="165" formatCode="h:mm;@"/>
    <numFmt numFmtId="166" formatCode="d/m/yyyy"/>
    <numFmt numFmtId="167" formatCode="[$-F400]h:mm:ss\ AM/PM"/>
    <numFmt numFmtId="168" formatCode="d/m/yy"/>
    <numFmt numFmtId="169" formatCode="hh&quot;h&quot;mm"/>
  </numFmts>
  <fonts count="27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  <font>
      <b/>
      <sz val="1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4" fontId="7" fillId="5" borderId="5" xfId="0" applyNumberFormat="1" applyFont="1" applyFill="1" applyBorder="1" applyAlignment="1">
      <alignment horizontal="center"/>
    </xf>
    <xf numFmtId="164" fontId="8" fillId="5" borderId="27" xfId="0" applyNumberFormat="1" applyFont="1" applyFill="1" applyBorder="1" applyAlignment="1">
      <alignment horizontal="center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5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4" fontId="7" fillId="5" borderId="27" xfId="0" applyNumberFormat="1" applyFont="1" applyFill="1" applyBorder="1" applyAlignment="1">
      <alignment horizontal="center"/>
    </xf>
    <xf numFmtId="166" fontId="7" fillId="0" borderId="24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68" fontId="8" fillId="0" borderId="24" xfId="0" applyNumberFormat="1" applyFont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0" fontId="0" fillId="0" borderId="0" xfId="0" applyFont="1" applyAlignment="1"/>
    <xf numFmtId="169" fontId="8" fillId="0" borderId="22" xfId="0" applyNumberFormat="1" applyFont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  <xf numFmtId="165" fontId="16" fillId="0" borderId="0" xfId="0" applyNumberFormat="1" applyFont="1"/>
    <xf numFmtId="165" fontId="26" fillId="8" borderId="2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45"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2"/>
  <sheetViews>
    <sheetView tabSelected="1" zoomScale="70" zoomScaleNormal="70" zoomScalePageLayoutView="70" workbookViewId="0">
      <selection activeCell="E4" sqref="E4"/>
    </sheetView>
  </sheetViews>
  <sheetFormatPr baseColWidth="10" defaultColWidth="17.33203125" defaultRowHeight="15" customHeight="1" outlineLevelCol="1" x14ac:dyDescent="0.25"/>
  <cols>
    <col min="1" max="1" width="19.5546875" style="65" customWidth="1"/>
    <col min="2" max="2" width="20.6640625" customWidth="1"/>
    <col min="3" max="3" width="20.44140625" style="65" customWidth="1"/>
    <col min="4" max="4" width="19.5546875" customWidth="1"/>
    <col min="5" max="5" width="14.109375" style="25" customWidth="1"/>
    <col min="6" max="6" width="17.6640625" style="25" customWidth="1"/>
    <col min="7" max="7" width="24.5546875" style="66" customWidth="1"/>
    <col min="8" max="8" width="22.33203125" customWidth="1"/>
    <col min="9" max="9" width="28" style="25" customWidth="1"/>
    <col min="10" max="10" width="17" style="34" customWidth="1"/>
    <col min="11" max="11" width="16.6640625" style="32" customWidth="1"/>
    <col min="12" max="12" width="14.33203125" customWidth="1"/>
    <col min="13" max="13" width="57" customWidth="1"/>
    <col min="14" max="14" width="12.6640625" customWidth="1" outlineLevel="1"/>
    <col min="15" max="15" width="16.44140625" customWidth="1" outlineLevel="1"/>
    <col min="16" max="19" width="12.6640625" customWidth="1" outlineLevel="1"/>
    <col min="20" max="20" width="12.6640625" style="66" customWidth="1" outlineLevel="1"/>
  </cols>
  <sheetData>
    <row r="1" spans="1:22" ht="32.25" customHeight="1" x14ac:dyDescent="0.5">
      <c r="B1" s="83" t="s">
        <v>21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2"/>
      <c r="O1" s="2"/>
      <c r="P1" s="2"/>
      <c r="Q1" s="2"/>
      <c r="R1" s="2"/>
    </row>
    <row r="2" spans="1:22" ht="20.25" customHeight="1" thickBot="1" x14ac:dyDescent="0.55000000000000004">
      <c r="B2" s="1"/>
      <c r="C2" s="64"/>
      <c r="D2" s="26"/>
      <c r="E2" s="26"/>
      <c r="F2" s="26"/>
      <c r="G2" s="26"/>
      <c r="H2" s="27"/>
      <c r="I2" s="26"/>
      <c r="J2" s="26"/>
      <c r="K2" s="26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67.2" customHeight="1" thickBot="1" x14ac:dyDescent="0.3">
      <c r="A3" s="77" t="s">
        <v>25</v>
      </c>
      <c r="B3" s="77" t="s">
        <v>26</v>
      </c>
      <c r="C3" s="78" t="s">
        <v>27</v>
      </c>
      <c r="D3" s="78" t="s">
        <v>28</v>
      </c>
      <c r="E3" s="79" t="s">
        <v>19</v>
      </c>
      <c r="F3" s="37" t="s">
        <v>17</v>
      </c>
      <c r="G3" s="37" t="s">
        <v>31</v>
      </c>
      <c r="H3" s="38" t="s">
        <v>0</v>
      </c>
      <c r="I3" s="39" t="s">
        <v>22</v>
      </c>
      <c r="J3" s="40" t="s">
        <v>23</v>
      </c>
      <c r="K3" s="41" t="s">
        <v>20</v>
      </c>
      <c r="L3" s="42" t="s">
        <v>16</v>
      </c>
      <c r="M3" s="43" t="s">
        <v>1</v>
      </c>
      <c r="N3" s="81" t="s">
        <v>2</v>
      </c>
      <c r="O3" s="82"/>
      <c r="P3" s="44" t="s">
        <v>3</v>
      </c>
      <c r="Q3" s="45" t="s">
        <v>4</v>
      </c>
      <c r="R3" s="46" t="s">
        <v>3</v>
      </c>
      <c r="S3" s="47" t="s">
        <v>4</v>
      </c>
      <c r="T3" s="47" t="s">
        <v>30</v>
      </c>
      <c r="U3" s="47" t="s">
        <v>29</v>
      </c>
    </row>
    <row r="4" spans="1:22" ht="21.75" customHeight="1" x14ac:dyDescent="0.4">
      <c r="A4" s="68">
        <v>42717</v>
      </c>
      <c r="B4" s="69">
        <f t="shared" ref="B4:B10" si="0">A4-INT(A4)</f>
        <v>0</v>
      </c>
      <c r="C4" s="72">
        <v>42717.125694444447</v>
      </c>
      <c r="D4" s="69">
        <f>C4-INT(C4)</f>
        <v>0.12569444444670808</v>
      </c>
      <c r="E4" s="89">
        <f>IF(B4&gt;=$O$4,B4-$O$4,IF(B4=0,"24:00:00"-$O$4,B4+"24:00:00"-$O$4))</f>
        <v>0.29166666666666663</v>
      </c>
      <c r="F4" s="63">
        <f t="shared" ref="F4:F10" si="1">IF(D4&gt;B4,D4-B4,D4+"24:00:00"-B4)</f>
        <v>0.12569444444670808</v>
      </c>
      <c r="G4" s="61">
        <f>IF(AND(B4&gt;=$T$4,B4&lt;=$U$4,D4&gt;=B4,D4&gt;=$T$4,D4&lt;=$U$4),D4-B4,"")</f>
        <v>0.12569444444670808</v>
      </c>
      <c r="H4" s="62">
        <f>IFERROR(F4*24,"")</f>
        <v>3.0166666667209938</v>
      </c>
      <c r="I4" s="76" t="str">
        <f>IF(AND(E4&gt;=TIME(9,0,0),G4&lt;TIME(2,0,0)),TIME(8,0,0),IF(J4="OUI","",D4+$R$4))</f>
        <v/>
      </c>
      <c r="J4" s="61" t="str">
        <f t="shared" ref="J4:J10" si="2">IF(AND(G4&gt;TIME(2,0,0),G4&lt;&gt;""),"OUI","")</f>
        <v>OUI</v>
      </c>
      <c r="K4" s="71" t="str">
        <f>IF(AND(E4&lt;TIME(10,59,0),E4&gt;TIME(9,0,0)),2,"")</f>
        <v/>
      </c>
      <c r="L4" s="48"/>
      <c r="M4" s="49"/>
      <c r="N4" s="50">
        <v>0.33333333333333331</v>
      </c>
      <c r="O4" s="51">
        <v>0.70833333333333337</v>
      </c>
      <c r="P4" s="52">
        <v>0.375</v>
      </c>
      <c r="Q4" s="53">
        <f t="shared" ref="Q4" si="3">SUM(O4,P4)</f>
        <v>1.0833333333333335</v>
      </c>
      <c r="R4" s="54">
        <v>0.45833333333333331</v>
      </c>
      <c r="S4" s="53">
        <f t="shared" ref="S4" si="4">SUM(O4,R4)</f>
        <v>1.1666666666666667</v>
      </c>
      <c r="T4" s="53">
        <v>0</v>
      </c>
      <c r="U4" s="53">
        <v>0.20834490740740741</v>
      </c>
    </row>
    <row r="5" spans="1:22" ht="21.75" customHeight="1" x14ac:dyDescent="0.4">
      <c r="A5" s="68">
        <v>42721.084027777775</v>
      </c>
      <c r="B5" s="69">
        <f t="shared" si="0"/>
        <v>8.4027777775190771E-2</v>
      </c>
      <c r="C5" s="72">
        <v>42721.208333333336</v>
      </c>
      <c r="D5" s="69">
        <f t="shared" ref="D5:D10" si="5">C5-INT(C5)</f>
        <v>0.20833333333575865</v>
      </c>
      <c r="E5" s="60">
        <f t="shared" ref="E4:E10" si="6">IF(B5&gt;$O$4,B5-$O$4,(B5+"24:00:00"-$O$4))</f>
        <v>0.3756944444418574</v>
      </c>
      <c r="F5" s="63">
        <f t="shared" si="1"/>
        <v>0.12430555556056788</v>
      </c>
      <c r="G5" s="61">
        <f t="shared" ref="G5:G11" si="7">IF(AND(B5&gt;=$T$4,B5&lt;=$U$4,D5&gt;=B5,D5&gt;=$T$4,D5&lt;=$U$4),D5-B5,"")</f>
        <v>0.12430555556056788</v>
      </c>
      <c r="H5" s="62">
        <f t="shared" ref="H5:H10" si="8">IFERROR(F5*24,"")</f>
        <v>2.9833333334536292</v>
      </c>
      <c r="I5" s="76" t="str">
        <f>IF(AND(E5&gt;=TIME(9,0,0),G5&lt;TIME(2,0,0)),TIME(8,0,0),IF(J5="OUI","",D5+$R$4))</f>
        <v/>
      </c>
      <c r="J5" s="61" t="str">
        <f t="shared" si="2"/>
        <v>OUI</v>
      </c>
      <c r="K5" s="71">
        <f>IF(AND(E5&lt;TIME(10,59,0),E5&gt;TIME(9,0,0)),2,"")</f>
        <v>2</v>
      </c>
      <c r="L5" s="55"/>
      <c r="M5" s="56"/>
      <c r="N5" s="57"/>
      <c r="O5" s="58"/>
      <c r="P5" s="57"/>
      <c r="Q5" s="57"/>
      <c r="R5" s="57"/>
      <c r="S5" s="57"/>
      <c r="T5" s="57"/>
    </row>
    <row r="6" spans="1:22" ht="21.75" customHeight="1" x14ac:dyDescent="0.4">
      <c r="A6" s="68">
        <v>42719.166666666664</v>
      </c>
      <c r="B6" s="69">
        <f t="shared" si="0"/>
        <v>0.16666666666424135</v>
      </c>
      <c r="C6" s="72">
        <v>42719.208333333336</v>
      </c>
      <c r="D6" s="69">
        <f t="shared" si="5"/>
        <v>0.20833333333575865</v>
      </c>
      <c r="E6" s="60">
        <f t="shared" si="6"/>
        <v>0.45833333333090798</v>
      </c>
      <c r="F6" s="63">
        <f>IF(D6&gt;B6,D6-B6,D6+"24:00:00"-B6)</f>
        <v>4.1666666671517305E-2</v>
      </c>
      <c r="G6" s="61">
        <f t="shared" si="7"/>
        <v>4.1666666671517305E-2</v>
      </c>
      <c r="H6" s="62">
        <f t="shared" si="8"/>
        <v>1.0000000001164153</v>
      </c>
      <c r="I6" s="76">
        <f t="shared" ref="I6:I11" si="9">IF(AND(E6&gt;=TIME(9,0,0),G6&lt;TIME(2,0,0)),TIME(8,0,0),IF(J6="OUI","",D6+$R$4))</f>
        <v>0.33333333333333331</v>
      </c>
      <c r="J6" s="61" t="str">
        <f t="shared" si="2"/>
        <v/>
      </c>
      <c r="K6" s="71" t="str">
        <f t="shared" ref="K6:K11" si="10">IF(AND(E6&lt;TIME(10,59,0),E6&gt;TIME(9,0,0)),2,"")</f>
        <v/>
      </c>
      <c r="L6" s="56"/>
      <c r="M6" s="59"/>
      <c r="N6" s="57"/>
      <c r="O6" s="57"/>
      <c r="P6" s="57"/>
      <c r="Q6" s="57"/>
      <c r="R6" s="57"/>
      <c r="S6" s="57"/>
      <c r="T6" s="57"/>
    </row>
    <row r="7" spans="1:22" s="25" customFormat="1" ht="21.75" customHeight="1" x14ac:dyDescent="0.4">
      <c r="A7" s="68">
        <v>42719.166666666664</v>
      </c>
      <c r="B7" s="69">
        <f t="shared" si="0"/>
        <v>0.16666666666424135</v>
      </c>
      <c r="C7" s="72">
        <v>42719.250694444447</v>
      </c>
      <c r="D7" s="69">
        <f t="shared" si="5"/>
        <v>0.25069444444670808</v>
      </c>
      <c r="E7" s="60">
        <f t="shared" si="6"/>
        <v>0.45833333333090798</v>
      </c>
      <c r="F7" s="63">
        <f t="shared" si="1"/>
        <v>8.4027777782466728E-2</v>
      </c>
      <c r="G7" s="61" t="str">
        <f t="shared" si="7"/>
        <v/>
      </c>
      <c r="H7" s="62">
        <f t="shared" si="8"/>
        <v>2.0166666667792015</v>
      </c>
      <c r="I7" s="76">
        <f t="shared" si="9"/>
        <v>0.70902777778004134</v>
      </c>
      <c r="J7" s="61" t="str">
        <f t="shared" si="2"/>
        <v/>
      </c>
      <c r="K7" s="71" t="str">
        <f t="shared" si="10"/>
        <v/>
      </c>
      <c r="L7" s="56"/>
      <c r="M7" s="59"/>
      <c r="N7" s="57"/>
      <c r="O7" s="57"/>
      <c r="P7" s="57"/>
      <c r="Q7" s="57"/>
      <c r="R7" s="57"/>
      <c r="S7" s="57"/>
      <c r="T7" s="57"/>
    </row>
    <row r="8" spans="1:22" s="25" customFormat="1" ht="21.75" customHeight="1" x14ac:dyDescent="0.4">
      <c r="A8" s="68">
        <v>42717.875</v>
      </c>
      <c r="B8" s="69">
        <f t="shared" si="0"/>
        <v>0.875</v>
      </c>
      <c r="C8" s="72">
        <v>42717.958333333336</v>
      </c>
      <c r="D8" s="69">
        <f t="shared" si="5"/>
        <v>0.95833333333575865</v>
      </c>
      <c r="E8" s="60">
        <f t="shared" si="6"/>
        <v>0.16666666666666663</v>
      </c>
      <c r="F8" s="63">
        <f t="shared" si="1"/>
        <v>8.3333333335758653E-2</v>
      </c>
      <c r="G8" s="61" t="str">
        <f t="shared" si="7"/>
        <v/>
      </c>
      <c r="H8" s="62">
        <f t="shared" si="8"/>
        <v>2.0000000000582077</v>
      </c>
      <c r="I8" s="76">
        <f t="shared" si="9"/>
        <v>1.4166666666690919</v>
      </c>
      <c r="J8" s="61" t="str">
        <f>IF(AND(G8&gt;TIME(2,0,0),G8&lt;&gt;""),"OUI","")</f>
        <v/>
      </c>
      <c r="K8" s="71" t="str">
        <f t="shared" si="10"/>
        <v/>
      </c>
      <c r="L8" s="56"/>
      <c r="M8" s="59"/>
      <c r="N8" s="57"/>
      <c r="O8" s="57"/>
      <c r="P8" s="57"/>
      <c r="Q8" s="57"/>
      <c r="R8" s="57"/>
      <c r="S8" s="57"/>
      <c r="T8" s="57"/>
    </row>
    <row r="9" spans="1:22" s="25" customFormat="1" ht="21.75" customHeight="1" x14ac:dyDescent="0.4">
      <c r="A9" s="68">
        <v>42720.041666666664</v>
      </c>
      <c r="B9" s="69">
        <f t="shared" si="0"/>
        <v>4.1666666664241347E-2</v>
      </c>
      <c r="C9" s="72">
        <v>42721.166666666664</v>
      </c>
      <c r="D9" s="69">
        <f t="shared" si="5"/>
        <v>0.16666666666424135</v>
      </c>
      <c r="E9" s="60">
        <f t="shared" si="6"/>
        <v>0.33333333333090798</v>
      </c>
      <c r="F9" s="63">
        <f t="shared" si="1"/>
        <v>0.125</v>
      </c>
      <c r="G9" s="61">
        <f t="shared" si="7"/>
        <v>0.125</v>
      </c>
      <c r="H9" s="62">
        <f t="shared" si="8"/>
        <v>3</v>
      </c>
      <c r="I9" s="76" t="str">
        <f t="shared" si="9"/>
        <v/>
      </c>
      <c r="J9" s="61" t="str">
        <f t="shared" si="2"/>
        <v>OUI</v>
      </c>
      <c r="K9" s="71" t="str">
        <f t="shared" si="10"/>
        <v/>
      </c>
      <c r="L9" s="56"/>
      <c r="M9" s="59"/>
      <c r="N9" s="57"/>
      <c r="O9" s="57"/>
      <c r="P9" s="57"/>
      <c r="Q9" s="57"/>
      <c r="R9" s="57"/>
      <c r="S9" s="57"/>
      <c r="T9" s="57"/>
    </row>
    <row r="10" spans="1:22" s="25" customFormat="1" ht="21.75" customHeight="1" x14ac:dyDescent="0.4">
      <c r="A10" s="68">
        <v>42719.958333333336</v>
      </c>
      <c r="B10" s="69">
        <f t="shared" si="0"/>
        <v>0.95833333333575865</v>
      </c>
      <c r="C10" s="72">
        <v>42719.041666666664</v>
      </c>
      <c r="D10" s="69">
        <f t="shared" si="5"/>
        <v>4.1666666664241347E-2</v>
      </c>
      <c r="E10" s="60">
        <f t="shared" si="6"/>
        <v>0.25000000000242528</v>
      </c>
      <c r="F10" s="63">
        <f t="shared" si="1"/>
        <v>8.3333333328482695E-2</v>
      </c>
      <c r="G10" s="61" t="str">
        <f t="shared" si="7"/>
        <v/>
      </c>
      <c r="H10" s="62">
        <f t="shared" si="8"/>
        <v>1.9999999998835847</v>
      </c>
      <c r="I10" s="76">
        <f t="shared" si="9"/>
        <v>0.49999999999757466</v>
      </c>
      <c r="J10" s="61" t="str">
        <f t="shared" si="2"/>
        <v/>
      </c>
      <c r="K10" s="71" t="str">
        <f t="shared" si="10"/>
        <v/>
      </c>
      <c r="L10" s="56"/>
      <c r="M10" s="59"/>
      <c r="N10" s="57"/>
      <c r="O10" s="57"/>
      <c r="P10" s="57"/>
      <c r="Q10" s="57"/>
      <c r="R10" s="57"/>
      <c r="S10" s="57"/>
      <c r="T10" s="57"/>
    </row>
    <row r="11" spans="1:22" s="75" customFormat="1" ht="21.75" customHeight="1" x14ac:dyDescent="0.4">
      <c r="A11" s="68">
        <v>42720.166666666664</v>
      </c>
      <c r="B11" s="69">
        <f t="shared" ref="B11" si="11">A11-INT(A11)</f>
        <v>0.16666666666424135</v>
      </c>
      <c r="C11" s="72">
        <v>42720.25</v>
      </c>
      <c r="D11" s="69">
        <f t="shared" ref="D11" si="12">C11-INT(C11)</f>
        <v>0.25</v>
      </c>
      <c r="E11" s="60">
        <f t="shared" ref="E11" si="13">IF(B11&gt;$O$4,B11-$O$4,(B11+"24:00:00"-$O$4))</f>
        <v>0.45833333333090798</v>
      </c>
      <c r="F11" s="63">
        <f t="shared" ref="F11" si="14">IF(D11&gt;B11,D11-B11,D11+"24:00:00"-B11)</f>
        <v>8.3333333335758653E-2</v>
      </c>
      <c r="G11" s="61" t="str">
        <f t="shared" si="7"/>
        <v/>
      </c>
      <c r="H11" s="62">
        <f t="shared" ref="H11" si="15">IFERROR(F11*24,"")</f>
        <v>2.0000000000582077</v>
      </c>
      <c r="I11" s="76">
        <f t="shared" si="9"/>
        <v>0.70833333333333326</v>
      </c>
      <c r="J11" s="61" t="str">
        <f t="shared" ref="J11" si="16">IF(AND(G11&gt;TIME(2,0,0),G11&lt;&gt;""),"OUI","")</f>
        <v/>
      </c>
      <c r="K11" s="71" t="str">
        <f t="shared" si="10"/>
        <v/>
      </c>
      <c r="L11" s="56"/>
      <c r="M11" s="59"/>
      <c r="N11" s="57"/>
      <c r="O11" s="57"/>
      <c r="P11" s="57"/>
      <c r="Q11" s="57"/>
      <c r="R11" s="57"/>
      <c r="S11" s="57"/>
      <c r="T11" s="57"/>
    </row>
    <row r="12" spans="1:22" ht="13.5" customHeight="1" thickBot="1" x14ac:dyDescent="0.45">
      <c r="B12" s="35"/>
      <c r="C12" s="67"/>
      <c r="D12" s="36"/>
      <c r="E12" s="28"/>
      <c r="F12" s="28"/>
      <c r="G12" s="28"/>
      <c r="H12" s="28"/>
      <c r="I12" s="28"/>
      <c r="J12" s="28"/>
      <c r="K12" s="28"/>
      <c r="L12" s="28"/>
      <c r="M12" s="29"/>
      <c r="P12" s="4"/>
    </row>
    <row r="13" spans="1:22" ht="37.5" customHeight="1" thickBot="1" x14ac:dyDescent="0.6">
      <c r="B13" s="5"/>
      <c r="C13" s="5"/>
      <c r="D13" s="5"/>
      <c r="E13" s="5"/>
      <c r="F13" s="30">
        <f>SUM(F4:F10)</f>
        <v>0.66736111112550134</v>
      </c>
      <c r="G13" s="73"/>
      <c r="H13" s="85" t="s">
        <v>24</v>
      </c>
      <c r="I13" s="86"/>
      <c r="J13" s="26"/>
      <c r="K13" s="70"/>
      <c r="L13" s="25"/>
      <c r="M13" s="25"/>
      <c r="N13" s="2"/>
      <c r="O13" s="2"/>
      <c r="P13" s="4"/>
      <c r="Q13" s="2"/>
      <c r="R13" s="2"/>
    </row>
    <row r="14" spans="1:22" ht="37.5" customHeight="1" thickBot="1" x14ac:dyDescent="0.6">
      <c r="B14" s="5"/>
      <c r="C14" s="5"/>
      <c r="D14" s="5"/>
      <c r="E14" s="5"/>
      <c r="F14" s="31">
        <f>F13*24</f>
        <v>16.016666667012032</v>
      </c>
      <c r="G14" s="74"/>
      <c r="H14" s="85" t="s">
        <v>18</v>
      </c>
      <c r="I14" s="87"/>
      <c r="J14" s="33"/>
      <c r="K14" s="33"/>
      <c r="N14" s="2"/>
      <c r="O14" s="2"/>
      <c r="P14" s="4"/>
      <c r="Q14" s="2"/>
      <c r="R14" s="2"/>
    </row>
    <row r="15" spans="1:22" ht="21.75" customHeight="1" x14ac:dyDescent="0.4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2"/>
      <c r="O15" s="2"/>
      <c r="P15" s="4"/>
      <c r="Q15" s="2"/>
      <c r="R15" s="2"/>
    </row>
    <row r="16" spans="1:22" ht="24.75" customHeight="1" x14ac:dyDescent="0.4">
      <c r="B16" s="6" t="s">
        <v>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6"/>
      <c r="R16" s="6"/>
      <c r="S16" s="7"/>
      <c r="T16" s="7"/>
      <c r="U16" s="7"/>
      <c r="V16" s="7"/>
    </row>
    <row r="17" spans="2:22" ht="24.75" customHeight="1" x14ac:dyDescent="0.4">
      <c r="B17" s="6" t="s">
        <v>6</v>
      </c>
      <c r="C17" s="6"/>
      <c r="D17" s="6"/>
      <c r="E17" s="6"/>
      <c r="F17" s="6"/>
      <c r="G17" s="6"/>
      <c r="H17" s="6"/>
      <c r="I17" s="6"/>
      <c r="J17" s="6"/>
      <c r="K17" s="88">
        <f>E4</f>
        <v>0.29166666666666663</v>
      </c>
      <c r="L17" s="6"/>
      <c r="M17" s="6"/>
      <c r="N17" s="6"/>
      <c r="O17" s="6"/>
      <c r="P17" s="4"/>
      <c r="Q17" s="6"/>
      <c r="R17" s="6"/>
      <c r="S17" s="7"/>
      <c r="T17" s="7"/>
      <c r="U17" s="7"/>
      <c r="V17" s="7"/>
    </row>
    <row r="18" spans="2:22" ht="24.75" customHeight="1" x14ac:dyDescent="0.4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/>
      <c r="Q18" s="6"/>
      <c r="R18" s="6"/>
      <c r="S18" s="7"/>
      <c r="T18" s="7"/>
      <c r="U18" s="7"/>
      <c r="V18" s="7"/>
    </row>
    <row r="19" spans="2:22" ht="24.75" customHeight="1" x14ac:dyDescent="0.4">
      <c r="B19" s="6" t="s">
        <v>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</row>
    <row r="20" spans="2:22" ht="24.75" customHeight="1" x14ac:dyDescent="0.4">
      <c r="B20" s="6" t="s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</row>
    <row r="21" spans="2:22" ht="24.75" customHeight="1" x14ac:dyDescent="0.4">
      <c r="B21" s="6" t="s">
        <v>10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7"/>
      <c r="U21" s="7"/>
      <c r="V21" s="7"/>
    </row>
    <row r="22" spans="2:22" ht="24.75" customHeight="1" x14ac:dyDescent="0.4">
      <c r="B22" s="6" t="s">
        <v>11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7"/>
      <c r="U22" s="7"/>
      <c r="V22" s="7"/>
    </row>
    <row r="23" spans="2:22" ht="12.75" customHeight="1" x14ac:dyDescent="0.3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2" ht="12.75" customHeight="1" x14ac:dyDescent="0.3"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22" ht="12.75" customHeight="1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22" ht="12.75" customHeight="1" x14ac:dyDescent="0.3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22" ht="12.75" customHeight="1" x14ac:dyDescent="0.3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22" ht="12.75" customHeight="1" x14ac:dyDescent="0.3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2" ht="12.75" customHeight="1" x14ac:dyDescent="0.3">
      <c r="B29" s="8"/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2" ht="12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2" ht="12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2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2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2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2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2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2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2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2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2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2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2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2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2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2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2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2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2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2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2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2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2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2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2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2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2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2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2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2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2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2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2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2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2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2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2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2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2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2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2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2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2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2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2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2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2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2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2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2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2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2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2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2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2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2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2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2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2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2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2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2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2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2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2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2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2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2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2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2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2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2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2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2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2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2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2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2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2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2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2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2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2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2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2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2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2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2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2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2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2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2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2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2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2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2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2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2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2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2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2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2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2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2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2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2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2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2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2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2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2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2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2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2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2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2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2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2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2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2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2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2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2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2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2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2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2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2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2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2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2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2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2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2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2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2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2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2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2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2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2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2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2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2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2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2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2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2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2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2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2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2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2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2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2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2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2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2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2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2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2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2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2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2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2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2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2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2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2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2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2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2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2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2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2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2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2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2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3.2" x14ac:dyDescent="0.25">
      <c r="H222" s="2"/>
      <c r="L222" s="2"/>
    </row>
  </sheetData>
  <mergeCells count="5">
    <mergeCell ref="B15:M15"/>
    <mergeCell ref="N3:O3"/>
    <mergeCell ref="B1:M1"/>
    <mergeCell ref="H13:I13"/>
    <mergeCell ref="H14:I14"/>
  </mergeCells>
  <conditionalFormatting sqref="F4:J11">
    <cfRule type="cellIs" dxfId="28" priority="24" operator="equal">
      <formula>0</formula>
    </cfRule>
  </conditionalFormatting>
  <conditionalFormatting sqref="I4:K11">
    <cfRule type="cellIs" dxfId="27" priority="25" operator="greaterThan">
      <formula>0.5</formula>
    </cfRule>
  </conditionalFormatting>
  <conditionalFormatting sqref="L4:L5 J4:J7 I6:K11">
    <cfRule type="cellIs" dxfId="26" priority="27" operator="equal">
      <formula>"O"</formula>
    </cfRule>
  </conditionalFormatting>
  <conditionalFormatting sqref="L4:L5 J4:J7 I6:K11">
    <cfRule type="cellIs" dxfId="25" priority="28" operator="equal">
      <formula>"P"</formula>
    </cfRule>
  </conditionalFormatting>
  <conditionalFormatting sqref="L4:L5 J4:J7 I6:K11">
    <cfRule type="cellIs" dxfId="24" priority="29" operator="equal">
      <formula>"N"</formula>
    </cfRule>
  </conditionalFormatting>
  <conditionalFormatting sqref="I4:K11">
    <cfRule type="cellIs" dxfId="23" priority="17" operator="equal">
      <formula>0.333333333333333</formula>
    </cfRule>
  </conditionalFormatting>
  <conditionalFormatting sqref="E4:E11">
    <cfRule type="cellIs" dxfId="22" priority="16" operator="greaterThanOrEqual">
      <formula>0.375</formula>
    </cfRule>
  </conditionalFormatting>
  <conditionalFormatting sqref="K4:K11">
    <cfRule type="cellIs" dxfId="21" priority="15" operator="equal">
      <formula>"O"</formula>
    </cfRule>
  </conditionalFormatting>
  <conditionalFormatting sqref="K4:K11">
    <cfRule type="cellIs" dxfId="20" priority="14" operator="equal">
      <formula>"P"</formula>
    </cfRule>
  </conditionalFormatting>
  <conditionalFormatting sqref="K4:K11">
    <cfRule type="cellIs" dxfId="19" priority="13" operator="equal">
      <formula>"N"</formula>
    </cfRule>
  </conditionalFormatting>
  <conditionalFormatting sqref="I4:J11">
    <cfRule type="cellIs" dxfId="18" priority="9" operator="equal">
      <formula>0.458333333333333</formula>
    </cfRule>
  </conditionalFormatting>
  <conditionalFormatting sqref="J4:J11">
    <cfRule type="cellIs" dxfId="17" priority="3" operator="equal">
      <formula>"O"</formula>
    </cfRule>
  </conditionalFormatting>
  <conditionalFormatting sqref="J4:J11">
    <cfRule type="cellIs" dxfId="16" priority="2" operator="equal">
      <formula>"P"</formula>
    </cfRule>
  </conditionalFormatting>
  <conditionalFormatting sqref="J4:J11">
    <cfRule type="cellIs" dxfId="15" priority="1" operator="equal">
      <formula>"N"</formula>
    </cfRule>
  </conditionalFormatting>
  <pageMargins left="0.7" right="0.7" top="0.75" bottom="0.75" header="0.3" footer="0.3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.25"/>
  <cols>
    <col min="1" max="4" width="20.6640625" customWidth="1"/>
    <col min="5" max="6" width="10.6640625" customWidth="1"/>
  </cols>
  <sheetData>
    <row r="1" spans="1:4" ht="24" customHeight="1" x14ac:dyDescent="0.4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 x14ac:dyDescent="0.25">
      <c r="A2" s="13">
        <v>1</v>
      </c>
      <c r="B2" s="14">
        <v>2</v>
      </c>
      <c r="C2" s="15">
        <v>31</v>
      </c>
      <c r="D2" s="16">
        <v>52</v>
      </c>
    </row>
    <row r="3" spans="1:4" ht="19.5" customHeight="1" x14ac:dyDescent="0.25">
      <c r="A3" s="17">
        <v>2</v>
      </c>
      <c r="B3" s="18">
        <v>3</v>
      </c>
      <c r="C3" s="19">
        <v>32</v>
      </c>
      <c r="D3" s="20">
        <v>53</v>
      </c>
    </row>
    <row r="4" spans="1:4" ht="19.5" customHeight="1" x14ac:dyDescent="0.25">
      <c r="A4" s="17">
        <v>3</v>
      </c>
      <c r="B4" s="18">
        <v>5</v>
      </c>
      <c r="C4" s="19">
        <v>33</v>
      </c>
      <c r="D4" s="20">
        <v>55</v>
      </c>
    </row>
    <row r="5" spans="1:4" ht="19.5" customHeight="1" x14ac:dyDescent="0.25">
      <c r="A5" s="17">
        <v>4</v>
      </c>
      <c r="B5" s="18">
        <v>7</v>
      </c>
      <c r="C5" s="19">
        <v>34</v>
      </c>
      <c r="D5" s="20">
        <v>57</v>
      </c>
    </row>
    <row r="6" spans="1:4" ht="19.5" customHeight="1" x14ac:dyDescent="0.25">
      <c r="A6" s="17">
        <v>5</v>
      </c>
      <c r="B6" s="18">
        <v>8</v>
      </c>
      <c r="C6" s="19">
        <v>35</v>
      </c>
      <c r="D6" s="20">
        <v>58</v>
      </c>
    </row>
    <row r="7" spans="1:4" ht="19.5" customHeight="1" x14ac:dyDescent="0.25">
      <c r="A7" s="17">
        <v>6</v>
      </c>
      <c r="B7" s="18">
        <v>10</v>
      </c>
      <c r="C7" s="19">
        <v>36</v>
      </c>
      <c r="D7" s="20">
        <v>60</v>
      </c>
    </row>
    <row r="8" spans="1:4" ht="19.5" customHeight="1" x14ac:dyDescent="0.25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 x14ac:dyDescent="0.25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 x14ac:dyDescent="0.25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 x14ac:dyDescent="0.25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 x14ac:dyDescent="0.25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 x14ac:dyDescent="0.25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 x14ac:dyDescent="0.25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 x14ac:dyDescent="0.25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 x14ac:dyDescent="0.25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 x14ac:dyDescent="0.25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 x14ac:dyDescent="0.25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 x14ac:dyDescent="0.25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 x14ac:dyDescent="0.25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 x14ac:dyDescent="0.25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 x14ac:dyDescent="0.25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 x14ac:dyDescent="0.25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 x14ac:dyDescent="0.25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 x14ac:dyDescent="0.25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 x14ac:dyDescent="0.25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 x14ac:dyDescent="0.25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 x14ac:dyDescent="0.25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 x14ac:dyDescent="0.25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 x14ac:dyDescent="0.25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 x14ac:dyDescent="0.25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BUSCH</cp:lastModifiedBy>
  <dcterms:created xsi:type="dcterms:W3CDTF">2016-01-22T15:58:34Z</dcterms:created>
  <dcterms:modified xsi:type="dcterms:W3CDTF">2016-12-28T09:37:53Z</dcterms:modified>
</cp:coreProperties>
</file>