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codeName="ThisWorkbook"/>
  <mc:AlternateContent xmlns:mc="http://schemas.openxmlformats.org/markup-compatibility/2006">
    <mc:Choice Requires="x15">
      <x15ac:absPath xmlns:x15ac="http://schemas.microsoft.com/office/spreadsheetml/2010/11/ac" url="C:\Users\Eudes Stern\Desktop\"/>
    </mc:Choice>
  </mc:AlternateContent>
  <bookViews>
    <workbookView xWindow="0" yWindow="0" windowWidth="24000" windowHeight="13638" tabRatio="951" activeTab="12"/>
  </bookViews>
  <sheets>
    <sheet name="JAN" sheetId="27" r:id="rId1"/>
    <sheet name="FEV" sheetId="26" r:id="rId2"/>
    <sheet name="MAR" sheetId="25" r:id="rId3"/>
    <sheet name="AVR" sheetId="24" r:id="rId4"/>
    <sheet name="MAI" sheetId="23" r:id="rId5"/>
    <sheet name="JUIN" sheetId="22" r:id="rId6"/>
    <sheet name="JUIL" sheetId="21" r:id="rId7"/>
    <sheet name="AOUT" sheetId="20" r:id="rId8"/>
    <sheet name="SEP" sheetId="19" r:id="rId9"/>
    <sheet name="OCT" sheetId="18" r:id="rId10"/>
    <sheet name="NOV" sheetId="17" r:id="rId11"/>
    <sheet name="DEC" sheetId="5" r:id="rId12"/>
    <sheet name="Recap du 1er Trim" sheetId="36" r:id="rId13"/>
    <sheet name="Recap du 2eme Trim" sheetId="37" r:id="rId14"/>
    <sheet name="Recap du 3eme Trim" sheetId="38" r:id="rId15"/>
    <sheet name="Recap du 4eme Trim" sheetId="39" r:id="rId16"/>
    <sheet name="Recap du 1er Sem" sheetId="41" r:id="rId17"/>
    <sheet name="Recap du 2eme Sem" sheetId="43" r:id="rId18"/>
    <sheet name="Recap Annuelle" sheetId="35" r:id="rId19"/>
  </sheets>
  <definedNames>
    <definedName name="_xlnm.Print_Titles" localSheetId="7">AOUT!$8:$8</definedName>
    <definedName name="_xlnm.Print_Titles" localSheetId="3">AVR!$8:$8</definedName>
    <definedName name="_xlnm.Print_Titles" localSheetId="11">DEC!$8:$8</definedName>
    <definedName name="_xlnm.Print_Titles" localSheetId="1">FEV!$8:$8</definedName>
    <definedName name="_xlnm.Print_Titles" localSheetId="0">JAN!$8:$8</definedName>
    <definedName name="_xlnm.Print_Titles" localSheetId="6">JUIL!$8:$8</definedName>
    <definedName name="_xlnm.Print_Titles" localSheetId="5">JUIN!$8:$8</definedName>
    <definedName name="_xlnm.Print_Titles" localSheetId="4">MAI!$8:$8</definedName>
    <definedName name="_xlnm.Print_Titles" localSheetId="2">MAR!$8:$8</definedName>
    <definedName name="_xlnm.Print_Titles" localSheetId="10">NOV!$8:$8</definedName>
    <definedName name="_xlnm.Print_Titles" localSheetId="9">OCT!$8:$8</definedName>
    <definedName name="_xlnm.Print_Titles" localSheetId="8">SEP!$8:$8</definedName>
  </definedNames>
  <calcPr calcId="162913"/>
</workbook>
</file>

<file path=xl/calcChain.xml><?xml version="1.0" encoding="utf-8"?>
<calcChain xmlns="http://schemas.openxmlformats.org/spreadsheetml/2006/main">
  <c r="B21" i="36" l="1"/>
  <c r="B9" i="36"/>
  <c r="B12" i="36"/>
  <c r="C9" i="26" l="1"/>
  <c r="C21" i="26"/>
  <c r="B21" i="26"/>
  <c r="B15" i="36"/>
  <c r="B18" i="36"/>
  <c r="B63" i="36" l="1"/>
  <c r="B66" i="36"/>
  <c r="B57" i="36"/>
  <c r="B60" i="36"/>
  <c r="C51" i="36"/>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156" i="17"/>
  <c r="C157" i="17"/>
  <c r="C158" i="17"/>
  <c r="C159" i="17"/>
  <c r="C160" i="17"/>
  <c r="C161" i="17"/>
  <c r="C162" i="17"/>
  <c r="C163" i="17"/>
  <c r="C164" i="17"/>
  <c r="C165" i="17"/>
  <c r="C166" i="17"/>
  <c r="C167" i="17"/>
  <c r="C168" i="17"/>
  <c r="C169" i="17"/>
  <c r="C170" i="17"/>
  <c r="C171" i="17"/>
  <c r="C172" i="17"/>
  <c r="C173" i="17"/>
  <c r="C174" i="17"/>
  <c r="C175" i="17"/>
  <c r="C176" i="17"/>
  <c r="C177" i="17"/>
  <c r="C178" i="17"/>
  <c r="C179" i="17"/>
  <c r="C180" i="17"/>
  <c r="C181" i="17"/>
  <c r="C182" i="17"/>
  <c r="C183" i="17"/>
  <c r="C184" i="17"/>
  <c r="C185" i="17"/>
  <c r="C186" i="17"/>
  <c r="C187" i="17"/>
  <c r="C188" i="17"/>
  <c r="C189" i="17"/>
  <c r="C190" i="17"/>
  <c r="C191" i="17"/>
  <c r="C192" i="17"/>
  <c r="C193" i="17"/>
  <c r="C194" i="17"/>
  <c r="C195" i="17"/>
  <c r="C196" i="17"/>
  <c r="C197" i="17"/>
  <c r="C198" i="17"/>
  <c r="C199" i="17"/>
  <c r="C200" i="17"/>
  <c r="C201" i="17"/>
  <c r="C202" i="17"/>
  <c r="C203" i="17"/>
  <c r="C204" i="17"/>
  <c r="C205" i="17"/>
  <c r="C206" i="17"/>
  <c r="C207" i="17"/>
  <c r="C208"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103" i="17"/>
  <c r="B104" i="17"/>
  <c r="B105" i="17"/>
  <c r="B106" i="17"/>
  <c r="B107" i="17"/>
  <c r="B108" i="17"/>
  <c r="B109" i="17"/>
  <c r="B110" i="17"/>
  <c r="B111" i="17"/>
  <c r="B112" i="17"/>
  <c r="B113" i="17"/>
  <c r="B114" i="17"/>
  <c r="B115" i="17"/>
  <c r="B116" i="17"/>
  <c r="B117" i="17"/>
  <c r="B118" i="17"/>
  <c r="B119" i="17"/>
  <c r="B120" i="17"/>
  <c r="B121" i="17"/>
  <c r="B122" i="17"/>
  <c r="B123" i="17"/>
  <c r="B124" i="17"/>
  <c r="B125" i="17"/>
  <c r="B126" i="17"/>
  <c r="B127" i="17"/>
  <c r="B128" i="17"/>
  <c r="B129" i="17"/>
  <c r="B130" i="17"/>
  <c r="B131" i="17"/>
  <c r="B132" i="17"/>
  <c r="B133" i="17"/>
  <c r="B134" i="17"/>
  <c r="B135" i="17"/>
  <c r="B136" i="17"/>
  <c r="B137" i="17"/>
  <c r="B138" i="17"/>
  <c r="B139" i="17"/>
  <c r="B140" i="17"/>
  <c r="B141" i="17"/>
  <c r="B142" i="17"/>
  <c r="B143" i="17"/>
  <c r="B144" i="17"/>
  <c r="B145" i="17"/>
  <c r="B146" i="17"/>
  <c r="B147" i="17"/>
  <c r="B148" i="17"/>
  <c r="B149" i="17"/>
  <c r="B150" i="17"/>
  <c r="B151" i="17"/>
  <c r="B152" i="17"/>
  <c r="B153" i="17"/>
  <c r="B154" i="17"/>
  <c r="B155" i="17"/>
  <c r="B156" i="17"/>
  <c r="B157" i="17"/>
  <c r="B158" i="17"/>
  <c r="B159" i="17"/>
  <c r="B160" i="17"/>
  <c r="B161" i="17"/>
  <c r="B162" i="17"/>
  <c r="B163" i="17"/>
  <c r="B164" i="17"/>
  <c r="B165" i="17"/>
  <c r="B166" i="17"/>
  <c r="B167" i="17"/>
  <c r="B168" i="17"/>
  <c r="B169" i="17"/>
  <c r="B170" i="17"/>
  <c r="B171" i="17"/>
  <c r="B172" i="17"/>
  <c r="B173" i="17"/>
  <c r="B174" i="17"/>
  <c r="B175" i="17"/>
  <c r="B176" i="17"/>
  <c r="B177" i="17"/>
  <c r="B178" i="17"/>
  <c r="B179" i="17"/>
  <c r="B180" i="17"/>
  <c r="B181" i="17"/>
  <c r="B182" i="17"/>
  <c r="B183" i="17"/>
  <c r="B184" i="17"/>
  <c r="B185" i="17"/>
  <c r="B186" i="17"/>
  <c r="B187" i="17"/>
  <c r="B188" i="17"/>
  <c r="B189" i="17"/>
  <c r="B190" i="17"/>
  <c r="B191" i="17"/>
  <c r="B192" i="17"/>
  <c r="B193" i="17"/>
  <c r="B194" i="17"/>
  <c r="B195" i="17"/>
  <c r="B196" i="17"/>
  <c r="B197" i="17"/>
  <c r="B198" i="17"/>
  <c r="B199" i="17"/>
  <c r="B200" i="17"/>
  <c r="B201" i="17"/>
  <c r="B202" i="17"/>
  <c r="B203" i="17"/>
  <c r="B204" i="17"/>
  <c r="B205" i="17"/>
  <c r="B206" i="17"/>
  <c r="B207" i="17"/>
  <c r="B208" i="17"/>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1" i="18"/>
  <c r="C112" i="18"/>
  <c r="C113" i="18"/>
  <c r="C114" i="18"/>
  <c r="C115" i="18"/>
  <c r="C116" i="18"/>
  <c r="C117" i="18"/>
  <c r="C118" i="18"/>
  <c r="C119" i="18"/>
  <c r="C120" i="18"/>
  <c r="C121" i="18"/>
  <c r="C122" i="18"/>
  <c r="C123" i="18"/>
  <c r="C124" i="18"/>
  <c r="C125" i="18"/>
  <c r="C126" i="18"/>
  <c r="C127" i="18"/>
  <c r="C128" i="18"/>
  <c r="C129" i="18"/>
  <c r="C130" i="18"/>
  <c r="C131" i="18"/>
  <c r="C132" i="18"/>
  <c r="C133" i="18"/>
  <c r="C134" i="18"/>
  <c r="C135" i="18"/>
  <c r="C136" i="18"/>
  <c r="C137" i="18"/>
  <c r="C138" i="18"/>
  <c r="C139" i="18"/>
  <c r="C140" i="18"/>
  <c r="C141" i="18"/>
  <c r="C142" i="18"/>
  <c r="C143" i="18"/>
  <c r="C144" i="18"/>
  <c r="C145" i="18"/>
  <c r="C146" i="18"/>
  <c r="C147" i="18"/>
  <c r="C148" i="18"/>
  <c r="C149" i="18"/>
  <c r="C150" i="18"/>
  <c r="C151" i="18"/>
  <c r="C152" i="18"/>
  <c r="C153" i="18"/>
  <c r="C154" i="18"/>
  <c r="C155" i="18"/>
  <c r="C156" i="18"/>
  <c r="C157" i="18"/>
  <c r="C158" i="18"/>
  <c r="C159" i="18"/>
  <c r="C160" i="18"/>
  <c r="C161" i="18"/>
  <c r="C162" i="18"/>
  <c r="C163" i="18"/>
  <c r="C164" i="18"/>
  <c r="C165" i="18"/>
  <c r="C166" i="18"/>
  <c r="C167" i="18"/>
  <c r="C168" i="18"/>
  <c r="C169" i="18"/>
  <c r="C170" i="18"/>
  <c r="C171" i="18"/>
  <c r="C172" i="18"/>
  <c r="C173" i="18"/>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C197" i="18"/>
  <c r="C198" i="18"/>
  <c r="C199" i="18"/>
  <c r="C200" i="18"/>
  <c r="C201" i="18"/>
  <c r="C202" i="18"/>
  <c r="C203" i="18"/>
  <c r="C204" i="18"/>
  <c r="C205" i="18"/>
  <c r="C206" i="18"/>
  <c r="C207" i="18"/>
  <c r="C208" i="18"/>
  <c r="G48" i="18"/>
  <c r="G49" i="18"/>
  <c r="G50" i="18"/>
  <c r="G51" i="18"/>
  <c r="G52" i="18"/>
  <c r="G53" i="18"/>
  <c r="G54" i="18"/>
  <c r="G55" i="18"/>
  <c r="G56" i="18"/>
  <c r="G57" i="18"/>
  <c r="G58" i="18"/>
  <c r="G59" i="18"/>
  <c r="G60" i="18"/>
  <c r="G61" i="18"/>
  <c r="G62" i="18"/>
  <c r="G63" i="18"/>
  <c r="G64" i="18"/>
  <c r="G65" i="18"/>
  <c r="G66" i="18"/>
  <c r="G67" i="18"/>
  <c r="G68" i="18"/>
  <c r="G69" i="18"/>
  <c r="G70" i="18"/>
  <c r="G71" i="18"/>
  <c r="G72" i="18"/>
  <c r="G73" i="18"/>
  <c r="G74" i="18"/>
  <c r="G75" i="18"/>
  <c r="G76" i="18"/>
  <c r="G77" i="18"/>
  <c r="G78" i="18"/>
  <c r="G79" i="18"/>
  <c r="G80" i="18"/>
  <c r="G81" i="18"/>
  <c r="G82" i="18"/>
  <c r="G83" i="18"/>
  <c r="G84" i="18"/>
  <c r="G85" i="18"/>
  <c r="G86" i="18"/>
  <c r="G87" i="18"/>
  <c r="G88" i="18"/>
  <c r="G89" i="18"/>
  <c r="G90" i="18"/>
  <c r="G91" i="18"/>
  <c r="G92" i="18"/>
  <c r="G93" i="18"/>
  <c r="G94" i="18"/>
  <c r="G95" i="18"/>
  <c r="G96" i="18"/>
  <c r="G97" i="18"/>
  <c r="G98" i="18"/>
  <c r="G99" i="18"/>
  <c r="G100" i="18"/>
  <c r="G101" i="18"/>
  <c r="G102" i="18"/>
  <c r="G103" i="18"/>
  <c r="G104" i="18"/>
  <c r="G105" i="18"/>
  <c r="G106" i="18"/>
  <c r="G107" i="18"/>
  <c r="G108" i="18"/>
  <c r="G109" i="18"/>
  <c r="G110" i="18"/>
  <c r="G111" i="18"/>
  <c r="G112" i="18"/>
  <c r="G113" i="18"/>
  <c r="G114" i="18"/>
  <c r="G115" i="18"/>
  <c r="G116" i="18"/>
  <c r="G117" i="18"/>
  <c r="G118" i="18"/>
  <c r="G119" i="18"/>
  <c r="G120" i="18"/>
  <c r="G121" i="18"/>
  <c r="G122" i="18"/>
  <c r="G123" i="18"/>
  <c r="G124" i="18"/>
  <c r="G125" i="18"/>
  <c r="G126" i="18"/>
  <c r="G127" i="18"/>
  <c r="G128" i="18"/>
  <c r="G129" i="18"/>
  <c r="G130" i="18"/>
  <c r="G131" i="18"/>
  <c r="G132" i="18"/>
  <c r="G133" i="18"/>
  <c r="G134" i="18"/>
  <c r="G135" i="18"/>
  <c r="G136" i="18"/>
  <c r="G137" i="18"/>
  <c r="G138" i="18"/>
  <c r="G139" i="18"/>
  <c r="G140" i="18"/>
  <c r="G141" i="18"/>
  <c r="G142" i="18"/>
  <c r="G143" i="18"/>
  <c r="G144" i="18"/>
  <c r="G145" i="18"/>
  <c r="G146" i="18"/>
  <c r="G147" i="18"/>
  <c r="G148" i="18"/>
  <c r="G149" i="18"/>
  <c r="G150" i="18"/>
  <c r="G151" i="18"/>
  <c r="G152" i="18"/>
  <c r="G153" i="18"/>
  <c r="G154" i="18"/>
  <c r="G155" i="18"/>
  <c r="G156" i="18"/>
  <c r="G157" i="18"/>
  <c r="G158" i="18"/>
  <c r="G159" i="18"/>
  <c r="G160" i="18"/>
  <c r="G161" i="18"/>
  <c r="G162" i="18"/>
  <c r="G163" i="18"/>
  <c r="G164" i="18"/>
  <c r="G165" i="18"/>
  <c r="G166" i="18"/>
  <c r="G167" i="18"/>
  <c r="G168" i="18"/>
  <c r="G169" i="18"/>
  <c r="G170" i="18"/>
  <c r="G171" i="18"/>
  <c r="G172" i="18"/>
  <c r="G173" i="18"/>
  <c r="G174" i="18"/>
  <c r="G175" i="18"/>
  <c r="G176" i="18"/>
  <c r="G177" i="18"/>
  <c r="G178" i="18"/>
  <c r="G179" i="18"/>
  <c r="G180" i="18"/>
  <c r="G181" i="18"/>
  <c r="G182" i="18"/>
  <c r="G183" i="18"/>
  <c r="G184" i="18"/>
  <c r="G185" i="18"/>
  <c r="G186" i="18"/>
  <c r="G187" i="18"/>
  <c r="G188" i="18"/>
  <c r="G189" i="18"/>
  <c r="G190" i="18"/>
  <c r="G191" i="18"/>
  <c r="G192" i="18"/>
  <c r="G193" i="18"/>
  <c r="G194" i="18"/>
  <c r="G195" i="18"/>
  <c r="G196" i="18"/>
  <c r="G197" i="18"/>
  <c r="G198" i="18"/>
  <c r="G199" i="18"/>
  <c r="G200" i="18"/>
  <c r="G201" i="18"/>
  <c r="G202" i="18"/>
  <c r="G203" i="18"/>
  <c r="G204" i="18"/>
  <c r="G205" i="18"/>
  <c r="G206" i="18"/>
  <c r="G207" i="18"/>
  <c r="G208"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102" i="18"/>
  <c r="B103" i="18"/>
  <c r="B104" i="18"/>
  <c r="B105" i="18"/>
  <c r="B106" i="18"/>
  <c r="B107" i="18"/>
  <c r="B108" i="18"/>
  <c r="B109" i="18"/>
  <c r="B110" i="18"/>
  <c r="B111" i="18"/>
  <c r="B112" i="18"/>
  <c r="B113" i="18"/>
  <c r="B114" i="18"/>
  <c r="B115" i="18"/>
  <c r="B116" i="18"/>
  <c r="B117" i="18"/>
  <c r="B118" i="18"/>
  <c r="B119" i="18"/>
  <c r="B120" i="18"/>
  <c r="B121" i="18"/>
  <c r="B122" i="18"/>
  <c r="B123" i="18"/>
  <c r="B124" i="18"/>
  <c r="B125" i="18"/>
  <c r="B126" i="18"/>
  <c r="B127" i="18"/>
  <c r="B128" i="18"/>
  <c r="B129" i="18"/>
  <c r="B130" i="18"/>
  <c r="B131" i="18"/>
  <c r="B132" i="18"/>
  <c r="B133" i="18"/>
  <c r="B134" i="18"/>
  <c r="B135" i="18"/>
  <c r="B136" i="18"/>
  <c r="B137" i="18"/>
  <c r="B138" i="18"/>
  <c r="B139" i="18"/>
  <c r="B140" i="18"/>
  <c r="B141" i="18"/>
  <c r="B142" i="18"/>
  <c r="B143" i="18"/>
  <c r="B144" i="18"/>
  <c r="B145" i="18"/>
  <c r="B146" i="18"/>
  <c r="B147" i="18"/>
  <c r="B148" i="18"/>
  <c r="B149" i="18"/>
  <c r="B150" i="18"/>
  <c r="B151" i="18"/>
  <c r="B152" i="18"/>
  <c r="B153" i="18"/>
  <c r="B154" i="18"/>
  <c r="B155" i="18"/>
  <c r="B156" i="18"/>
  <c r="B157" i="18"/>
  <c r="B158" i="18"/>
  <c r="B159" i="18"/>
  <c r="B160" i="18"/>
  <c r="B161" i="18"/>
  <c r="B162" i="18"/>
  <c r="B163" i="18"/>
  <c r="B164" i="18"/>
  <c r="B165" i="18"/>
  <c r="B166" i="18"/>
  <c r="B167" i="18"/>
  <c r="B168" i="18"/>
  <c r="B169" i="18"/>
  <c r="B170" i="18"/>
  <c r="B171" i="18"/>
  <c r="B172" i="18"/>
  <c r="B173" i="18"/>
  <c r="B174" i="18"/>
  <c r="B175" i="18"/>
  <c r="B176" i="18"/>
  <c r="B177" i="18"/>
  <c r="B178" i="18"/>
  <c r="B179" i="18"/>
  <c r="B180" i="18"/>
  <c r="B181" i="18"/>
  <c r="B182" i="18"/>
  <c r="B183" i="18"/>
  <c r="B184" i="18"/>
  <c r="B185" i="18"/>
  <c r="B186" i="18"/>
  <c r="B187" i="18"/>
  <c r="B188" i="18"/>
  <c r="B189" i="18"/>
  <c r="B190" i="18"/>
  <c r="B191" i="18"/>
  <c r="B192" i="18"/>
  <c r="B193" i="18"/>
  <c r="B194" i="18"/>
  <c r="B195" i="18"/>
  <c r="B196" i="18"/>
  <c r="B197" i="18"/>
  <c r="B198" i="18"/>
  <c r="B199" i="18"/>
  <c r="B200" i="18"/>
  <c r="B201" i="18"/>
  <c r="B202" i="18"/>
  <c r="B203" i="18"/>
  <c r="B204" i="18"/>
  <c r="B205" i="18"/>
  <c r="B206" i="18"/>
  <c r="B207" i="18"/>
  <c r="B208" i="18"/>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G48" i="19"/>
  <c r="G49" i="19"/>
  <c r="G50" i="19"/>
  <c r="G51" i="19"/>
  <c r="G52" i="19"/>
  <c r="G53" i="19"/>
  <c r="G54" i="19"/>
  <c r="G55" i="19"/>
  <c r="G56" i="19"/>
  <c r="G57" i="19"/>
  <c r="G58" i="19"/>
  <c r="G59" i="19"/>
  <c r="G60" i="19"/>
  <c r="G61" i="19"/>
  <c r="G62" i="19"/>
  <c r="G63" i="19"/>
  <c r="G64" i="19"/>
  <c r="G65" i="19"/>
  <c r="G66" i="19"/>
  <c r="G67" i="19"/>
  <c r="G68" i="19"/>
  <c r="G69" i="19"/>
  <c r="G70" i="19"/>
  <c r="G71" i="19"/>
  <c r="G72" i="19"/>
  <c r="G73" i="19"/>
  <c r="G74" i="19"/>
  <c r="G75" i="19"/>
  <c r="G76" i="19"/>
  <c r="G77" i="19"/>
  <c r="G78" i="19"/>
  <c r="G79" i="19"/>
  <c r="G80" i="19"/>
  <c r="G81" i="19"/>
  <c r="G82" i="19"/>
  <c r="G83" i="19"/>
  <c r="G84" i="19"/>
  <c r="G85" i="19"/>
  <c r="G86" i="19"/>
  <c r="G87" i="19"/>
  <c r="G88" i="19"/>
  <c r="G89" i="19"/>
  <c r="G90" i="19"/>
  <c r="G91" i="19"/>
  <c r="G92" i="19"/>
  <c r="G93" i="19"/>
  <c r="G94" i="19"/>
  <c r="G95" i="19"/>
  <c r="G96" i="19"/>
  <c r="G97" i="19"/>
  <c r="G98" i="19"/>
  <c r="G99" i="19"/>
  <c r="G100" i="19"/>
  <c r="G101" i="19"/>
  <c r="G102" i="19"/>
  <c r="G103" i="19"/>
  <c r="G104" i="19"/>
  <c r="G105" i="19"/>
  <c r="G106" i="19"/>
  <c r="G107" i="19"/>
  <c r="G108" i="19"/>
  <c r="G109" i="19"/>
  <c r="G110" i="19"/>
  <c r="G111" i="19"/>
  <c r="G112" i="19"/>
  <c r="G113" i="19"/>
  <c r="G114" i="19"/>
  <c r="G115" i="19"/>
  <c r="G116" i="19"/>
  <c r="G117" i="19"/>
  <c r="G118" i="19"/>
  <c r="G119" i="19"/>
  <c r="G120" i="19"/>
  <c r="G121" i="19"/>
  <c r="G122" i="19"/>
  <c r="G123" i="19"/>
  <c r="G124" i="19"/>
  <c r="G125" i="19"/>
  <c r="G126" i="19"/>
  <c r="G127" i="19"/>
  <c r="G128" i="19"/>
  <c r="G129" i="19"/>
  <c r="G130" i="19"/>
  <c r="G131" i="19"/>
  <c r="G132" i="19"/>
  <c r="G133" i="19"/>
  <c r="G134" i="19"/>
  <c r="G135" i="19"/>
  <c r="G136" i="19"/>
  <c r="G137" i="19"/>
  <c r="G138" i="19"/>
  <c r="G139" i="19"/>
  <c r="G140" i="19"/>
  <c r="G141" i="19"/>
  <c r="G142" i="19"/>
  <c r="G143" i="19"/>
  <c r="G144" i="19"/>
  <c r="G145" i="19"/>
  <c r="G146" i="19"/>
  <c r="G147" i="19"/>
  <c r="G148" i="19"/>
  <c r="G149" i="19"/>
  <c r="G150" i="19"/>
  <c r="G151" i="19"/>
  <c r="G152" i="19"/>
  <c r="G153" i="19"/>
  <c r="G154" i="19"/>
  <c r="G155" i="19"/>
  <c r="G156" i="19"/>
  <c r="G157" i="19"/>
  <c r="G158" i="19"/>
  <c r="G159" i="19"/>
  <c r="G160" i="19"/>
  <c r="G161" i="19"/>
  <c r="G162" i="19"/>
  <c r="G163" i="19"/>
  <c r="G164" i="19"/>
  <c r="G165" i="19"/>
  <c r="G166" i="19"/>
  <c r="G167" i="19"/>
  <c r="G168" i="19"/>
  <c r="G169" i="19"/>
  <c r="G170" i="19"/>
  <c r="G171" i="19"/>
  <c r="G172" i="19"/>
  <c r="G173" i="19"/>
  <c r="G174" i="19"/>
  <c r="G175" i="19"/>
  <c r="G176" i="19"/>
  <c r="G177" i="19"/>
  <c r="G178" i="19"/>
  <c r="G179" i="19"/>
  <c r="G180" i="19"/>
  <c r="G181" i="19"/>
  <c r="G182" i="19"/>
  <c r="G183" i="19"/>
  <c r="G184" i="19"/>
  <c r="G185" i="19"/>
  <c r="G186" i="19"/>
  <c r="G187" i="19"/>
  <c r="G188" i="19"/>
  <c r="G189" i="19"/>
  <c r="G190" i="19"/>
  <c r="G191" i="19"/>
  <c r="G192" i="19"/>
  <c r="G193" i="19"/>
  <c r="G194" i="19"/>
  <c r="G195" i="19"/>
  <c r="G196" i="19"/>
  <c r="G197" i="19"/>
  <c r="G198" i="19"/>
  <c r="G199" i="19"/>
  <c r="G200" i="19"/>
  <c r="G201" i="19"/>
  <c r="G202" i="19"/>
  <c r="G203" i="19"/>
  <c r="G204" i="19"/>
  <c r="G205" i="19"/>
  <c r="G206" i="19"/>
  <c r="G207" i="19"/>
  <c r="G208"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163" i="19"/>
  <c r="B164" i="19"/>
  <c r="B165" i="19"/>
  <c r="B166" i="19"/>
  <c r="B167" i="19"/>
  <c r="B168" i="19"/>
  <c r="B169" i="19"/>
  <c r="B170" i="19"/>
  <c r="B171" i="19"/>
  <c r="B172" i="19"/>
  <c r="B173" i="19"/>
  <c r="B174" i="19"/>
  <c r="B175" i="19"/>
  <c r="B176" i="19"/>
  <c r="B177" i="19"/>
  <c r="B178" i="19"/>
  <c r="B179" i="19"/>
  <c r="B180" i="19"/>
  <c r="B181" i="19"/>
  <c r="B182" i="19"/>
  <c r="B183" i="19"/>
  <c r="B184" i="19"/>
  <c r="B185" i="19"/>
  <c r="B186" i="19"/>
  <c r="B187" i="19"/>
  <c r="B188" i="19"/>
  <c r="B189" i="19"/>
  <c r="B190" i="19"/>
  <c r="B191" i="19"/>
  <c r="B192" i="19"/>
  <c r="B193" i="19"/>
  <c r="B194" i="19"/>
  <c r="B195" i="19"/>
  <c r="B196" i="19"/>
  <c r="B197" i="19"/>
  <c r="B198" i="19"/>
  <c r="B199" i="19"/>
  <c r="B200" i="19"/>
  <c r="B201" i="19"/>
  <c r="B202" i="19"/>
  <c r="B203" i="19"/>
  <c r="B204" i="19"/>
  <c r="B205" i="19"/>
  <c r="B206" i="19"/>
  <c r="B207" i="19"/>
  <c r="B208" i="19"/>
  <c r="C193" i="26"/>
  <c r="C194" i="26"/>
  <c r="C195" i="26"/>
  <c r="C196" i="26"/>
  <c r="C197" i="26"/>
  <c r="C198" i="26"/>
  <c r="C199" i="26"/>
  <c r="C200" i="26"/>
  <c r="C201" i="26"/>
  <c r="C202" i="26"/>
  <c r="C203" i="26"/>
  <c r="C204" i="26"/>
  <c r="C205" i="26"/>
  <c r="C206" i="26"/>
  <c r="C207" i="26"/>
  <c r="C208" i="26"/>
  <c r="G193" i="26"/>
  <c r="G194" i="26"/>
  <c r="G195" i="26"/>
  <c r="G196" i="26"/>
  <c r="G197" i="26"/>
  <c r="G198" i="26"/>
  <c r="G199" i="26"/>
  <c r="G200" i="26"/>
  <c r="G201" i="26"/>
  <c r="G202" i="26"/>
  <c r="G203" i="26"/>
  <c r="G204" i="26"/>
  <c r="G205" i="26"/>
  <c r="G206" i="26"/>
  <c r="G207" i="26"/>
  <c r="G208" i="26"/>
  <c r="B193" i="26"/>
  <c r="B194" i="26"/>
  <c r="B195" i="26"/>
  <c r="B196" i="26"/>
  <c r="B197" i="26"/>
  <c r="B198" i="26"/>
  <c r="B199" i="26"/>
  <c r="B200" i="26"/>
  <c r="B201" i="26"/>
  <c r="B202" i="26"/>
  <c r="B203" i="26"/>
  <c r="B204" i="26"/>
  <c r="B205" i="26"/>
  <c r="B206" i="26"/>
  <c r="B207" i="26"/>
  <c r="B208" i="26"/>
  <c r="C193" i="25"/>
  <c r="C194" i="25"/>
  <c r="C195" i="25"/>
  <c r="C196" i="25"/>
  <c r="C197" i="25"/>
  <c r="C198" i="25"/>
  <c r="C199" i="25"/>
  <c r="C200" i="25"/>
  <c r="C201" i="25"/>
  <c r="C202" i="25"/>
  <c r="C203" i="25"/>
  <c r="C204" i="25"/>
  <c r="C205" i="25"/>
  <c r="C206" i="25"/>
  <c r="C207" i="25"/>
  <c r="C208" i="25"/>
  <c r="G193" i="25"/>
  <c r="G194" i="25"/>
  <c r="G195" i="25"/>
  <c r="G196" i="25"/>
  <c r="G197" i="25"/>
  <c r="G198" i="25"/>
  <c r="G199" i="25"/>
  <c r="G200" i="25"/>
  <c r="G201" i="25"/>
  <c r="G202" i="25"/>
  <c r="G203" i="25"/>
  <c r="G204" i="25"/>
  <c r="G205" i="25"/>
  <c r="G206" i="25"/>
  <c r="G207" i="25"/>
  <c r="G208" i="25"/>
  <c r="B193" i="25"/>
  <c r="B194" i="25"/>
  <c r="B195" i="25"/>
  <c r="B196" i="25"/>
  <c r="B197" i="25"/>
  <c r="B198" i="25"/>
  <c r="B199" i="25"/>
  <c r="B200" i="25"/>
  <c r="B201" i="25"/>
  <c r="B202" i="25"/>
  <c r="B203" i="25"/>
  <c r="B204" i="25"/>
  <c r="B205" i="25"/>
  <c r="B206" i="25"/>
  <c r="B207" i="25"/>
  <c r="B208" i="25"/>
  <c r="C193" i="24"/>
  <c r="C194" i="24"/>
  <c r="C195" i="24"/>
  <c r="C196" i="24"/>
  <c r="C197" i="24"/>
  <c r="C198" i="24"/>
  <c r="C199" i="24"/>
  <c r="C200" i="24"/>
  <c r="C201" i="24"/>
  <c r="C202" i="24"/>
  <c r="C203" i="24"/>
  <c r="C204" i="24"/>
  <c r="C205" i="24"/>
  <c r="C206" i="24"/>
  <c r="C207" i="24"/>
  <c r="C208" i="24"/>
  <c r="G193" i="24"/>
  <c r="G194" i="24"/>
  <c r="G195" i="24"/>
  <c r="G196" i="24"/>
  <c r="G197" i="24"/>
  <c r="G198" i="24"/>
  <c r="G199" i="24"/>
  <c r="G200" i="24"/>
  <c r="G201" i="24"/>
  <c r="G202" i="24"/>
  <c r="G203" i="24"/>
  <c r="G204" i="24"/>
  <c r="G205" i="24"/>
  <c r="G206" i="24"/>
  <c r="G207" i="24"/>
  <c r="G208" i="24"/>
  <c r="B193" i="24"/>
  <c r="B194" i="24"/>
  <c r="B195" i="24"/>
  <c r="B196" i="24"/>
  <c r="B197" i="24"/>
  <c r="B198" i="24"/>
  <c r="B199" i="24"/>
  <c r="B200" i="24"/>
  <c r="B201" i="24"/>
  <c r="B202" i="24"/>
  <c r="B203" i="24"/>
  <c r="B204" i="24"/>
  <c r="B205" i="24"/>
  <c r="B206" i="24"/>
  <c r="B207" i="24"/>
  <c r="B208" i="24"/>
  <c r="C193" i="23"/>
  <c r="C194" i="23"/>
  <c r="C195" i="23"/>
  <c r="C196" i="23"/>
  <c r="C197" i="23"/>
  <c r="C198" i="23"/>
  <c r="C199" i="23"/>
  <c r="C200" i="23"/>
  <c r="C201" i="23"/>
  <c r="C202" i="23"/>
  <c r="C203" i="23"/>
  <c r="C204" i="23"/>
  <c r="C205" i="23"/>
  <c r="C206" i="23"/>
  <c r="C207" i="23"/>
  <c r="C208" i="23"/>
  <c r="G193" i="23"/>
  <c r="G194" i="23"/>
  <c r="G195" i="23"/>
  <c r="G196" i="23"/>
  <c r="G197" i="23"/>
  <c r="G198" i="23"/>
  <c r="G199" i="23"/>
  <c r="G200" i="23"/>
  <c r="G201" i="23"/>
  <c r="G202" i="23"/>
  <c r="G203" i="23"/>
  <c r="G204" i="23"/>
  <c r="G205" i="23"/>
  <c r="G206" i="23"/>
  <c r="G207" i="23"/>
  <c r="G208" i="23"/>
  <c r="B193" i="23"/>
  <c r="B194" i="23"/>
  <c r="B195" i="23"/>
  <c r="B196" i="23"/>
  <c r="B197" i="23"/>
  <c r="B198" i="23"/>
  <c r="B199" i="23"/>
  <c r="B200" i="23"/>
  <c r="B201" i="23"/>
  <c r="B202" i="23"/>
  <c r="B203" i="23"/>
  <c r="B204" i="23"/>
  <c r="B205" i="23"/>
  <c r="B206" i="23"/>
  <c r="B207" i="23"/>
  <c r="B208" i="23"/>
  <c r="C193" i="22"/>
  <c r="C194" i="22"/>
  <c r="C195" i="22"/>
  <c r="C196" i="22"/>
  <c r="C197" i="22"/>
  <c r="C198" i="22"/>
  <c r="C199" i="22"/>
  <c r="C200" i="22"/>
  <c r="C201" i="22"/>
  <c r="C202" i="22"/>
  <c r="C203" i="22"/>
  <c r="C204" i="22"/>
  <c r="C205" i="22"/>
  <c r="C206" i="22"/>
  <c r="C207" i="22"/>
  <c r="C208" i="22"/>
  <c r="G193" i="22"/>
  <c r="G194" i="22"/>
  <c r="G195" i="22"/>
  <c r="G196" i="22"/>
  <c r="G197" i="22"/>
  <c r="G198" i="22"/>
  <c r="G199" i="22"/>
  <c r="G200" i="22"/>
  <c r="G201" i="22"/>
  <c r="G202" i="22"/>
  <c r="G203" i="22"/>
  <c r="G204" i="22"/>
  <c r="G205" i="22"/>
  <c r="G206" i="22"/>
  <c r="G207" i="22"/>
  <c r="G208" i="22"/>
  <c r="B193" i="22"/>
  <c r="B194" i="22"/>
  <c r="B195" i="22"/>
  <c r="B196" i="22"/>
  <c r="B197" i="22"/>
  <c r="B198" i="22"/>
  <c r="B199" i="22"/>
  <c r="B200" i="22"/>
  <c r="B201" i="22"/>
  <c r="B202" i="22"/>
  <c r="B203" i="22"/>
  <c r="B204" i="22"/>
  <c r="B205" i="22"/>
  <c r="B206" i="22"/>
  <c r="B207" i="22"/>
  <c r="B208" i="22"/>
  <c r="C193" i="21"/>
  <c r="C194" i="21"/>
  <c r="C195" i="21"/>
  <c r="C196" i="21"/>
  <c r="C197" i="21"/>
  <c r="C198" i="21"/>
  <c r="C199" i="21"/>
  <c r="C200" i="21"/>
  <c r="C201" i="21"/>
  <c r="C202" i="21"/>
  <c r="C203" i="21"/>
  <c r="C204" i="21"/>
  <c r="C205" i="21"/>
  <c r="C206" i="21"/>
  <c r="C207" i="21"/>
  <c r="C208" i="21"/>
  <c r="G193" i="21"/>
  <c r="G194" i="21"/>
  <c r="G195" i="21"/>
  <c r="G196" i="21"/>
  <c r="G197" i="21"/>
  <c r="G198" i="21"/>
  <c r="G199" i="21"/>
  <c r="G200" i="21"/>
  <c r="G201" i="21"/>
  <c r="G202" i="21"/>
  <c r="G203" i="21"/>
  <c r="G204" i="21"/>
  <c r="G205" i="21"/>
  <c r="G206" i="21"/>
  <c r="G207" i="21"/>
  <c r="G208" i="21"/>
  <c r="B193" i="21"/>
  <c r="B194" i="21"/>
  <c r="B195" i="21"/>
  <c r="B196" i="21"/>
  <c r="B197" i="21"/>
  <c r="B198" i="21"/>
  <c r="B199" i="21"/>
  <c r="B200" i="21"/>
  <c r="B201" i="21"/>
  <c r="B202" i="21"/>
  <c r="B203" i="21"/>
  <c r="B204" i="21"/>
  <c r="B205" i="21"/>
  <c r="B206" i="21"/>
  <c r="B207" i="21"/>
  <c r="B208" i="21"/>
  <c r="G193" i="27"/>
  <c r="G194" i="27"/>
  <c r="G195" i="27"/>
  <c r="G196" i="27"/>
  <c r="G197" i="27"/>
  <c r="G198" i="27"/>
  <c r="G199" i="27"/>
  <c r="G200" i="27"/>
  <c r="G201" i="27"/>
  <c r="G202" i="27"/>
  <c r="G203" i="27"/>
  <c r="G204" i="27"/>
  <c r="G205" i="27"/>
  <c r="G206" i="27"/>
  <c r="G207" i="27"/>
  <c r="G208" i="27"/>
  <c r="C193" i="20"/>
  <c r="C194" i="20"/>
  <c r="C195" i="20"/>
  <c r="C196" i="20"/>
  <c r="C197" i="20"/>
  <c r="C198" i="20"/>
  <c r="C199" i="20"/>
  <c r="C200" i="20"/>
  <c r="C201" i="20"/>
  <c r="C202" i="20"/>
  <c r="C203" i="20"/>
  <c r="C204" i="20"/>
  <c r="C205" i="20"/>
  <c r="C206" i="20"/>
  <c r="C207" i="20"/>
  <c r="C208" i="20"/>
  <c r="G193" i="20"/>
  <c r="G194" i="20"/>
  <c r="G195" i="20"/>
  <c r="G196" i="20"/>
  <c r="G197" i="20"/>
  <c r="G198" i="20"/>
  <c r="G199" i="20"/>
  <c r="G200" i="20"/>
  <c r="G201" i="20"/>
  <c r="G202" i="20"/>
  <c r="G203" i="20"/>
  <c r="G204" i="20"/>
  <c r="G205" i="20"/>
  <c r="G206" i="20"/>
  <c r="G207" i="20"/>
  <c r="G208" i="20"/>
  <c r="B193" i="20"/>
  <c r="B194" i="20"/>
  <c r="B195" i="20"/>
  <c r="B196" i="20"/>
  <c r="B197" i="20"/>
  <c r="B198" i="20"/>
  <c r="B199" i="20"/>
  <c r="B200" i="20"/>
  <c r="B201" i="20"/>
  <c r="B202" i="20"/>
  <c r="B203" i="20"/>
  <c r="B204" i="20"/>
  <c r="B205" i="20"/>
  <c r="B206" i="20"/>
  <c r="B207" i="20"/>
  <c r="B208"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C73" i="20"/>
  <c r="C74" i="20"/>
  <c r="C75" i="20"/>
  <c r="C76" i="20"/>
  <c r="C77" i="20"/>
  <c r="C78" i="20"/>
  <c r="C79" i="20"/>
  <c r="C80" i="20"/>
  <c r="C81" i="20"/>
  <c r="C82" i="20"/>
  <c r="C83" i="20"/>
  <c r="C84" i="20"/>
  <c r="C85" i="20"/>
  <c r="C86" i="20"/>
  <c r="C87" i="20"/>
  <c r="C88" i="20"/>
  <c r="C89" i="20"/>
  <c r="C90" i="20"/>
  <c r="C91" i="20"/>
  <c r="C92" i="20"/>
  <c r="C93" i="20"/>
  <c r="C94" i="20"/>
  <c r="C95" i="20"/>
  <c r="C96" i="20"/>
  <c r="C97" i="20"/>
  <c r="C98" i="20"/>
  <c r="C99" i="20"/>
  <c r="C100"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C161" i="20"/>
  <c r="C162" i="20"/>
  <c r="C163" i="20"/>
  <c r="C164" i="20"/>
  <c r="C165" i="20"/>
  <c r="C166" i="20"/>
  <c r="C167" i="20"/>
  <c r="C168" i="20"/>
  <c r="C169" i="20"/>
  <c r="C170" i="20"/>
  <c r="C171" i="20"/>
  <c r="C172" i="20"/>
  <c r="C173" i="20"/>
  <c r="C174" i="20"/>
  <c r="C175" i="20"/>
  <c r="C176" i="20"/>
  <c r="C177" i="20"/>
  <c r="C178" i="20"/>
  <c r="C179" i="20"/>
  <c r="C180" i="20"/>
  <c r="C181" i="20"/>
  <c r="C182" i="20"/>
  <c r="C183" i="20"/>
  <c r="C184" i="20"/>
  <c r="C185" i="20"/>
  <c r="C186" i="20"/>
  <c r="C187" i="20"/>
  <c r="C188" i="20"/>
  <c r="C189" i="20"/>
  <c r="C190" i="20"/>
  <c r="C191" i="20"/>
  <c r="C192" i="20"/>
  <c r="G48" i="20"/>
  <c r="G49" i="20"/>
  <c r="G50" i="20"/>
  <c r="G51" i="20"/>
  <c r="G52" i="20"/>
  <c r="G53" i="20"/>
  <c r="G54" i="20"/>
  <c r="G55" i="20"/>
  <c r="G56" i="20"/>
  <c r="G57" i="20"/>
  <c r="G58" i="20"/>
  <c r="G59" i="20"/>
  <c r="G60" i="20"/>
  <c r="G61" i="20"/>
  <c r="G62" i="20"/>
  <c r="G63" i="20"/>
  <c r="G64" i="20"/>
  <c r="G65" i="20"/>
  <c r="G66" i="20"/>
  <c r="G67" i="20"/>
  <c r="G68" i="20"/>
  <c r="G69" i="20"/>
  <c r="G70" i="20"/>
  <c r="G71" i="20"/>
  <c r="G72" i="20"/>
  <c r="G73" i="20"/>
  <c r="G74" i="20"/>
  <c r="G75" i="20"/>
  <c r="G76" i="20"/>
  <c r="G77" i="20"/>
  <c r="G78" i="20"/>
  <c r="G79" i="20"/>
  <c r="G80" i="20"/>
  <c r="G81" i="20"/>
  <c r="G82" i="20"/>
  <c r="G83" i="20"/>
  <c r="G84" i="20"/>
  <c r="G85" i="20"/>
  <c r="G86" i="20"/>
  <c r="G87" i="20"/>
  <c r="G88" i="20"/>
  <c r="G89" i="20"/>
  <c r="G90" i="20"/>
  <c r="G91" i="20"/>
  <c r="G92" i="20"/>
  <c r="G93" i="20"/>
  <c r="G94" i="20"/>
  <c r="G95" i="20"/>
  <c r="G96" i="20"/>
  <c r="G97" i="20"/>
  <c r="G98" i="20"/>
  <c r="G99" i="20"/>
  <c r="G100" i="20"/>
  <c r="G101" i="20"/>
  <c r="G102" i="20"/>
  <c r="G103" i="20"/>
  <c r="G104" i="20"/>
  <c r="G105" i="20"/>
  <c r="G106" i="20"/>
  <c r="G107" i="20"/>
  <c r="G108" i="20"/>
  <c r="G109" i="20"/>
  <c r="G110" i="20"/>
  <c r="G111" i="20"/>
  <c r="G112" i="20"/>
  <c r="G113" i="20"/>
  <c r="G114" i="20"/>
  <c r="G115" i="20"/>
  <c r="G116" i="20"/>
  <c r="G117" i="20"/>
  <c r="G118" i="20"/>
  <c r="G119" i="20"/>
  <c r="G120" i="20"/>
  <c r="G121" i="20"/>
  <c r="G122" i="20"/>
  <c r="G123" i="20"/>
  <c r="G124" i="20"/>
  <c r="G125" i="20"/>
  <c r="G126" i="20"/>
  <c r="G127" i="20"/>
  <c r="G128" i="20"/>
  <c r="G129" i="20"/>
  <c r="G130" i="20"/>
  <c r="G131" i="20"/>
  <c r="G132" i="20"/>
  <c r="G133" i="20"/>
  <c r="G134" i="20"/>
  <c r="G135" i="20"/>
  <c r="G136" i="20"/>
  <c r="G137" i="20"/>
  <c r="G138" i="20"/>
  <c r="G139" i="20"/>
  <c r="G140" i="20"/>
  <c r="G141" i="20"/>
  <c r="G142" i="20"/>
  <c r="G143" i="20"/>
  <c r="G144" i="20"/>
  <c r="G145" i="20"/>
  <c r="G146" i="20"/>
  <c r="G147" i="20"/>
  <c r="G148" i="20"/>
  <c r="G149" i="20"/>
  <c r="G150" i="20"/>
  <c r="G151" i="20"/>
  <c r="G152" i="20"/>
  <c r="G153" i="20"/>
  <c r="G154" i="20"/>
  <c r="G155" i="20"/>
  <c r="G156" i="20"/>
  <c r="G157" i="20"/>
  <c r="G158" i="20"/>
  <c r="G159" i="20"/>
  <c r="G160" i="20"/>
  <c r="G161" i="20"/>
  <c r="G162" i="20"/>
  <c r="G163" i="20"/>
  <c r="G164" i="20"/>
  <c r="G165" i="20"/>
  <c r="G166" i="20"/>
  <c r="G167" i="20"/>
  <c r="G168" i="20"/>
  <c r="G169" i="20"/>
  <c r="G170" i="20"/>
  <c r="G171" i="20"/>
  <c r="G172" i="20"/>
  <c r="G173" i="20"/>
  <c r="G174" i="20"/>
  <c r="G175" i="20"/>
  <c r="G176" i="20"/>
  <c r="G177" i="20"/>
  <c r="G178" i="20"/>
  <c r="G179" i="20"/>
  <c r="G180" i="20"/>
  <c r="G181" i="20"/>
  <c r="G182" i="20"/>
  <c r="G183" i="20"/>
  <c r="G184" i="20"/>
  <c r="G185" i="20"/>
  <c r="G186" i="20"/>
  <c r="G187" i="20"/>
  <c r="G188" i="20"/>
  <c r="G189" i="20"/>
  <c r="G190" i="20"/>
  <c r="G191" i="20"/>
  <c r="G192"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B152" i="20"/>
  <c r="B153" i="20"/>
  <c r="B154" i="20"/>
  <c r="B155" i="20"/>
  <c r="B156" i="20"/>
  <c r="B157" i="20"/>
  <c r="B158" i="20"/>
  <c r="B159" i="20"/>
  <c r="B160" i="20"/>
  <c r="B161" i="20"/>
  <c r="B162" i="20"/>
  <c r="B163" i="20"/>
  <c r="B164" i="20"/>
  <c r="B165" i="20"/>
  <c r="B166" i="20"/>
  <c r="B167" i="20"/>
  <c r="B168" i="20"/>
  <c r="B169" i="20"/>
  <c r="B170" i="20"/>
  <c r="B171" i="20"/>
  <c r="B172" i="20"/>
  <c r="B173" i="20"/>
  <c r="B174" i="20"/>
  <c r="B175" i="20"/>
  <c r="B176" i="20"/>
  <c r="B177" i="20"/>
  <c r="B178" i="20"/>
  <c r="B179" i="20"/>
  <c r="B180" i="20"/>
  <c r="B181" i="20"/>
  <c r="B182" i="20"/>
  <c r="B183" i="20"/>
  <c r="B184" i="20"/>
  <c r="B185" i="20"/>
  <c r="B186" i="20"/>
  <c r="B187" i="20"/>
  <c r="B188" i="20"/>
  <c r="B189" i="20"/>
  <c r="B190" i="20"/>
  <c r="B191" i="20"/>
  <c r="B192" i="20"/>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107" i="21"/>
  <c r="C108" i="21"/>
  <c r="C109" i="21"/>
  <c r="C110" i="21"/>
  <c r="C111" i="21"/>
  <c r="C112" i="2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0" i="21"/>
  <c r="C141" i="21"/>
  <c r="C142" i="21"/>
  <c r="C143" i="21"/>
  <c r="C144" i="21"/>
  <c r="C145" i="21"/>
  <c r="C146" i="21"/>
  <c r="C147" i="21"/>
  <c r="C148" i="21"/>
  <c r="C149" i="21"/>
  <c r="C150" i="21"/>
  <c r="C151" i="21"/>
  <c r="C152" i="21"/>
  <c r="C153" i="21"/>
  <c r="C154" i="21"/>
  <c r="C155" i="21"/>
  <c r="C156" i="21"/>
  <c r="C157" i="21"/>
  <c r="C158" i="21"/>
  <c r="C159" i="21"/>
  <c r="C160" i="21"/>
  <c r="C161" i="21"/>
  <c r="C162" i="21"/>
  <c r="C163" i="21"/>
  <c r="C164" i="21"/>
  <c r="C165" i="21"/>
  <c r="C166" i="21"/>
  <c r="C167" i="21"/>
  <c r="C168" i="21"/>
  <c r="C169" i="21"/>
  <c r="C170" i="21"/>
  <c r="C171" i="21"/>
  <c r="C172" i="21"/>
  <c r="C173" i="21"/>
  <c r="C174" i="21"/>
  <c r="C175" i="21"/>
  <c r="C176" i="21"/>
  <c r="C177" i="21"/>
  <c r="C178" i="21"/>
  <c r="C179" i="21"/>
  <c r="C180" i="21"/>
  <c r="C181" i="21"/>
  <c r="C182" i="21"/>
  <c r="C183" i="21"/>
  <c r="C184" i="21"/>
  <c r="C185" i="21"/>
  <c r="C186" i="21"/>
  <c r="C187" i="21"/>
  <c r="C188" i="21"/>
  <c r="C189" i="21"/>
  <c r="C190" i="21"/>
  <c r="C191" i="21"/>
  <c r="C192" i="21"/>
  <c r="G48" i="21"/>
  <c r="G49" i="21"/>
  <c r="G50" i="21"/>
  <c r="G51" i="21"/>
  <c r="G52" i="21"/>
  <c r="G53" i="21"/>
  <c r="G54" i="21"/>
  <c r="G55" i="21"/>
  <c r="G56" i="21"/>
  <c r="G57" i="21"/>
  <c r="G58" i="21"/>
  <c r="G59" i="21"/>
  <c r="G60" i="21"/>
  <c r="G61" i="21"/>
  <c r="G62" i="21"/>
  <c r="G63" i="21"/>
  <c r="G64" i="21"/>
  <c r="G65" i="21"/>
  <c r="G66" i="21"/>
  <c r="G67" i="21"/>
  <c r="G68" i="21"/>
  <c r="G69" i="21"/>
  <c r="G70" i="21"/>
  <c r="G71" i="21"/>
  <c r="G72" i="21"/>
  <c r="G73" i="21"/>
  <c r="G74" i="21"/>
  <c r="G75" i="21"/>
  <c r="G76" i="21"/>
  <c r="G77" i="21"/>
  <c r="G78" i="21"/>
  <c r="G79" i="21"/>
  <c r="G80" i="21"/>
  <c r="G81" i="21"/>
  <c r="G82" i="21"/>
  <c r="G83" i="21"/>
  <c r="G84" i="21"/>
  <c r="G85" i="21"/>
  <c r="G86" i="21"/>
  <c r="G87" i="21"/>
  <c r="G88" i="21"/>
  <c r="G89" i="21"/>
  <c r="G90" i="21"/>
  <c r="G91" i="21"/>
  <c r="G92" i="21"/>
  <c r="G93" i="21"/>
  <c r="G94" i="21"/>
  <c r="G95" i="21"/>
  <c r="G96" i="21"/>
  <c r="G97" i="21"/>
  <c r="G98" i="21"/>
  <c r="G99" i="21"/>
  <c r="G100" i="21"/>
  <c r="G101" i="21"/>
  <c r="G102" i="21"/>
  <c r="G103" i="21"/>
  <c r="G104" i="21"/>
  <c r="G105" i="21"/>
  <c r="G106" i="21"/>
  <c r="G107" i="21"/>
  <c r="G108" i="21"/>
  <c r="G109" i="21"/>
  <c r="G110" i="21"/>
  <c r="G111" i="21"/>
  <c r="G112" i="21"/>
  <c r="G113" i="21"/>
  <c r="G114" i="21"/>
  <c r="G115" i="21"/>
  <c r="G116" i="21"/>
  <c r="G117" i="21"/>
  <c r="G118" i="21"/>
  <c r="G119" i="21"/>
  <c r="G120" i="21"/>
  <c r="G121" i="21"/>
  <c r="G122" i="21"/>
  <c r="G123" i="21"/>
  <c r="G124" i="21"/>
  <c r="G125" i="21"/>
  <c r="G126" i="21"/>
  <c r="G127" i="21"/>
  <c r="G128" i="21"/>
  <c r="G129" i="21"/>
  <c r="G130" i="21"/>
  <c r="G131" i="21"/>
  <c r="G132" i="21"/>
  <c r="G133" i="21"/>
  <c r="G134" i="21"/>
  <c r="G135" i="21"/>
  <c r="G136" i="21"/>
  <c r="G137" i="21"/>
  <c r="G138" i="21"/>
  <c r="G139" i="21"/>
  <c r="G140" i="21"/>
  <c r="G141" i="21"/>
  <c r="G142" i="21"/>
  <c r="G143" i="21"/>
  <c r="G144" i="21"/>
  <c r="G145" i="21"/>
  <c r="G146" i="21"/>
  <c r="G147" i="21"/>
  <c r="G148" i="21"/>
  <c r="G149" i="21"/>
  <c r="G150" i="21"/>
  <c r="G151" i="21"/>
  <c r="G152" i="21"/>
  <c r="G153" i="21"/>
  <c r="G154" i="21"/>
  <c r="G155" i="21"/>
  <c r="G156" i="21"/>
  <c r="G157" i="21"/>
  <c r="G158" i="21"/>
  <c r="G159" i="21"/>
  <c r="G160" i="21"/>
  <c r="G161" i="21"/>
  <c r="G162" i="21"/>
  <c r="G163" i="21"/>
  <c r="G164" i="21"/>
  <c r="G165" i="21"/>
  <c r="G166" i="21"/>
  <c r="G167" i="21"/>
  <c r="G168" i="21"/>
  <c r="G169" i="21"/>
  <c r="G170" i="21"/>
  <c r="G171" i="21"/>
  <c r="G172" i="21"/>
  <c r="G173" i="21"/>
  <c r="G174" i="21"/>
  <c r="G175" i="21"/>
  <c r="G176" i="21"/>
  <c r="G177" i="21"/>
  <c r="G178" i="21"/>
  <c r="G179" i="21"/>
  <c r="G180" i="21"/>
  <c r="G181" i="21"/>
  <c r="G182" i="21"/>
  <c r="G183" i="21"/>
  <c r="G184" i="21"/>
  <c r="G185" i="21"/>
  <c r="G186" i="21"/>
  <c r="G187" i="21"/>
  <c r="G188" i="21"/>
  <c r="G189" i="21"/>
  <c r="G190" i="21"/>
  <c r="G191" i="21"/>
  <c r="G192"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B130" i="21"/>
  <c r="B131" i="21"/>
  <c r="B132" i="21"/>
  <c r="B133" i="21"/>
  <c r="B134" i="21"/>
  <c r="B135" i="21"/>
  <c r="B136" i="21"/>
  <c r="B137" i="21"/>
  <c r="B138" i="21"/>
  <c r="B139" i="21"/>
  <c r="B140" i="21"/>
  <c r="B141" i="21"/>
  <c r="B142" i="21"/>
  <c r="B143" i="21"/>
  <c r="B144" i="21"/>
  <c r="B145" i="21"/>
  <c r="B146" i="21"/>
  <c r="B147" i="21"/>
  <c r="B148" i="21"/>
  <c r="B149" i="21"/>
  <c r="B150" i="21"/>
  <c r="B151" i="21"/>
  <c r="B152" i="21"/>
  <c r="B153" i="21"/>
  <c r="B154" i="21"/>
  <c r="B155" i="21"/>
  <c r="B156" i="21"/>
  <c r="B157" i="21"/>
  <c r="B158" i="21"/>
  <c r="B159" i="21"/>
  <c r="B160" i="21"/>
  <c r="B161" i="21"/>
  <c r="B162" i="21"/>
  <c r="B163" i="21"/>
  <c r="B164" i="21"/>
  <c r="B165" i="21"/>
  <c r="B166" i="21"/>
  <c r="B167" i="21"/>
  <c r="B168" i="21"/>
  <c r="B169" i="21"/>
  <c r="B170" i="21"/>
  <c r="B171" i="21"/>
  <c r="B172" i="21"/>
  <c r="B173" i="21"/>
  <c r="B174" i="21"/>
  <c r="B175" i="21"/>
  <c r="B176" i="21"/>
  <c r="B177" i="21"/>
  <c r="B178" i="21"/>
  <c r="B179" i="21"/>
  <c r="B180" i="21"/>
  <c r="B181" i="21"/>
  <c r="B182" i="21"/>
  <c r="B183" i="21"/>
  <c r="B184" i="21"/>
  <c r="B185" i="21"/>
  <c r="B186" i="21"/>
  <c r="B187" i="21"/>
  <c r="B188" i="21"/>
  <c r="B189" i="21"/>
  <c r="B190" i="21"/>
  <c r="B191" i="21"/>
  <c r="B192" i="21"/>
  <c r="C48" i="22"/>
  <c r="C49" i="22"/>
  <c r="C50" i="22"/>
  <c r="C51" i="22"/>
  <c r="C52" i="22"/>
  <c r="C53" i="22"/>
  <c r="C54" i="22"/>
  <c r="C55" i="22"/>
  <c r="C56" i="22"/>
  <c r="C57" i="22"/>
  <c r="C58" i="22"/>
  <c r="C59" i="22"/>
  <c r="C60" i="22"/>
  <c r="C61" i="22"/>
  <c r="C62" i="22"/>
  <c r="C63" i="22"/>
  <c r="C64" i="22"/>
  <c r="C65" i="22"/>
  <c r="C66" i="22"/>
  <c r="C67" i="22"/>
  <c r="C68" i="22"/>
  <c r="C69" i="22"/>
  <c r="C70" i="22"/>
  <c r="C71" i="22"/>
  <c r="C72" i="22"/>
  <c r="C73" i="22"/>
  <c r="C74" i="22"/>
  <c r="C75" i="22"/>
  <c r="C76" i="22"/>
  <c r="C77" i="22"/>
  <c r="C78" i="22"/>
  <c r="C79" i="22"/>
  <c r="C80" i="22"/>
  <c r="C81" i="22"/>
  <c r="C82" i="22"/>
  <c r="C83" i="22"/>
  <c r="C84" i="22"/>
  <c r="C85" i="22"/>
  <c r="C86" i="22"/>
  <c r="C87" i="22"/>
  <c r="C88" i="22"/>
  <c r="C89" i="22"/>
  <c r="C90" i="22"/>
  <c r="C91" i="22"/>
  <c r="C92" i="22"/>
  <c r="C93" i="22"/>
  <c r="C94" i="22"/>
  <c r="C95" i="22"/>
  <c r="C96" i="22"/>
  <c r="C97" i="22"/>
  <c r="C98" i="22"/>
  <c r="C99" i="22"/>
  <c r="C100" i="22"/>
  <c r="C101" i="22"/>
  <c r="C102" i="22"/>
  <c r="C103" i="22"/>
  <c r="C104" i="22"/>
  <c r="C105" i="22"/>
  <c r="C106" i="22"/>
  <c r="C107" i="22"/>
  <c r="C108" i="22"/>
  <c r="C109" i="22"/>
  <c r="C110" i="22"/>
  <c r="C111" i="22"/>
  <c r="C112" i="22"/>
  <c r="C113" i="22"/>
  <c r="C114" i="22"/>
  <c r="C115" i="22"/>
  <c r="C116" i="22"/>
  <c r="C117" i="22"/>
  <c r="C118" i="22"/>
  <c r="C119" i="22"/>
  <c r="C120" i="22"/>
  <c r="C121" i="22"/>
  <c r="C122" i="22"/>
  <c r="C123" i="22"/>
  <c r="C124" i="22"/>
  <c r="C125" i="22"/>
  <c r="C126" i="22"/>
  <c r="C127" i="22"/>
  <c r="C128" i="22"/>
  <c r="C129" i="22"/>
  <c r="C130" i="22"/>
  <c r="C131" i="22"/>
  <c r="C132" i="22"/>
  <c r="C133" i="22"/>
  <c r="C134" i="22"/>
  <c r="C135" i="22"/>
  <c r="C136" i="22"/>
  <c r="C137" i="22"/>
  <c r="C138" i="22"/>
  <c r="C139" i="22"/>
  <c r="C140" i="22"/>
  <c r="C141" i="22"/>
  <c r="C142" i="22"/>
  <c r="C143" i="22"/>
  <c r="C144" i="22"/>
  <c r="C145" i="22"/>
  <c r="C146" i="22"/>
  <c r="C147" i="22"/>
  <c r="C148" i="22"/>
  <c r="C149" i="22"/>
  <c r="C150" i="22"/>
  <c r="C151" i="22"/>
  <c r="C152" i="22"/>
  <c r="C153" i="22"/>
  <c r="C154" i="22"/>
  <c r="C155" i="22"/>
  <c r="C156" i="22"/>
  <c r="C157" i="22"/>
  <c r="C158" i="22"/>
  <c r="C159" i="22"/>
  <c r="C160" i="22"/>
  <c r="C161" i="22"/>
  <c r="C162" i="22"/>
  <c r="C163" i="22"/>
  <c r="C164" i="22"/>
  <c r="C165" i="22"/>
  <c r="C166" i="22"/>
  <c r="C167" i="22"/>
  <c r="C168" i="22"/>
  <c r="C169" i="22"/>
  <c r="C170" i="22"/>
  <c r="C171" i="22"/>
  <c r="C172" i="22"/>
  <c r="C173" i="22"/>
  <c r="C174" i="22"/>
  <c r="C175" i="22"/>
  <c r="C176" i="22"/>
  <c r="C177" i="22"/>
  <c r="C178" i="22"/>
  <c r="C179" i="22"/>
  <c r="C180" i="22"/>
  <c r="C181" i="22"/>
  <c r="C182" i="22"/>
  <c r="C183" i="22"/>
  <c r="C184" i="22"/>
  <c r="C185" i="22"/>
  <c r="C186" i="22"/>
  <c r="C187" i="22"/>
  <c r="C188" i="22"/>
  <c r="C189" i="22"/>
  <c r="C190" i="22"/>
  <c r="C191" i="22"/>
  <c r="C192"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108" i="22"/>
  <c r="B109" i="22"/>
  <c r="B110" i="22"/>
  <c r="B111" i="22"/>
  <c r="B112" i="22"/>
  <c r="B113" i="22"/>
  <c r="B114" i="22"/>
  <c r="B115" i="22"/>
  <c r="B116" i="22"/>
  <c r="B117" i="22"/>
  <c r="B118" i="22"/>
  <c r="B119" i="22"/>
  <c r="B120" i="22"/>
  <c r="B121" i="22"/>
  <c r="B122" i="22"/>
  <c r="B123" i="22"/>
  <c r="B124" i="22"/>
  <c r="B125" i="22"/>
  <c r="B126" i="22"/>
  <c r="B127" i="22"/>
  <c r="B128" i="22"/>
  <c r="B129" i="22"/>
  <c r="B130" i="22"/>
  <c r="B131" i="22"/>
  <c r="B132" i="22"/>
  <c r="B133" i="22"/>
  <c r="B134" i="22"/>
  <c r="B135" i="22"/>
  <c r="B136" i="22"/>
  <c r="B137" i="22"/>
  <c r="B138" i="22"/>
  <c r="B139" i="22"/>
  <c r="B140" i="22"/>
  <c r="B141" i="22"/>
  <c r="B142" i="22"/>
  <c r="B143" i="22"/>
  <c r="B144" i="22"/>
  <c r="B145" i="22"/>
  <c r="B146" i="22"/>
  <c r="B147" i="22"/>
  <c r="B148" i="22"/>
  <c r="B149" i="22"/>
  <c r="B150" i="22"/>
  <c r="B151" i="22"/>
  <c r="B152" i="22"/>
  <c r="B153" i="22"/>
  <c r="B154" i="22"/>
  <c r="B155" i="22"/>
  <c r="B156" i="22"/>
  <c r="B157" i="22"/>
  <c r="B158" i="22"/>
  <c r="B159" i="22"/>
  <c r="B160" i="22"/>
  <c r="B161" i="22"/>
  <c r="B162" i="22"/>
  <c r="B163" i="22"/>
  <c r="B164" i="22"/>
  <c r="B165" i="22"/>
  <c r="B166" i="22"/>
  <c r="B167" i="22"/>
  <c r="B168" i="22"/>
  <c r="B169" i="22"/>
  <c r="B170" i="22"/>
  <c r="B171" i="22"/>
  <c r="B172" i="22"/>
  <c r="B173" i="22"/>
  <c r="B174" i="22"/>
  <c r="B175" i="22"/>
  <c r="B176" i="22"/>
  <c r="B177" i="22"/>
  <c r="B178" i="22"/>
  <c r="B179" i="22"/>
  <c r="B180" i="22"/>
  <c r="B181" i="22"/>
  <c r="B182" i="22"/>
  <c r="B183" i="22"/>
  <c r="B184" i="22"/>
  <c r="B185" i="22"/>
  <c r="B186" i="22"/>
  <c r="B187" i="22"/>
  <c r="B188" i="22"/>
  <c r="B189" i="22"/>
  <c r="B190" i="22"/>
  <c r="B191" i="22"/>
  <c r="B192" i="22"/>
  <c r="C48" i="23"/>
  <c r="C49" i="23"/>
  <c r="C50" i="23"/>
  <c r="C51" i="23"/>
  <c r="C52" i="23"/>
  <c r="C53" i="23"/>
  <c r="C54" i="23"/>
  <c r="C55" i="23"/>
  <c r="C56" i="23"/>
  <c r="C57" i="23"/>
  <c r="C58" i="23"/>
  <c r="C59" i="23"/>
  <c r="C60" i="23"/>
  <c r="C61" i="23"/>
  <c r="C62" i="23"/>
  <c r="C63" i="23"/>
  <c r="C64" i="23"/>
  <c r="C65" i="23"/>
  <c r="C66" i="23"/>
  <c r="C67" i="23"/>
  <c r="C68" i="23"/>
  <c r="C69" i="23"/>
  <c r="C70" i="23"/>
  <c r="C71" i="23"/>
  <c r="C72" i="23"/>
  <c r="C73" i="23"/>
  <c r="C74" i="23"/>
  <c r="C75" i="23"/>
  <c r="C76" i="23"/>
  <c r="C77" i="23"/>
  <c r="C78" i="23"/>
  <c r="C79" i="23"/>
  <c r="C80" i="23"/>
  <c r="C81" i="23"/>
  <c r="C82" i="23"/>
  <c r="C83" i="23"/>
  <c r="C84" i="23"/>
  <c r="C85" i="23"/>
  <c r="C86" i="23"/>
  <c r="C87" i="23"/>
  <c r="C88" i="23"/>
  <c r="C89" i="23"/>
  <c r="C90" i="23"/>
  <c r="C91" i="23"/>
  <c r="C92" i="23"/>
  <c r="C93" i="23"/>
  <c r="C94" i="23"/>
  <c r="C95" i="23"/>
  <c r="C96" i="23"/>
  <c r="C97" i="23"/>
  <c r="C98" i="23"/>
  <c r="C99" i="23"/>
  <c r="C100" i="23"/>
  <c r="C101" i="23"/>
  <c r="C102" i="23"/>
  <c r="C103" i="23"/>
  <c r="C104" i="23"/>
  <c r="C105" i="23"/>
  <c r="C106" i="23"/>
  <c r="C107" i="23"/>
  <c r="C108" i="23"/>
  <c r="C109" i="23"/>
  <c r="C110" i="23"/>
  <c r="C111" i="23"/>
  <c r="C112" i="23"/>
  <c r="C113" i="23"/>
  <c r="C114" i="23"/>
  <c r="C115" i="23"/>
  <c r="C116" i="23"/>
  <c r="C117" i="23"/>
  <c r="C118" i="23"/>
  <c r="C119" i="23"/>
  <c r="C120" i="23"/>
  <c r="C121" i="23"/>
  <c r="C122" i="23"/>
  <c r="C123" i="23"/>
  <c r="C124" i="23"/>
  <c r="C125" i="23"/>
  <c r="C126" i="23"/>
  <c r="C127" i="23"/>
  <c r="C128" i="23"/>
  <c r="C129" i="23"/>
  <c r="C130" i="23"/>
  <c r="C131" i="23"/>
  <c r="C132" i="23"/>
  <c r="C133" i="23"/>
  <c r="C134" i="23"/>
  <c r="C135" i="23"/>
  <c r="C136" i="23"/>
  <c r="C137" i="23"/>
  <c r="C138" i="23"/>
  <c r="C139" i="23"/>
  <c r="C140" i="23"/>
  <c r="C141" i="23"/>
  <c r="C142" i="23"/>
  <c r="C143" i="23"/>
  <c r="C144" i="23"/>
  <c r="C145" i="23"/>
  <c r="C146" i="23"/>
  <c r="C147" i="23"/>
  <c r="C148" i="23"/>
  <c r="C149" i="23"/>
  <c r="C150" i="23"/>
  <c r="C151" i="23"/>
  <c r="C152" i="23"/>
  <c r="C153" i="23"/>
  <c r="C154" i="23"/>
  <c r="C155" i="23"/>
  <c r="C156" i="23"/>
  <c r="C157" i="23"/>
  <c r="C158" i="23"/>
  <c r="C159" i="23"/>
  <c r="C160" i="23"/>
  <c r="C161" i="23"/>
  <c r="C162" i="23"/>
  <c r="C163" i="23"/>
  <c r="C164" i="23"/>
  <c r="C165" i="23"/>
  <c r="C166" i="23"/>
  <c r="C167" i="23"/>
  <c r="C168" i="23"/>
  <c r="C169" i="23"/>
  <c r="C170" i="23"/>
  <c r="C171" i="23"/>
  <c r="C172" i="23"/>
  <c r="C173" i="23"/>
  <c r="C174" i="23"/>
  <c r="C175" i="23"/>
  <c r="C176" i="23"/>
  <c r="C177" i="23"/>
  <c r="C178" i="23"/>
  <c r="C179" i="23"/>
  <c r="C180" i="23"/>
  <c r="C181" i="23"/>
  <c r="C182" i="23"/>
  <c r="C183" i="23"/>
  <c r="C184" i="23"/>
  <c r="C185" i="23"/>
  <c r="C186" i="23"/>
  <c r="C187" i="23"/>
  <c r="C188" i="23"/>
  <c r="C189" i="23"/>
  <c r="C190" i="23"/>
  <c r="C191" i="23"/>
  <c r="C192" i="23"/>
  <c r="G48" i="23"/>
  <c r="G49" i="23"/>
  <c r="G50" i="23"/>
  <c r="G51" i="23"/>
  <c r="G52" i="23"/>
  <c r="G53" i="23"/>
  <c r="G54" i="23"/>
  <c r="G55" i="23"/>
  <c r="G56" i="23"/>
  <c r="G57" i="23"/>
  <c r="G58" i="23"/>
  <c r="G59" i="23"/>
  <c r="G60" i="23"/>
  <c r="G61" i="23"/>
  <c r="G62" i="23"/>
  <c r="G63" i="23"/>
  <c r="G64" i="23"/>
  <c r="G65" i="23"/>
  <c r="G66" i="23"/>
  <c r="G67" i="23"/>
  <c r="G68" i="23"/>
  <c r="G69" i="23"/>
  <c r="G70" i="23"/>
  <c r="G71" i="23"/>
  <c r="G72" i="23"/>
  <c r="G73" i="23"/>
  <c r="G74" i="23"/>
  <c r="G75" i="23"/>
  <c r="G76" i="23"/>
  <c r="G77" i="23"/>
  <c r="G78" i="23"/>
  <c r="G79" i="23"/>
  <c r="G80" i="23"/>
  <c r="G81" i="23"/>
  <c r="G82" i="23"/>
  <c r="G83" i="23"/>
  <c r="G84" i="23"/>
  <c r="G85" i="23"/>
  <c r="G86" i="23"/>
  <c r="G87" i="23"/>
  <c r="G88" i="23"/>
  <c r="G89" i="23"/>
  <c r="G90" i="23"/>
  <c r="G91" i="23"/>
  <c r="G92" i="23"/>
  <c r="G93" i="23"/>
  <c r="G94" i="23"/>
  <c r="G95" i="23"/>
  <c r="G96" i="23"/>
  <c r="G97" i="23"/>
  <c r="G98" i="23"/>
  <c r="G99" i="23"/>
  <c r="G100" i="23"/>
  <c r="G101" i="23"/>
  <c r="G102" i="23"/>
  <c r="G103" i="23"/>
  <c r="G104" i="23"/>
  <c r="G105" i="23"/>
  <c r="G106" i="23"/>
  <c r="G107" i="23"/>
  <c r="G108" i="23"/>
  <c r="G109" i="23"/>
  <c r="G110" i="23"/>
  <c r="G111" i="23"/>
  <c r="G112" i="23"/>
  <c r="G113" i="23"/>
  <c r="G114" i="23"/>
  <c r="G115" i="23"/>
  <c r="G116" i="23"/>
  <c r="G117" i="23"/>
  <c r="G118" i="23"/>
  <c r="G119" i="23"/>
  <c r="G120" i="23"/>
  <c r="G121" i="23"/>
  <c r="G122" i="23"/>
  <c r="G123" i="23"/>
  <c r="G124" i="23"/>
  <c r="G125" i="23"/>
  <c r="G126" i="23"/>
  <c r="G127" i="23"/>
  <c r="G128" i="23"/>
  <c r="G129" i="23"/>
  <c r="G130" i="23"/>
  <c r="G131" i="23"/>
  <c r="G132" i="23"/>
  <c r="G133" i="23"/>
  <c r="G134" i="23"/>
  <c r="G135" i="23"/>
  <c r="G136" i="23"/>
  <c r="G137" i="23"/>
  <c r="G138" i="23"/>
  <c r="G139" i="23"/>
  <c r="G140" i="23"/>
  <c r="G141" i="23"/>
  <c r="G142" i="23"/>
  <c r="G143" i="23"/>
  <c r="G144" i="23"/>
  <c r="G145" i="23"/>
  <c r="G146" i="23"/>
  <c r="G147" i="23"/>
  <c r="G148" i="23"/>
  <c r="G149" i="23"/>
  <c r="G150" i="23"/>
  <c r="G151" i="23"/>
  <c r="G152" i="23"/>
  <c r="G153" i="23"/>
  <c r="G154" i="23"/>
  <c r="G155" i="23"/>
  <c r="G156" i="23"/>
  <c r="G157" i="23"/>
  <c r="G158" i="23"/>
  <c r="G159" i="23"/>
  <c r="G160" i="23"/>
  <c r="G161" i="23"/>
  <c r="G162" i="23"/>
  <c r="G163" i="23"/>
  <c r="G164" i="23"/>
  <c r="G165" i="23"/>
  <c r="G166" i="23"/>
  <c r="G167" i="23"/>
  <c r="G168" i="23"/>
  <c r="G169" i="23"/>
  <c r="G170" i="23"/>
  <c r="G171" i="23"/>
  <c r="G172" i="23"/>
  <c r="G173" i="23"/>
  <c r="G174" i="23"/>
  <c r="G175" i="23"/>
  <c r="G176" i="23"/>
  <c r="G177" i="23"/>
  <c r="G178" i="23"/>
  <c r="G179" i="23"/>
  <c r="G180" i="23"/>
  <c r="G181" i="23"/>
  <c r="G182" i="23"/>
  <c r="G183" i="23"/>
  <c r="G184" i="23"/>
  <c r="G185" i="23"/>
  <c r="G186" i="23"/>
  <c r="G187" i="23"/>
  <c r="G188" i="23"/>
  <c r="G189" i="23"/>
  <c r="G190" i="23"/>
  <c r="G191" i="23"/>
  <c r="G192"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G48" i="24"/>
  <c r="G49" i="24"/>
  <c r="G50" i="24"/>
  <c r="G51" i="24"/>
  <c r="G52" i="24"/>
  <c r="G53" i="24"/>
  <c r="G54" i="24"/>
  <c r="G55" i="24"/>
  <c r="G56" i="24"/>
  <c r="G57" i="24"/>
  <c r="G58" i="24"/>
  <c r="G59" i="24"/>
  <c r="G60" i="24"/>
  <c r="G61" i="24"/>
  <c r="G62" i="24"/>
  <c r="G63" i="24"/>
  <c r="G64" i="24"/>
  <c r="G65" i="24"/>
  <c r="G66" i="24"/>
  <c r="G67" i="24"/>
  <c r="G68" i="24"/>
  <c r="G69" i="24"/>
  <c r="G70" i="24"/>
  <c r="G71" i="24"/>
  <c r="G72" i="24"/>
  <c r="G73" i="24"/>
  <c r="G74" i="24"/>
  <c r="G75" i="24"/>
  <c r="G76" i="24"/>
  <c r="G77" i="24"/>
  <c r="G78" i="24"/>
  <c r="G79" i="24"/>
  <c r="G80" i="24"/>
  <c r="G81" i="24"/>
  <c r="G82" i="24"/>
  <c r="G83" i="24"/>
  <c r="G84" i="24"/>
  <c r="G85" i="24"/>
  <c r="G86" i="24"/>
  <c r="G87" i="24"/>
  <c r="G88" i="24"/>
  <c r="G89" i="24"/>
  <c r="G90" i="24"/>
  <c r="G91" i="24"/>
  <c r="G92" i="24"/>
  <c r="G93" i="24"/>
  <c r="G94" i="24"/>
  <c r="G95" i="24"/>
  <c r="G96" i="24"/>
  <c r="G97" i="24"/>
  <c r="G98" i="24"/>
  <c r="G99" i="24"/>
  <c r="G100" i="24"/>
  <c r="G101" i="24"/>
  <c r="G102" i="24"/>
  <c r="G103" i="24"/>
  <c r="G104" i="24"/>
  <c r="G105" i="24"/>
  <c r="G106" i="24"/>
  <c r="G107" i="24"/>
  <c r="G108" i="24"/>
  <c r="G109" i="24"/>
  <c r="G110" i="24"/>
  <c r="G111" i="24"/>
  <c r="G112" i="24"/>
  <c r="G113" i="24"/>
  <c r="G114" i="24"/>
  <c r="G115" i="24"/>
  <c r="G116" i="24"/>
  <c r="G117" i="24"/>
  <c r="G118" i="24"/>
  <c r="G119" i="24"/>
  <c r="G120" i="24"/>
  <c r="G121" i="24"/>
  <c r="G122" i="24"/>
  <c r="G123" i="24"/>
  <c r="G124" i="24"/>
  <c r="G125" i="24"/>
  <c r="G126" i="24"/>
  <c r="G127" i="24"/>
  <c r="G128" i="24"/>
  <c r="G129" i="24"/>
  <c r="G130" i="24"/>
  <c r="G131" i="24"/>
  <c r="G132" i="24"/>
  <c r="G133" i="24"/>
  <c r="G134" i="24"/>
  <c r="G135" i="24"/>
  <c r="G136" i="24"/>
  <c r="G137" i="24"/>
  <c r="G138" i="24"/>
  <c r="G139" i="24"/>
  <c r="G140" i="24"/>
  <c r="G141" i="24"/>
  <c r="G142" i="24"/>
  <c r="G143" i="24"/>
  <c r="G144" i="24"/>
  <c r="G145" i="24"/>
  <c r="G146" i="24"/>
  <c r="G147" i="24"/>
  <c r="G148" i="24"/>
  <c r="G149" i="24"/>
  <c r="G150" i="24"/>
  <c r="G151" i="24"/>
  <c r="G152" i="24"/>
  <c r="G153" i="24"/>
  <c r="G154" i="24"/>
  <c r="G155" i="24"/>
  <c r="G156" i="24"/>
  <c r="G157" i="24"/>
  <c r="G158" i="24"/>
  <c r="G159" i="24"/>
  <c r="G160" i="24"/>
  <c r="G161" i="24"/>
  <c r="G162" i="24"/>
  <c r="G163" i="24"/>
  <c r="G164" i="24"/>
  <c r="G165" i="24"/>
  <c r="G166" i="24"/>
  <c r="G167" i="24"/>
  <c r="G168" i="24"/>
  <c r="G169" i="24"/>
  <c r="G170" i="24"/>
  <c r="G171" i="24"/>
  <c r="G172" i="24"/>
  <c r="G173" i="24"/>
  <c r="G174" i="24"/>
  <c r="G175" i="24"/>
  <c r="G176" i="24"/>
  <c r="G177" i="24"/>
  <c r="G178" i="24"/>
  <c r="G179" i="24"/>
  <c r="G180" i="24"/>
  <c r="G181" i="24"/>
  <c r="G182" i="24"/>
  <c r="G183" i="24"/>
  <c r="G184" i="24"/>
  <c r="G185" i="24"/>
  <c r="G186" i="24"/>
  <c r="G187" i="24"/>
  <c r="G188" i="24"/>
  <c r="G189" i="24"/>
  <c r="G190" i="24"/>
  <c r="G191" i="24"/>
  <c r="G192"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C48" i="25"/>
  <c r="C49" i="25"/>
  <c r="C50" i="25"/>
  <c r="C51" i="25"/>
  <c r="C52" i="25"/>
  <c r="C53" i="25"/>
  <c r="C54" i="25"/>
  <c r="C55" i="25"/>
  <c r="C56" i="25"/>
  <c r="C57" i="25"/>
  <c r="C58" i="25"/>
  <c r="C59" i="25"/>
  <c r="C60" i="25"/>
  <c r="C61" i="25"/>
  <c r="C62" i="25"/>
  <c r="C63" i="25"/>
  <c r="C64" i="25"/>
  <c r="C65" i="25"/>
  <c r="C66" i="25"/>
  <c r="C67" i="25"/>
  <c r="C68" i="25"/>
  <c r="C69" i="25"/>
  <c r="C70" i="25"/>
  <c r="C71" i="25"/>
  <c r="C72" i="25"/>
  <c r="C73" i="25"/>
  <c r="C74" i="25"/>
  <c r="C75" i="25"/>
  <c r="C76" i="25"/>
  <c r="C77" i="25"/>
  <c r="C78" i="25"/>
  <c r="C79" i="25"/>
  <c r="C80" i="25"/>
  <c r="C81" i="25"/>
  <c r="C82" i="25"/>
  <c r="C83" i="25"/>
  <c r="C84" i="25"/>
  <c r="C85" i="25"/>
  <c r="C86" i="25"/>
  <c r="C87" i="25"/>
  <c r="C88" i="25"/>
  <c r="C89" i="25"/>
  <c r="C90" i="25"/>
  <c r="C91" i="25"/>
  <c r="C92" i="25"/>
  <c r="C93" i="25"/>
  <c r="C94" i="25"/>
  <c r="C95" i="25"/>
  <c r="C96" i="25"/>
  <c r="C97" i="25"/>
  <c r="C98" i="25"/>
  <c r="C99" i="25"/>
  <c r="C100" i="25"/>
  <c r="C101" i="25"/>
  <c r="C102" i="25"/>
  <c r="C103" i="25"/>
  <c r="C104" i="25"/>
  <c r="C105" i="25"/>
  <c r="C106" i="25"/>
  <c r="C107" i="25"/>
  <c r="C108" i="25"/>
  <c r="C109" i="25"/>
  <c r="C110" i="25"/>
  <c r="C111" i="25"/>
  <c r="C112" i="25"/>
  <c r="C113" i="25"/>
  <c r="C114" i="25"/>
  <c r="C115" i="25"/>
  <c r="C116" i="25"/>
  <c r="C117" i="25"/>
  <c r="C118" i="25"/>
  <c r="C119" i="25"/>
  <c r="C120" i="25"/>
  <c r="C121" i="25"/>
  <c r="C122" i="25"/>
  <c r="C123" i="25"/>
  <c r="C124" i="25"/>
  <c r="C125" i="25"/>
  <c r="C126" i="25"/>
  <c r="C127" i="25"/>
  <c r="C128" i="25"/>
  <c r="C129" i="25"/>
  <c r="C130" i="25"/>
  <c r="C131" i="25"/>
  <c r="C132" i="25"/>
  <c r="C133" i="25"/>
  <c r="C134" i="25"/>
  <c r="C135" i="25"/>
  <c r="C136" i="25"/>
  <c r="C137" i="25"/>
  <c r="C138" i="25"/>
  <c r="C139" i="25"/>
  <c r="C140" i="25"/>
  <c r="C141" i="25"/>
  <c r="C142" i="25"/>
  <c r="C143" i="25"/>
  <c r="C144" i="25"/>
  <c r="C145" i="25"/>
  <c r="C146" i="25"/>
  <c r="C147" i="25"/>
  <c r="C148" i="25"/>
  <c r="C149" i="25"/>
  <c r="C150" i="25"/>
  <c r="C151" i="25"/>
  <c r="C152" i="25"/>
  <c r="C153" i="25"/>
  <c r="C154" i="25"/>
  <c r="C155" i="25"/>
  <c r="C156" i="25"/>
  <c r="C157" i="25"/>
  <c r="C158" i="25"/>
  <c r="C159" i="25"/>
  <c r="C160" i="25"/>
  <c r="C161" i="25"/>
  <c r="C162" i="25"/>
  <c r="C163" i="25"/>
  <c r="C164" i="25"/>
  <c r="C165" i="25"/>
  <c r="C166" i="25"/>
  <c r="C167" i="25"/>
  <c r="C168" i="25"/>
  <c r="C169" i="25"/>
  <c r="C170" i="25"/>
  <c r="C171" i="25"/>
  <c r="C172" i="25"/>
  <c r="C173" i="25"/>
  <c r="C174" i="25"/>
  <c r="C175" i="25"/>
  <c r="C176" i="25"/>
  <c r="C177" i="25"/>
  <c r="C178" i="25"/>
  <c r="C179" i="25"/>
  <c r="C180" i="25"/>
  <c r="C181" i="25"/>
  <c r="C182" i="25"/>
  <c r="C183" i="25"/>
  <c r="C184" i="25"/>
  <c r="C185" i="25"/>
  <c r="C186" i="25"/>
  <c r="C187" i="25"/>
  <c r="C188" i="25"/>
  <c r="C189" i="25"/>
  <c r="C190" i="25"/>
  <c r="C191" i="25"/>
  <c r="C192"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113" i="25"/>
  <c r="G114" i="25"/>
  <c r="G115" i="25"/>
  <c r="G116" i="25"/>
  <c r="G117" i="25"/>
  <c r="G118" i="25"/>
  <c r="G119" i="25"/>
  <c r="G120" i="25"/>
  <c r="G121" i="25"/>
  <c r="G122" i="25"/>
  <c r="G123" i="25"/>
  <c r="G124" i="25"/>
  <c r="G125" i="25"/>
  <c r="G126" i="25"/>
  <c r="G127" i="25"/>
  <c r="G128" i="25"/>
  <c r="G129" i="25"/>
  <c r="G130" i="25"/>
  <c r="G131" i="25"/>
  <c r="G132" i="25"/>
  <c r="G133" i="25"/>
  <c r="G134" i="25"/>
  <c r="G135" i="25"/>
  <c r="G136" i="25"/>
  <c r="G137" i="25"/>
  <c r="G138" i="25"/>
  <c r="G139" i="25"/>
  <c r="G140" i="25"/>
  <c r="G141" i="25"/>
  <c r="G142" i="25"/>
  <c r="G143" i="25"/>
  <c r="G144" i="25"/>
  <c r="G145" i="25"/>
  <c r="G146" i="25"/>
  <c r="G147" i="25"/>
  <c r="G148" i="25"/>
  <c r="G149" i="25"/>
  <c r="G150" i="25"/>
  <c r="G151" i="25"/>
  <c r="G152" i="25"/>
  <c r="G153" i="25"/>
  <c r="G154" i="25"/>
  <c r="G155" i="25"/>
  <c r="G156" i="25"/>
  <c r="G157" i="25"/>
  <c r="G158" i="25"/>
  <c r="G159" i="25"/>
  <c r="G160" i="25"/>
  <c r="G161" i="25"/>
  <c r="G162" i="25"/>
  <c r="G163" i="25"/>
  <c r="G164" i="25"/>
  <c r="G165" i="25"/>
  <c r="G166" i="25"/>
  <c r="G167" i="25"/>
  <c r="G168" i="25"/>
  <c r="G169" i="25"/>
  <c r="G170" i="25"/>
  <c r="G171" i="25"/>
  <c r="G172" i="25"/>
  <c r="G173" i="25"/>
  <c r="G174" i="25"/>
  <c r="G175" i="25"/>
  <c r="G176" i="25"/>
  <c r="G177" i="25"/>
  <c r="G178" i="25"/>
  <c r="G179" i="25"/>
  <c r="G180" i="25"/>
  <c r="G181" i="25"/>
  <c r="G182" i="25"/>
  <c r="G183" i="25"/>
  <c r="G184" i="25"/>
  <c r="G185" i="25"/>
  <c r="G186" i="25"/>
  <c r="G187" i="25"/>
  <c r="G188" i="25"/>
  <c r="G189" i="25"/>
  <c r="G190" i="25"/>
  <c r="G191" i="25"/>
  <c r="G192"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27" i="25"/>
  <c r="B128" i="25"/>
  <c r="B129" i="25"/>
  <c r="B130" i="25"/>
  <c r="B131" i="25"/>
  <c r="B132" i="25"/>
  <c r="B133" i="25"/>
  <c r="B134" i="25"/>
  <c r="B135" i="25"/>
  <c r="B136" i="25"/>
  <c r="B137" i="25"/>
  <c r="B138" i="25"/>
  <c r="B139" i="25"/>
  <c r="B140" i="25"/>
  <c r="B141" i="25"/>
  <c r="B142" i="25"/>
  <c r="B143" i="25"/>
  <c r="B144" i="25"/>
  <c r="B145" i="25"/>
  <c r="B146" i="25"/>
  <c r="B147" i="25"/>
  <c r="B148" i="25"/>
  <c r="B149" i="25"/>
  <c r="B150" i="25"/>
  <c r="B151" i="25"/>
  <c r="B152" i="25"/>
  <c r="B153" i="25"/>
  <c r="B154" i="25"/>
  <c r="B155" i="25"/>
  <c r="B156" i="25"/>
  <c r="B157" i="25"/>
  <c r="B158" i="25"/>
  <c r="B159" i="25"/>
  <c r="B160" i="25"/>
  <c r="B161" i="25"/>
  <c r="B162" i="25"/>
  <c r="B163" i="25"/>
  <c r="B164" i="25"/>
  <c r="B165" i="25"/>
  <c r="B166" i="25"/>
  <c r="B167" i="25"/>
  <c r="B168" i="25"/>
  <c r="B169" i="25"/>
  <c r="B170" i="25"/>
  <c r="B171" i="25"/>
  <c r="B172" i="25"/>
  <c r="B173" i="25"/>
  <c r="B174" i="25"/>
  <c r="B175" i="25"/>
  <c r="B176" i="25"/>
  <c r="B177" i="25"/>
  <c r="B178" i="25"/>
  <c r="B179" i="25"/>
  <c r="B180" i="25"/>
  <c r="B181" i="25"/>
  <c r="B182" i="25"/>
  <c r="B183" i="25"/>
  <c r="B184" i="25"/>
  <c r="B185" i="25"/>
  <c r="B186" i="25"/>
  <c r="B187" i="25"/>
  <c r="B188" i="25"/>
  <c r="B189" i="25"/>
  <c r="B190" i="25"/>
  <c r="B191" i="25"/>
  <c r="B192" i="25"/>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C63" i="26"/>
  <c r="C64" i="26"/>
  <c r="C65" i="26"/>
  <c r="C66" i="26"/>
  <c r="C67" i="26"/>
  <c r="C68" i="26"/>
  <c r="C69" i="26"/>
  <c r="C70" i="26"/>
  <c r="C71" i="26"/>
  <c r="C72" i="26"/>
  <c r="C73" i="26"/>
  <c r="C74" i="26"/>
  <c r="C75" i="26"/>
  <c r="C76" i="26"/>
  <c r="C77" i="26"/>
  <c r="C78" i="26"/>
  <c r="C79" i="26"/>
  <c r="C80" i="26"/>
  <c r="C81" i="26"/>
  <c r="C82" i="26"/>
  <c r="C83" i="26"/>
  <c r="C84" i="26"/>
  <c r="C85" i="26"/>
  <c r="C86" i="26"/>
  <c r="C87" i="26"/>
  <c r="C88" i="26"/>
  <c r="C89" i="26"/>
  <c r="C90" i="26"/>
  <c r="C91" i="26"/>
  <c r="C92" i="26"/>
  <c r="C93" i="26"/>
  <c r="C94" i="26"/>
  <c r="C95" i="26"/>
  <c r="C96" i="26"/>
  <c r="C97" i="26"/>
  <c r="C98" i="26"/>
  <c r="C99" i="26"/>
  <c r="C100" i="26"/>
  <c r="C101" i="26"/>
  <c r="C102" i="26"/>
  <c r="C103" i="26"/>
  <c r="C104" i="26"/>
  <c r="C105" i="26"/>
  <c r="C106" i="26"/>
  <c r="C107" i="26"/>
  <c r="C108" i="26"/>
  <c r="C109" i="26"/>
  <c r="C110" i="26"/>
  <c r="C111" i="26"/>
  <c r="C112" i="26"/>
  <c r="C113" i="26"/>
  <c r="C114" i="26"/>
  <c r="C115" i="26"/>
  <c r="C116" i="26"/>
  <c r="C117" i="26"/>
  <c r="C118" i="26"/>
  <c r="C119" i="26"/>
  <c r="C120" i="26"/>
  <c r="C121" i="26"/>
  <c r="C122" i="26"/>
  <c r="C123" i="26"/>
  <c r="C124" i="26"/>
  <c r="C125" i="26"/>
  <c r="C126" i="26"/>
  <c r="C127" i="26"/>
  <c r="C128" i="26"/>
  <c r="C129" i="26"/>
  <c r="C130" i="26"/>
  <c r="C131" i="26"/>
  <c r="C132" i="26"/>
  <c r="C133" i="26"/>
  <c r="C134" i="26"/>
  <c r="C135" i="26"/>
  <c r="C136" i="26"/>
  <c r="C137" i="26"/>
  <c r="C138" i="26"/>
  <c r="C139" i="26"/>
  <c r="C140" i="26"/>
  <c r="C141" i="26"/>
  <c r="C142" i="26"/>
  <c r="C143" i="26"/>
  <c r="C144" i="26"/>
  <c r="C145" i="26"/>
  <c r="C146" i="26"/>
  <c r="C147" i="26"/>
  <c r="C148" i="26"/>
  <c r="C149" i="26"/>
  <c r="C150" i="26"/>
  <c r="C151" i="26"/>
  <c r="C152" i="26"/>
  <c r="C153" i="26"/>
  <c r="C154" i="26"/>
  <c r="C155" i="26"/>
  <c r="C156" i="26"/>
  <c r="C157" i="26"/>
  <c r="C158" i="26"/>
  <c r="C159" i="26"/>
  <c r="C160" i="26"/>
  <c r="C161" i="26"/>
  <c r="C162" i="26"/>
  <c r="C163" i="26"/>
  <c r="C164" i="26"/>
  <c r="C165" i="26"/>
  <c r="C166" i="26"/>
  <c r="C167" i="26"/>
  <c r="C168" i="26"/>
  <c r="C169" i="26"/>
  <c r="C170" i="26"/>
  <c r="C171" i="26"/>
  <c r="C172" i="26"/>
  <c r="C173" i="26"/>
  <c r="C174" i="26"/>
  <c r="C175" i="26"/>
  <c r="C176" i="26"/>
  <c r="C177" i="26"/>
  <c r="C178" i="26"/>
  <c r="C179" i="26"/>
  <c r="C180" i="26"/>
  <c r="C181" i="26"/>
  <c r="C182" i="26"/>
  <c r="C183" i="26"/>
  <c r="C184" i="26"/>
  <c r="C185" i="26"/>
  <c r="C186" i="26"/>
  <c r="C187" i="26"/>
  <c r="C188" i="26"/>
  <c r="C189" i="26"/>
  <c r="C190" i="26"/>
  <c r="C191" i="26"/>
  <c r="C192" i="26"/>
  <c r="G63" i="26"/>
  <c r="G64" i="26"/>
  <c r="G65" i="26"/>
  <c r="G66" i="26"/>
  <c r="G67" i="26"/>
  <c r="G68" i="26"/>
  <c r="G69" i="26"/>
  <c r="G70" i="26"/>
  <c r="G71" i="26"/>
  <c r="G72" i="26"/>
  <c r="G73" i="26"/>
  <c r="G74" i="26"/>
  <c r="G75" i="26"/>
  <c r="G76" i="26"/>
  <c r="G77" i="26"/>
  <c r="G78" i="26"/>
  <c r="G79" i="26"/>
  <c r="G80" i="26"/>
  <c r="G81" i="26"/>
  <c r="G82" i="26"/>
  <c r="G83" i="26"/>
  <c r="G84" i="26"/>
  <c r="G85" i="26"/>
  <c r="G86" i="26"/>
  <c r="G87" i="26"/>
  <c r="G88" i="26"/>
  <c r="G89" i="26"/>
  <c r="G90" i="26"/>
  <c r="G91" i="26"/>
  <c r="G92" i="26"/>
  <c r="G93" i="26"/>
  <c r="G94" i="26"/>
  <c r="G95" i="26"/>
  <c r="G96" i="26"/>
  <c r="G97" i="26"/>
  <c r="G98" i="26"/>
  <c r="G99" i="26"/>
  <c r="G100" i="26"/>
  <c r="G101" i="26"/>
  <c r="G102" i="26"/>
  <c r="G103" i="26"/>
  <c r="G104" i="26"/>
  <c r="G105" i="26"/>
  <c r="G106" i="26"/>
  <c r="G107" i="26"/>
  <c r="G108" i="26"/>
  <c r="G109" i="26"/>
  <c r="G110" i="26"/>
  <c r="G111" i="26"/>
  <c r="G112" i="26"/>
  <c r="G113" i="26"/>
  <c r="G114" i="26"/>
  <c r="G115" i="26"/>
  <c r="G116" i="26"/>
  <c r="G117" i="26"/>
  <c r="G118" i="26"/>
  <c r="G119" i="26"/>
  <c r="G120" i="26"/>
  <c r="G121" i="26"/>
  <c r="G122" i="26"/>
  <c r="G123" i="26"/>
  <c r="G124" i="26"/>
  <c r="G125" i="26"/>
  <c r="G126" i="26"/>
  <c r="G127" i="26"/>
  <c r="G128" i="26"/>
  <c r="G129" i="26"/>
  <c r="G130" i="26"/>
  <c r="G131" i="26"/>
  <c r="G132" i="26"/>
  <c r="G133" i="26"/>
  <c r="G134" i="26"/>
  <c r="G135" i="26"/>
  <c r="G136" i="26"/>
  <c r="G137" i="26"/>
  <c r="G138" i="26"/>
  <c r="G139" i="26"/>
  <c r="G140" i="26"/>
  <c r="G141" i="26"/>
  <c r="G142" i="26"/>
  <c r="G143" i="26"/>
  <c r="G144" i="26"/>
  <c r="G145" i="26"/>
  <c r="G146" i="26"/>
  <c r="G147" i="26"/>
  <c r="G148" i="26"/>
  <c r="G149" i="26"/>
  <c r="G150" i="26"/>
  <c r="G151" i="26"/>
  <c r="G152" i="26"/>
  <c r="G153" i="26"/>
  <c r="G154" i="26"/>
  <c r="G155" i="26"/>
  <c r="G156" i="26"/>
  <c r="G157" i="26"/>
  <c r="G158" i="26"/>
  <c r="G159" i="26"/>
  <c r="G160" i="26"/>
  <c r="G161" i="26"/>
  <c r="G162" i="26"/>
  <c r="G163" i="26"/>
  <c r="G164" i="26"/>
  <c r="G165" i="26"/>
  <c r="G166" i="26"/>
  <c r="G167" i="26"/>
  <c r="G168" i="26"/>
  <c r="G169" i="26"/>
  <c r="G170" i="26"/>
  <c r="G171" i="26"/>
  <c r="G172" i="26"/>
  <c r="G173" i="26"/>
  <c r="G174" i="26"/>
  <c r="G175" i="26"/>
  <c r="G176" i="26"/>
  <c r="G177" i="26"/>
  <c r="G178" i="26"/>
  <c r="G179" i="26"/>
  <c r="G180" i="26"/>
  <c r="G181" i="26"/>
  <c r="G182" i="26"/>
  <c r="G183" i="26"/>
  <c r="G184" i="26"/>
  <c r="G185" i="26"/>
  <c r="G186" i="26"/>
  <c r="G187" i="26"/>
  <c r="G188" i="26"/>
  <c r="G189" i="26"/>
  <c r="G190" i="26"/>
  <c r="G191" i="26"/>
  <c r="G192" i="26"/>
  <c r="B48" i="26"/>
  <c r="B49" i="26"/>
  <c r="B50" i="26"/>
  <c r="B51" i="26"/>
  <c r="B52" i="26"/>
  <c r="B53" i="26"/>
  <c r="B54" i="26"/>
  <c r="B55" i="26"/>
  <c r="B56" i="26"/>
  <c r="B57" i="26"/>
  <c r="B58" i="26"/>
  <c r="B59" i="26"/>
  <c r="B60" i="26"/>
  <c r="B61" i="26"/>
  <c r="B62" i="26"/>
  <c r="C48" i="26"/>
  <c r="C49" i="26"/>
  <c r="C50" i="26"/>
  <c r="C51" i="26"/>
  <c r="C52" i="26"/>
  <c r="C53" i="26"/>
  <c r="C54" i="26"/>
  <c r="C55" i="26"/>
  <c r="C56" i="26"/>
  <c r="C57" i="26"/>
  <c r="C58" i="26"/>
  <c r="C59" i="26"/>
  <c r="C60" i="26"/>
  <c r="C61" i="26"/>
  <c r="C62" i="26"/>
  <c r="G48" i="26"/>
  <c r="G49" i="26"/>
  <c r="G50" i="26"/>
  <c r="G51" i="26"/>
  <c r="G52" i="26"/>
  <c r="G53" i="26"/>
  <c r="G54" i="26"/>
  <c r="G55" i="26"/>
  <c r="G56" i="26"/>
  <c r="G57" i="26"/>
  <c r="G58" i="26"/>
  <c r="G59" i="26"/>
  <c r="G60" i="26"/>
  <c r="G61" i="26"/>
  <c r="G62" i="26"/>
  <c r="G48" i="27"/>
  <c r="G49" i="27"/>
  <c r="G50" i="27"/>
  <c r="G51" i="27"/>
  <c r="G52" i="27"/>
  <c r="G53" i="27"/>
  <c r="G54" i="27"/>
  <c r="G55" i="27"/>
  <c r="G56" i="27"/>
  <c r="G57" i="27"/>
  <c r="G58" i="27"/>
  <c r="G59" i="27"/>
  <c r="G60" i="27"/>
  <c r="G61" i="27"/>
  <c r="G62" i="27"/>
  <c r="G63" i="27"/>
  <c r="G64" i="27"/>
  <c r="G65" i="27"/>
  <c r="G66" i="27"/>
  <c r="G67" i="27"/>
  <c r="G68" i="27"/>
  <c r="G69" i="27"/>
  <c r="G70" i="27"/>
  <c r="G71" i="27"/>
  <c r="G72" i="27"/>
  <c r="G73" i="27"/>
  <c r="G74" i="27"/>
  <c r="G75" i="27"/>
  <c r="G76" i="27"/>
  <c r="G77" i="27"/>
  <c r="G78" i="27"/>
  <c r="G79" i="27"/>
  <c r="G80" i="27"/>
  <c r="G81" i="27"/>
  <c r="G82" i="27"/>
  <c r="G83" i="27"/>
  <c r="G84" i="27"/>
  <c r="G85" i="27"/>
  <c r="G86" i="27"/>
  <c r="G87" i="27"/>
  <c r="G88" i="27"/>
  <c r="G89" i="27"/>
  <c r="G90" i="27"/>
  <c r="G91" i="27"/>
  <c r="G92" i="27"/>
  <c r="G93" i="27"/>
  <c r="G94" i="27"/>
  <c r="G95" i="27"/>
  <c r="G96" i="27"/>
  <c r="G97" i="27"/>
  <c r="G98" i="27"/>
  <c r="G99" i="27"/>
  <c r="G100" i="27"/>
  <c r="G101" i="27"/>
  <c r="G102" i="27"/>
  <c r="G103" i="27"/>
  <c r="G104" i="27"/>
  <c r="G105" i="27"/>
  <c r="G106" i="27"/>
  <c r="G107" i="27"/>
  <c r="G108" i="27"/>
  <c r="G109" i="27"/>
  <c r="G110" i="27"/>
  <c r="G111" i="27"/>
  <c r="G112" i="27"/>
  <c r="G113" i="27"/>
  <c r="G114" i="27"/>
  <c r="G115" i="27"/>
  <c r="G116" i="27"/>
  <c r="G117" i="27"/>
  <c r="G118" i="27"/>
  <c r="G119" i="27"/>
  <c r="G120" i="27"/>
  <c r="G121" i="27"/>
  <c r="G122" i="27"/>
  <c r="G123" i="27"/>
  <c r="G124" i="27"/>
  <c r="G125" i="27"/>
  <c r="G126" i="27"/>
  <c r="G127" i="27"/>
  <c r="G128" i="27"/>
  <c r="G129" i="27"/>
  <c r="G130" i="27"/>
  <c r="G131" i="27"/>
  <c r="G132" i="27"/>
  <c r="G133" i="27"/>
  <c r="G134" i="27"/>
  <c r="G135" i="27"/>
  <c r="G136" i="27"/>
  <c r="G137" i="27"/>
  <c r="G138" i="27"/>
  <c r="G139" i="27"/>
  <c r="G140" i="27"/>
  <c r="G141" i="27"/>
  <c r="G142" i="27"/>
  <c r="G143" i="27"/>
  <c r="G144" i="27"/>
  <c r="G145" i="27"/>
  <c r="G146" i="27"/>
  <c r="G147" i="27"/>
  <c r="G148" i="27"/>
  <c r="G149" i="27"/>
  <c r="G150" i="27"/>
  <c r="G151" i="27"/>
  <c r="G152" i="27"/>
  <c r="G153" i="27"/>
  <c r="G154" i="27"/>
  <c r="G155" i="27"/>
  <c r="G156" i="27"/>
  <c r="G157" i="27"/>
  <c r="G158" i="27"/>
  <c r="G159" i="27"/>
  <c r="G160" i="27"/>
  <c r="G161" i="27"/>
  <c r="G162" i="27"/>
  <c r="G163" i="27"/>
  <c r="G164" i="27"/>
  <c r="G165" i="27"/>
  <c r="G166" i="27"/>
  <c r="G167" i="27"/>
  <c r="G168" i="27"/>
  <c r="G169" i="27"/>
  <c r="G170" i="27"/>
  <c r="G171" i="27"/>
  <c r="G172" i="27"/>
  <c r="G173" i="27"/>
  <c r="G174" i="27"/>
  <c r="G175" i="27"/>
  <c r="G176" i="27"/>
  <c r="G177" i="27"/>
  <c r="G178" i="27"/>
  <c r="G179" i="27"/>
  <c r="G180" i="27"/>
  <c r="G181" i="27"/>
  <c r="G182" i="27"/>
  <c r="G183" i="27"/>
  <c r="G184" i="27"/>
  <c r="G185" i="27"/>
  <c r="G186" i="27"/>
  <c r="G187" i="27"/>
  <c r="G188" i="27"/>
  <c r="G189" i="27"/>
  <c r="G190" i="27"/>
  <c r="G191" i="27"/>
  <c r="G192" i="27"/>
  <c r="E49" i="37" l="1"/>
  <c r="C23" i="5"/>
  <c r="C24" i="5"/>
  <c r="C25" i="5"/>
  <c r="C26" i="5"/>
  <c r="C27" i="5"/>
  <c r="C28" i="5"/>
  <c r="C29" i="5"/>
  <c r="C30" i="5"/>
  <c r="C31" i="5"/>
  <c r="C32" i="5"/>
  <c r="C33" i="5"/>
  <c r="C34" i="5"/>
  <c r="C35" i="5"/>
  <c r="C36" i="5"/>
  <c r="C37" i="5"/>
  <c r="C38" i="5"/>
  <c r="C39" i="5"/>
  <c r="C40" i="5"/>
  <c r="C41" i="5"/>
  <c r="C42" i="5"/>
  <c r="C43" i="5"/>
  <c r="C44" i="5"/>
  <c r="C45" i="5"/>
  <c r="C46" i="5"/>
  <c r="C47" i="5"/>
  <c r="G23" i="5"/>
  <c r="G24" i="5"/>
  <c r="G25" i="5"/>
  <c r="G26" i="5"/>
  <c r="G27" i="5"/>
  <c r="G28" i="5"/>
  <c r="G29" i="5"/>
  <c r="G30" i="5"/>
  <c r="G31" i="5"/>
  <c r="G32" i="5"/>
  <c r="G33" i="5"/>
  <c r="G34" i="5"/>
  <c r="G35" i="5"/>
  <c r="G36" i="5"/>
  <c r="G37" i="5"/>
  <c r="G38" i="5"/>
  <c r="G39" i="5"/>
  <c r="G40" i="5"/>
  <c r="G41" i="5"/>
  <c r="G42" i="5"/>
  <c r="G43" i="5"/>
  <c r="G44" i="5"/>
  <c r="G45" i="5"/>
  <c r="G46" i="5"/>
  <c r="G47" i="5"/>
  <c r="B23" i="5"/>
  <c r="B24" i="5"/>
  <c r="B25" i="5"/>
  <c r="B26" i="5"/>
  <c r="B27" i="5"/>
  <c r="B28" i="5"/>
  <c r="B29" i="5"/>
  <c r="B30" i="5"/>
  <c r="B31" i="5"/>
  <c r="B32" i="5"/>
  <c r="B33" i="5"/>
  <c r="B34" i="5"/>
  <c r="B35" i="5"/>
  <c r="B36" i="5"/>
  <c r="B37" i="5"/>
  <c r="B38" i="5"/>
  <c r="B39" i="5"/>
  <c r="B40" i="5"/>
  <c r="B41" i="5"/>
  <c r="B42" i="5"/>
  <c r="B43" i="5"/>
  <c r="B44" i="5"/>
  <c r="B45" i="5"/>
  <c r="B46" i="5"/>
  <c r="B47" i="5"/>
  <c r="C23" i="17"/>
  <c r="C24" i="17"/>
  <c r="C25" i="17"/>
  <c r="C26" i="17"/>
  <c r="C27" i="17"/>
  <c r="C28" i="17"/>
  <c r="C29" i="17"/>
  <c r="C30" i="17"/>
  <c r="C31" i="17"/>
  <c r="C32" i="17"/>
  <c r="C33" i="17"/>
  <c r="C34" i="17"/>
  <c r="C35" i="17"/>
  <c r="C36" i="17"/>
  <c r="C37" i="17"/>
  <c r="C38" i="17"/>
  <c r="C39" i="17"/>
  <c r="C40" i="17"/>
  <c r="C41" i="17"/>
  <c r="C42" i="17"/>
  <c r="C43" i="17"/>
  <c r="C44" i="17"/>
  <c r="C45" i="17"/>
  <c r="C46" i="17"/>
  <c r="C47"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C23" i="18"/>
  <c r="C24" i="18"/>
  <c r="C25" i="18"/>
  <c r="C26" i="18"/>
  <c r="C27" i="18"/>
  <c r="C28" i="18"/>
  <c r="C29" i="18"/>
  <c r="C30" i="18"/>
  <c r="C31" i="18"/>
  <c r="C32" i="18"/>
  <c r="C33" i="18"/>
  <c r="C34" i="18"/>
  <c r="C35" i="18"/>
  <c r="C36" i="18"/>
  <c r="C37" i="18"/>
  <c r="C38" i="18"/>
  <c r="C39" i="18"/>
  <c r="C40" i="18"/>
  <c r="C41" i="18"/>
  <c r="C42" i="18"/>
  <c r="C43" i="18"/>
  <c r="C44" i="18"/>
  <c r="C45" i="18"/>
  <c r="C46" i="18"/>
  <c r="C47" i="18"/>
  <c r="G23" i="18"/>
  <c r="G24" i="18"/>
  <c r="G25" i="18"/>
  <c r="G26" i="18"/>
  <c r="G27" i="18"/>
  <c r="G28" i="18"/>
  <c r="G29" i="18"/>
  <c r="G30" i="18"/>
  <c r="G31" i="18"/>
  <c r="G32" i="18"/>
  <c r="G33" i="18"/>
  <c r="G34" i="18"/>
  <c r="G35" i="18"/>
  <c r="G36" i="18"/>
  <c r="G37" i="18"/>
  <c r="G38" i="18"/>
  <c r="G39" i="18"/>
  <c r="G40" i="18"/>
  <c r="G41" i="18"/>
  <c r="G42" i="18"/>
  <c r="G43" i="18"/>
  <c r="G44" i="18"/>
  <c r="G45" i="18"/>
  <c r="G46" i="18"/>
  <c r="G47"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C23" i="19"/>
  <c r="C24" i="19"/>
  <c r="C25" i="19"/>
  <c r="C26" i="19"/>
  <c r="C27" i="19"/>
  <c r="C28" i="19"/>
  <c r="C29" i="19"/>
  <c r="C30" i="19"/>
  <c r="C31" i="19"/>
  <c r="C32" i="19"/>
  <c r="C33" i="19"/>
  <c r="C34" i="19"/>
  <c r="C35" i="19"/>
  <c r="C36" i="19"/>
  <c r="C37" i="19"/>
  <c r="C38" i="19"/>
  <c r="C39" i="19"/>
  <c r="C40" i="19"/>
  <c r="C41" i="19"/>
  <c r="C42" i="19"/>
  <c r="C43" i="19"/>
  <c r="C44" i="19"/>
  <c r="C45" i="19"/>
  <c r="C46" i="19"/>
  <c r="C47"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C23" i="20"/>
  <c r="C24" i="20"/>
  <c r="C25" i="20"/>
  <c r="C26" i="20"/>
  <c r="C27" i="20"/>
  <c r="C28" i="20"/>
  <c r="C29" i="20"/>
  <c r="C30" i="20"/>
  <c r="C31" i="20"/>
  <c r="C32" i="20"/>
  <c r="C33" i="20"/>
  <c r="C34" i="20"/>
  <c r="C35" i="20"/>
  <c r="C36" i="20"/>
  <c r="C37" i="20"/>
  <c r="C38" i="20"/>
  <c r="C39" i="20"/>
  <c r="C40" i="20"/>
  <c r="C41" i="20"/>
  <c r="C42" i="20"/>
  <c r="C43" i="20"/>
  <c r="C44" i="20"/>
  <c r="C45" i="20"/>
  <c r="C46" i="20"/>
  <c r="C47"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C23" i="21"/>
  <c r="C24" i="21"/>
  <c r="C25" i="21"/>
  <c r="C26" i="21"/>
  <c r="C27" i="21"/>
  <c r="C28" i="21"/>
  <c r="C29" i="21"/>
  <c r="C30" i="21"/>
  <c r="C31" i="21"/>
  <c r="C32" i="21"/>
  <c r="C33" i="21"/>
  <c r="C34" i="21"/>
  <c r="C35" i="21"/>
  <c r="C36" i="21"/>
  <c r="C37" i="21"/>
  <c r="C38" i="21"/>
  <c r="C39" i="21"/>
  <c r="C40" i="21"/>
  <c r="C41" i="21"/>
  <c r="C42" i="21"/>
  <c r="C43" i="21"/>
  <c r="C44" i="21"/>
  <c r="C45" i="21"/>
  <c r="C46" i="21"/>
  <c r="C47"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C23" i="22"/>
  <c r="C24" i="22"/>
  <c r="C25" i="22"/>
  <c r="C26" i="22"/>
  <c r="C27" i="22"/>
  <c r="C28" i="22"/>
  <c r="C29" i="22"/>
  <c r="C30" i="22"/>
  <c r="C31" i="22"/>
  <c r="C32" i="22"/>
  <c r="C33" i="22"/>
  <c r="C34" i="22"/>
  <c r="C35" i="22"/>
  <c r="C36" i="22"/>
  <c r="C37" i="22"/>
  <c r="C38" i="22"/>
  <c r="C39" i="22"/>
  <c r="C40" i="22"/>
  <c r="C41" i="22"/>
  <c r="C42" i="22"/>
  <c r="C43" i="22"/>
  <c r="C44" i="22"/>
  <c r="C45" i="22"/>
  <c r="C46" i="22"/>
  <c r="C47"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B23" i="22"/>
  <c r="B24" i="22"/>
  <c r="B25" i="22"/>
  <c r="B26" i="22"/>
  <c r="B27" i="22"/>
  <c r="B28" i="22"/>
  <c r="B29" i="22"/>
  <c r="B30" i="22"/>
  <c r="B31" i="22"/>
  <c r="B32" i="22"/>
  <c r="B33" i="22"/>
  <c r="B34" i="22"/>
  <c r="B35" i="22"/>
  <c r="B36" i="22"/>
  <c r="B37" i="22"/>
  <c r="B38" i="22"/>
  <c r="B39" i="22"/>
  <c r="B40" i="22"/>
  <c r="B41" i="22"/>
  <c r="B42" i="22"/>
  <c r="B43" i="22"/>
  <c r="B44" i="22"/>
  <c r="B45" i="22"/>
  <c r="B46" i="22"/>
  <c r="B47" i="22"/>
  <c r="C23" i="23"/>
  <c r="C24" i="23"/>
  <c r="C25" i="23"/>
  <c r="C26" i="23"/>
  <c r="C27" i="23"/>
  <c r="C28" i="23"/>
  <c r="C29" i="23"/>
  <c r="C30" i="23"/>
  <c r="C31" i="23"/>
  <c r="C32" i="23"/>
  <c r="C33" i="23"/>
  <c r="C34" i="23"/>
  <c r="C35" i="23"/>
  <c r="C36" i="23"/>
  <c r="C37" i="23"/>
  <c r="C38" i="23"/>
  <c r="C39" i="23"/>
  <c r="C40" i="23"/>
  <c r="C41" i="23"/>
  <c r="C42" i="23"/>
  <c r="C43" i="23"/>
  <c r="C44" i="23"/>
  <c r="C45" i="23"/>
  <c r="C46" i="23"/>
  <c r="C47"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C23" i="24"/>
  <c r="C24" i="24"/>
  <c r="C25" i="24"/>
  <c r="C26" i="24"/>
  <c r="C27" i="24"/>
  <c r="C28" i="24"/>
  <c r="C29" i="24"/>
  <c r="C30" i="24"/>
  <c r="C31" i="24"/>
  <c r="C32" i="24"/>
  <c r="C33" i="24"/>
  <c r="C34" i="24"/>
  <c r="C35" i="24"/>
  <c r="C36" i="24"/>
  <c r="C37" i="24"/>
  <c r="C38" i="24"/>
  <c r="C39" i="24"/>
  <c r="C40" i="24"/>
  <c r="C41" i="24"/>
  <c r="C42" i="24"/>
  <c r="C43" i="24"/>
  <c r="C44" i="24"/>
  <c r="C45" i="24"/>
  <c r="C46" i="24"/>
  <c r="C47"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C23" i="25"/>
  <c r="C24" i="25"/>
  <c r="C25" i="25"/>
  <c r="C26" i="25"/>
  <c r="C27" i="25"/>
  <c r="C28" i="25"/>
  <c r="C29" i="25"/>
  <c r="C30" i="25"/>
  <c r="C31" i="25"/>
  <c r="C32" i="25"/>
  <c r="C33" i="25"/>
  <c r="C34" i="25"/>
  <c r="C35" i="25"/>
  <c r="C36" i="25"/>
  <c r="C37" i="25"/>
  <c r="C38" i="25"/>
  <c r="C39" i="25"/>
  <c r="C40" i="25"/>
  <c r="C41" i="25"/>
  <c r="C42" i="25"/>
  <c r="C43" i="25"/>
  <c r="C44" i="25"/>
  <c r="C45" i="25"/>
  <c r="C46" i="25"/>
  <c r="C47"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C23" i="26"/>
  <c r="C24" i="26"/>
  <c r="C25" i="26"/>
  <c r="C26" i="26"/>
  <c r="C27" i="26"/>
  <c r="C28" i="26"/>
  <c r="C29" i="26"/>
  <c r="C30" i="26"/>
  <c r="C31" i="26"/>
  <c r="C32" i="26"/>
  <c r="C33" i="26"/>
  <c r="C34" i="26"/>
  <c r="C35" i="26"/>
  <c r="C36" i="26"/>
  <c r="C37" i="26"/>
  <c r="C38" i="26"/>
  <c r="C39" i="26"/>
  <c r="C40" i="26"/>
  <c r="C41" i="26"/>
  <c r="C42" i="26"/>
  <c r="C43" i="26"/>
  <c r="C44" i="26"/>
  <c r="C45" i="26"/>
  <c r="C46" i="26"/>
  <c r="C47" i="26"/>
  <c r="G23" i="26"/>
  <c r="G24" i="26"/>
  <c r="G25" i="26"/>
  <c r="G26" i="26"/>
  <c r="G27" i="26"/>
  <c r="G28" i="26"/>
  <c r="G29" i="26"/>
  <c r="G30" i="26"/>
  <c r="G31" i="26"/>
  <c r="G32" i="26"/>
  <c r="G33" i="26"/>
  <c r="G34" i="26"/>
  <c r="G35" i="26"/>
  <c r="G36" i="26"/>
  <c r="G37" i="26"/>
  <c r="G38" i="26"/>
  <c r="G39" i="26"/>
  <c r="G40" i="26"/>
  <c r="G41" i="26"/>
  <c r="G42" i="26"/>
  <c r="G43" i="26"/>
  <c r="G44" i="26"/>
  <c r="G45" i="26"/>
  <c r="G46" i="26"/>
  <c r="G47"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G31" i="27"/>
  <c r="G32" i="27"/>
  <c r="G33" i="27"/>
  <c r="G34" i="27"/>
  <c r="G35" i="27"/>
  <c r="G36" i="27"/>
  <c r="G37" i="27"/>
  <c r="G38" i="27"/>
  <c r="G39" i="27"/>
  <c r="G40" i="27"/>
  <c r="G41" i="27"/>
  <c r="G42" i="27"/>
  <c r="G43" i="27"/>
  <c r="G44" i="27"/>
  <c r="G45" i="27"/>
  <c r="G46" i="27"/>
  <c r="G47" i="27"/>
  <c r="G23" i="27"/>
  <c r="G24" i="27"/>
  <c r="G25" i="27"/>
  <c r="G26" i="27"/>
  <c r="G27" i="27"/>
  <c r="G28" i="27"/>
  <c r="G29" i="27"/>
  <c r="G30" i="27"/>
  <c r="H507" i="35"/>
  <c r="G508" i="35"/>
  <c r="G509" i="35"/>
  <c r="G510" i="35"/>
  <c r="G511" i="35"/>
  <c r="G512" i="35"/>
  <c r="G507" i="35"/>
  <c r="I183" i="35"/>
  <c r="I189" i="35"/>
  <c r="I195" i="35"/>
  <c r="I201" i="35"/>
  <c r="I207" i="35"/>
  <c r="I213" i="35"/>
  <c r="I219" i="35"/>
  <c r="I225" i="35"/>
  <c r="I231" i="35"/>
  <c r="I237" i="35"/>
  <c r="I243" i="35"/>
  <c r="I249" i="35"/>
  <c r="I255" i="35"/>
  <c r="I261" i="35"/>
  <c r="I267" i="35"/>
  <c r="I273" i="35"/>
  <c r="I279" i="35"/>
  <c r="I285" i="35"/>
  <c r="I291" i="35"/>
  <c r="I297" i="35"/>
  <c r="I303" i="35"/>
  <c r="I309" i="35"/>
  <c r="I315" i="35"/>
  <c r="I321" i="35"/>
  <c r="I327" i="35"/>
  <c r="I333" i="35"/>
  <c r="I339" i="35"/>
  <c r="I345" i="35"/>
  <c r="I351" i="35"/>
  <c r="I357" i="35"/>
  <c r="I363" i="35"/>
  <c r="I369" i="35"/>
  <c r="I375" i="35"/>
  <c r="I381" i="35"/>
  <c r="I387" i="35"/>
  <c r="I393" i="35"/>
  <c r="I399" i="35"/>
  <c r="I405" i="35"/>
  <c r="I411" i="35"/>
  <c r="I417" i="35"/>
  <c r="I423" i="35"/>
  <c r="I429" i="35"/>
  <c r="I435" i="35"/>
  <c r="I441" i="35"/>
  <c r="I447" i="35"/>
  <c r="I453" i="35"/>
  <c r="I459" i="35"/>
  <c r="I465" i="35"/>
  <c r="I471" i="35"/>
  <c r="I477" i="35"/>
  <c r="I483" i="35"/>
  <c r="I489" i="35"/>
  <c r="I495" i="35"/>
  <c r="I501" i="35"/>
  <c r="B501" i="35"/>
  <c r="B489" i="35"/>
  <c r="B477" i="35"/>
  <c r="B465" i="35"/>
  <c r="B453" i="35"/>
  <c r="B441" i="35"/>
  <c r="B429" i="35"/>
  <c r="B417" i="35"/>
  <c r="B405" i="35"/>
  <c r="B393" i="35"/>
  <c r="B381" i="35"/>
  <c r="B369" i="35"/>
  <c r="B357" i="35"/>
  <c r="B345" i="35"/>
  <c r="B333" i="35"/>
  <c r="B321" i="35"/>
  <c r="B309" i="35"/>
  <c r="B297" i="35"/>
  <c r="B285" i="35"/>
  <c r="B273" i="35"/>
  <c r="B261" i="35"/>
  <c r="B249" i="35"/>
  <c r="B237" i="35"/>
  <c r="B225" i="35"/>
  <c r="B213" i="35"/>
  <c r="B201" i="35"/>
  <c r="B189" i="35"/>
  <c r="B177" i="35"/>
  <c r="B165" i="35"/>
  <c r="B153" i="35"/>
  <c r="B141" i="35"/>
  <c r="B129" i="35"/>
  <c r="B117" i="35"/>
  <c r="B105" i="35"/>
  <c r="B93" i="35"/>
  <c r="B81" i="35"/>
  <c r="B69" i="35"/>
  <c r="B57" i="35"/>
  <c r="B45" i="35"/>
  <c r="B33" i="35"/>
  <c r="B21" i="35"/>
  <c r="B9" i="35"/>
  <c r="F177" i="35"/>
  <c r="F183" i="35"/>
  <c r="F189" i="35"/>
  <c r="F195" i="35"/>
  <c r="F201" i="35"/>
  <c r="F207" i="35"/>
  <c r="F213" i="35"/>
  <c r="F219" i="35"/>
  <c r="F225" i="35"/>
  <c r="F231" i="35"/>
  <c r="F237" i="35"/>
  <c r="F243" i="35"/>
  <c r="F249" i="35"/>
  <c r="F255" i="35"/>
  <c r="F261" i="35"/>
  <c r="F267" i="35"/>
  <c r="F273" i="35"/>
  <c r="F279" i="35"/>
  <c r="F285" i="35"/>
  <c r="F291" i="35"/>
  <c r="F297" i="35"/>
  <c r="F303" i="35"/>
  <c r="F309" i="35"/>
  <c r="F315" i="35"/>
  <c r="F321" i="35"/>
  <c r="F327" i="35"/>
  <c r="F333" i="35"/>
  <c r="F339" i="35"/>
  <c r="F345" i="35"/>
  <c r="F351" i="35"/>
  <c r="F357" i="35"/>
  <c r="F363" i="35"/>
  <c r="F369" i="35"/>
  <c r="F375" i="35"/>
  <c r="F381" i="35"/>
  <c r="F387" i="35"/>
  <c r="F393" i="35"/>
  <c r="F399" i="35"/>
  <c r="F405" i="35"/>
  <c r="F411" i="35"/>
  <c r="F417" i="35"/>
  <c r="F423" i="35"/>
  <c r="F429" i="35"/>
  <c r="F435" i="35"/>
  <c r="F441" i="35"/>
  <c r="F447" i="35"/>
  <c r="F453" i="35"/>
  <c r="F459" i="35"/>
  <c r="F465" i="35"/>
  <c r="F471" i="35"/>
  <c r="F477" i="35"/>
  <c r="F483" i="35"/>
  <c r="F489" i="35"/>
  <c r="F495" i="35"/>
  <c r="F501" i="35"/>
  <c r="F507" i="35"/>
  <c r="H183" i="35"/>
  <c r="H189" i="35"/>
  <c r="H195" i="35"/>
  <c r="H201" i="35"/>
  <c r="H207" i="35"/>
  <c r="H213" i="35"/>
  <c r="H219" i="35"/>
  <c r="H225" i="35"/>
  <c r="H231" i="35"/>
  <c r="H237" i="35"/>
  <c r="H243" i="35"/>
  <c r="H249" i="35"/>
  <c r="H255" i="35"/>
  <c r="H261" i="35"/>
  <c r="H267" i="35"/>
  <c r="H273" i="35"/>
  <c r="H279" i="35"/>
  <c r="H285" i="35"/>
  <c r="H291" i="35"/>
  <c r="H297" i="35"/>
  <c r="H303" i="35"/>
  <c r="H309" i="35"/>
  <c r="H315" i="35"/>
  <c r="H321" i="35"/>
  <c r="H327" i="35"/>
  <c r="H333" i="35"/>
  <c r="H339" i="35"/>
  <c r="H345" i="35"/>
  <c r="H351" i="35"/>
  <c r="H357" i="35"/>
  <c r="H363" i="35"/>
  <c r="H369" i="35"/>
  <c r="H375" i="35"/>
  <c r="H381" i="35"/>
  <c r="H387" i="35"/>
  <c r="H393" i="35"/>
  <c r="H399" i="35"/>
  <c r="H405" i="35"/>
  <c r="H411" i="35"/>
  <c r="H417" i="35"/>
  <c r="H423" i="35"/>
  <c r="H429" i="35"/>
  <c r="H435" i="35"/>
  <c r="H441" i="35"/>
  <c r="H447" i="35"/>
  <c r="H453" i="35"/>
  <c r="H459" i="35"/>
  <c r="H465" i="35"/>
  <c r="H471" i="35"/>
  <c r="H477" i="35"/>
  <c r="H483" i="35"/>
  <c r="H489" i="35"/>
  <c r="H495" i="35"/>
  <c r="H501" i="35"/>
  <c r="I507" i="35"/>
  <c r="G496" i="35"/>
  <c r="G497" i="35"/>
  <c r="G498" i="35"/>
  <c r="G499" i="35"/>
  <c r="G500" i="35"/>
  <c r="G495" i="35"/>
  <c r="G484" i="35"/>
  <c r="G485" i="35"/>
  <c r="G486" i="35"/>
  <c r="G487" i="35"/>
  <c r="G488" i="35"/>
  <c r="G483" i="35"/>
  <c r="G472" i="35"/>
  <c r="G473" i="35"/>
  <c r="G474" i="35"/>
  <c r="G475" i="35"/>
  <c r="G476" i="35"/>
  <c r="G471" i="35"/>
  <c r="G460" i="35"/>
  <c r="G461" i="35"/>
  <c r="G462" i="35"/>
  <c r="G463" i="35"/>
  <c r="G464" i="35"/>
  <c r="G459" i="35"/>
  <c r="G448" i="35"/>
  <c r="G449" i="35"/>
  <c r="G450" i="35"/>
  <c r="G451" i="35"/>
  <c r="G452" i="35"/>
  <c r="G447" i="35"/>
  <c r="G436" i="35"/>
  <c r="G437" i="35"/>
  <c r="G438" i="35"/>
  <c r="G439" i="35"/>
  <c r="G440" i="35"/>
  <c r="G435" i="35"/>
  <c r="G424" i="35"/>
  <c r="G425" i="35"/>
  <c r="G426" i="35"/>
  <c r="G427" i="35"/>
  <c r="G428" i="35"/>
  <c r="G423" i="35"/>
  <c r="G412" i="35"/>
  <c r="G413" i="35"/>
  <c r="G414" i="35"/>
  <c r="G415" i="35"/>
  <c r="G416" i="35"/>
  <c r="G411" i="35"/>
  <c r="G400" i="35"/>
  <c r="G401" i="35"/>
  <c r="G402" i="35"/>
  <c r="G403" i="35"/>
  <c r="G404" i="35"/>
  <c r="G399" i="35"/>
  <c r="G388" i="35"/>
  <c r="G389" i="35"/>
  <c r="G390" i="35"/>
  <c r="G391" i="35"/>
  <c r="G392" i="35"/>
  <c r="G387" i="35"/>
  <c r="G376" i="35"/>
  <c r="G377" i="35"/>
  <c r="G378" i="35"/>
  <c r="G379" i="35"/>
  <c r="G380" i="35"/>
  <c r="G375" i="35"/>
  <c r="G364" i="35"/>
  <c r="G365" i="35"/>
  <c r="G366" i="35"/>
  <c r="G367" i="35"/>
  <c r="G368" i="35"/>
  <c r="G363" i="35"/>
  <c r="G352" i="35"/>
  <c r="G353" i="35"/>
  <c r="G354" i="35"/>
  <c r="G355" i="35"/>
  <c r="G356" i="35"/>
  <c r="G351" i="35"/>
  <c r="G340" i="35"/>
  <c r="G341" i="35"/>
  <c r="G342" i="35"/>
  <c r="G343" i="35"/>
  <c r="G344" i="35"/>
  <c r="G339" i="35"/>
  <c r="G328" i="35"/>
  <c r="G329" i="35"/>
  <c r="G330" i="35"/>
  <c r="G331" i="35"/>
  <c r="G332" i="35"/>
  <c r="G327" i="35"/>
  <c r="G316" i="35"/>
  <c r="G317" i="35"/>
  <c r="G318" i="35"/>
  <c r="G319" i="35"/>
  <c r="G320" i="35"/>
  <c r="G315" i="35"/>
  <c r="G304" i="35"/>
  <c r="G305" i="35"/>
  <c r="G306" i="35"/>
  <c r="G307" i="35"/>
  <c r="G308" i="35"/>
  <c r="G303" i="35"/>
  <c r="G292" i="35"/>
  <c r="G293" i="35"/>
  <c r="G294" i="35"/>
  <c r="G295" i="35"/>
  <c r="G296" i="35"/>
  <c r="G291" i="35"/>
  <c r="G280" i="35"/>
  <c r="G281" i="35"/>
  <c r="G282" i="35"/>
  <c r="G283" i="35"/>
  <c r="G284" i="35"/>
  <c r="G279" i="35"/>
  <c r="G268" i="35"/>
  <c r="G269" i="35"/>
  <c r="G270" i="35"/>
  <c r="G271" i="35"/>
  <c r="G272" i="35"/>
  <c r="G267" i="35"/>
  <c r="G256" i="35"/>
  <c r="G257" i="35"/>
  <c r="G258" i="35"/>
  <c r="G259" i="35"/>
  <c r="G260" i="35"/>
  <c r="G255" i="35"/>
  <c r="G244" i="35"/>
  <c r="G245" i="35"/>
  <c r="G246" i="35"/>
  <c r="G247" i="35"/>
  <c r="G248" i="35"/>
  <c r="G243" i="35"/>
  <c r="G232" i="35"/>
  <c r="G233" i="35"/>
  <c r="G234" i="35"/>
  <c r="G235" i="35"/>
  <c r="G236" i="35"/>
  <c r="G231" i="35"/>
  <c r="G220" i="35"/>
  <c r="G221" i="35"/>
  <c r="G222" i="35"/>
  <c r="G223" i="35"/>
  <c r="G224" i="35"/>
  <c r="G219" i="35"/>
  <c r="G208" i="35"/>
  <c r="G209" i="35"/>
  <c r="G210" i="35"/>
  <c r="G211" i="35"/>
  <c r="G212" i="35"/>
  <c r="G207" i="35"/>
  <c r="G196" i="35"/>
  <c r="G197" i="35"/>
  <c r="G198" i="35"/>
  <c r="G199" i="35"/>
  <c r="G200" i="35"/>
  <c r="G195" i="35"/>
  <c r="G184" i="35"/>
  <c r="G185" i="35"/>
  <c r="G186" i="35"/>
  <c r="G187" i="35"/>
  <c r="G188" i="35"/>
  <c r="G183" i="35"/>
  <c r="G502" i="35"/>
  <c r="G503" i="35"/>
  <c r="G504" i="35"/>
  <c r="G505" i="35"/>
  <c r="G506" i="35"/>
  <c r="G501" i="35"/>
  <c r="G490" i="35"/>
  <c r="G491" i="35"/>
  <c r="G492" i="35"/>
  <c r="G493" i="35"/>
  <c r="G494" i="35"/>
  <c r="G489" i="35"/>
  <c r="G478" i="35"/>
  <c r="G479" i="35"/>
  <c r="G480" i="35"/>
  <c r="G481" i="35"/>
  <c r="G482" i="35"/>
  <c r="G477" i="35"/>
  <c r="G466" i="35"/>
  <c r="G467" i="35"/>
  <c r="G468" i="35"/>
  <c r="G469" i="35"/>
  <c r="G470" i="35"/>
  <c r="G465" i="35"/>
  <c r="G454" i="35"/>
  <c r="G455" i="35"/>
  <c r="G456" i="35"/>
  <c r="G457" i="35"/>
  <c r="G458" i="35"/>
  <c r="G453" i="35"/>
  <c r="G442" i="35"/>
  <c r="G443" i="35"/>
  <c r="G444" i="35"/>
  <c r="G445" i="35"/>
  <c r="G446" i="35"/>
  <c r="G441" i="35"/>
  <c r="G430" i="35"/>
  <c r="G431" i="35"/>
  <c r="G432" i="35"/>
  <c r="G433" i="35"/>
  <c r="G434" i="35"/>
  <c r="G429" i="35"/>
  <c r="G418" i="35"/>
  <c r="G419" i="35"/>
  <c r="G420" i="35"/>
  <c r="G421" i="35"/>
  <c r="G422" i="35"/>
  <c r="G417" i="35"/>
  <c r="G406" i="35"/>
  <c r="G407" i="35"/>
  <c r="G408" i="35"/>
  <c r="G409" i="35"/>
  <c r="G410" i="35"/>
  <c r="G405" i="35"/>
  <c r="G394" i="35"/>
  <c r="G395" i="35"/>
  <c r="G396" i="35"/>
  <c r="G397" i="35"/>
  <c r="G398" i="35"/>
  <c r="G393" i="35"/>
  <c r="G382" i="35"/>
  <c r="G383" i="35"/>
  <c r="G384" i="35"/>
  <c r="G385" i="35"/>
  <c r="G386" i="35"/>
  <c r="G381" i="35"/>
  <c r="G370" i="35"/>
  <c r="G371" i="35"/>
  <c r="G372" i="35"/>
  <c r="G373" i="35"/>
  <c r="G374" i="35"/>
  <c r="G369" i="35"/>
  <c r="G358" i="35"/>
  <c r="G359" i="35"/>
  <c r="G360" i="35"/>
  <c r="G361" i="35"/>
  <c r="G362" i="35"/>
  <c r="G357" i="35"/>
  <c r="G346" i="35"/>
  <c r="G347" i="35"/>
  <c r="G348" i="35"/>
  <c r="G349" i="35"/>
  <c r="G350" i="35"/>
  <c r="G345" i="35"/>
  <c r="G334" i="35"/>
  <c r="G335" i="35"/>
  <c r="G336" i="35"/>
  <c r="G337" i="35"/>
  <c r="G338" i="35"/>
  <c r="G333" i="35"/>
  <c r="G322" i="35"/>
  <c r="G323" i="35"/>
  <c r="G324" i="35"/>
  <c r="G325" i="35"/>
  <c r="G326" i="35"/>
  <c r="G321" i="35"/>
  <c r="G310" i="35"/>
  <c r="G311" i="35"/>
  <c r="G312" i="35"/>
  <c r="G313" i="35"/>
  <c r="G314" i="35"/>
  <c r="G309" i="35"/>
  <c r="G298" i="35"/>
  <c r="G299" i="35"/>
  <c r="G300" i="35"/>
  <c r="G301" i="35"/>
  <c r="G302" i="35"/>
  <c r="G297" i="35"/>
  <c r="G286" i="35"/>
  <c r="G287" i="35"/>
  <c r="G288" i="35"/>
  <c r="G289" i="35"/>
  <c r="G290" i="35"/>
  <c r="G285" i="35"/>
  <c r="G274" i="35"/>
  <c r="G275" i="35"/>
  <c r="G276" i="35"/>
  <c r="G277" i="35"/>
  <c r="G278" i="35"/>
  <c r="G273" i="35"/>
  <c r="G262" i="35"/>
  <c r="G263" i="35"/>
  <c r="G264" i="35"/>
  <c r="G265" i="35"/>
  <c r="G266" i="35"/>
  <c r="G261" i="35"/>
  <c r="G250" i="35"/>
  <c r="G251" i="35"/>
  <c r="G252" i="35"/>
  <c r="G253" i="35"/>
  <c r="G254" i="35"/>
  <c r="G249" i="35"/>
  <c r="G238" i="35"/>
  <c r="G239" i="35"/>
  <c r="G240" i="35"/>
  <c r="G241" i="35"/>
  <c r="G242" i="35"/>
  <c r="G237" i="35"/>
  <c r="G226" i="35"/>
  <c r="G227" i="35"/>
  <c r="G228" i="35"/>
  <c r="G229" i="35"/>
  <c r="G230" i="35"/>
  <c r="G225" i="35"/>
  <c r="G214" i="35"/>
  <c r="G215" i="35"/>
  <c r="G216" i="35"/>
  <c r="G217" i="35"/>
  <c r="G218" i="35"/>
  <c r="G213" i="35"/>
  <c r="G202" i="35"/>
  <c r="G203" i="35"/>
  <c r="G204" i="35"/>
  <c r="G205" i="35"/>
  <c r="G206" i="35"/>
  <c r="G201" i="35"/>
  <c r="G194" i="35"/>
  <c r="G190" i="35"/>
  <c r="G191" i="35"/>
  <c r="G192" i="35"/>
  <c r="G193" i="35"/>
  <c r="G189" i="35"/>
  <c r="G180" i="35"/>
  <c r="G181" i="35"/>
  <c r="G182" i="35"/>
  <c r="E508" i="35"/>
  <c r="E509" i="35"/>
  <c r="E510" i="35"/>
  <c r="E511" i="35"/>
  <c r="E512" i="35"/>
  <c r="E507" i="35"/>
  <c r="E496" i="35"/>
  <c r="E497" i="35"/>
  <c r="E498" i="35"/>
  <c r="E499" i="35"/>
  <c r="E500" i="35"/>
  <c r="E495" i="35"/>
  <c r="E484" i="35"/>
  <c r="E485" i="35"/>
  <c r="E486" i="35"/>
  <c r="E487" i="35"/>
  <c r="E488" i="35"/>
  <c r="E483" i="35"/>
  <c r="E472" i="35"/>
  <c r="E473" i="35"/>
  <c r="E474" i="35"/>
  <c r="E475" i="35"/>
  <c r="E476" i="35"/>
  <c r="E471" i="35"/>
  <c r="E460" i="35"/>
  <c r="E461" i="35"/>
  <c r="E462" i="35"/>
  <c r="E463" i="35"/>
  <c r="E464" i="35"/>
  <c r="E459" i="35"/>
  <c r="E448" i="35"/>
  <c r="E449" i="35"/>
  <c r="E450" i="35"/>
  <c r="E451" i="35"/>
  <c r="E452" i="35"/>
  <c r="E447" i="35"/>
  <c r="E436" i="35"/>
  <c r="E437" i="35"/>
  <c r="E438" i="35"/>
  <c r="E439" i="35"/>
  <c r="E440" i="35"/>
  <c r="E435" i="35"/>
  <c r="E424" i="35"/>
  <c r="E425" i="35"/>
  <c r="E426" i="35"/>
  <c r="E427" i="35"/>
  <c r="E428" i="35"/>
  <c r="E423" i="35"/>
  <c r="E412" i="35"/>
  <c r="E413" i="35"/>
  <c r="E414" i="35"/>
  <c r="E415" i="35"/>
  <c r="E416" i="35"/>
  <c r="E411" i="35"/>
  <c r="E400" i="35"/>
  <c r="E401" i="35"/>
  <c r="E402" i="35"/>
  <c r="E403" i="35"/>
  <c r="E404" i="35"/>
  <c r="E399" i="35"/>
  <c r="E388" i="35"/>
  <c r="E389" i="35"/>
  <c r="E390" i="35"/>
  <c r="E391" i="35"/>
  <c r="E392" i="35"/>
  <c r="E387" i="35"/>
  <c r="E376" i="35"/>
  <c r="E377" i="35"/>
  <c r="E378" i="35"/>
  <c r="E379" i="35"/>
  <c r="E380" i="35"/>
  <c r="E375" i="35"/>
  <c r="E364" i="35"/>
  <c r="E365" i="35"/>
  <c r="E366" i="35"/>
  <c r="E367" i="35"/>
  <c r="E368" i="35"/>
  <c r="E363" i="35"/>
  <c r="E352" i="35"/>
  <c r="E353" i="35"/>
  <c r="E354" i="35"/>
  <c r="E355" i="35"/>
  <c r="E356" i="35"/>
  <c r="E351" i="35"/>
  <c r="E340" i="35"/>
  <c r="E341" i="35"/>
  <c r="E342" i="35"/>
  <c r="E343" i="35"/>
  <c r="E344" i="35"/>
  <c r="E339" i="35"/>
  <c r="E328" i="35"/>
  <c r="E329" i="35"/>
  <c r="E330" i="35"/>
  <c r="E331" i="35"/>
  <c r="E332" i="35"/>
  <c r="E327" i="35"/>
  <c r="E316" i="35"/>
  <c r="E317" i="35"/>
  <c r="E318" i="35"/>
  <c r="E319" i="35"/>
  <c r="E320" i="35"/>
  <c r="E315" i="35"/>
  <c r="E304" i="35"/>
  <c r="E305" i="35"/>
  <c r="E306" i="35"/>
  <c r="E307" i="35"/>
  <c r="E308" i="35"/>
  <c r="E303" i="35"/>
  <c r="E292" i="35"/>
  <c r="E293" i="35"/>
  <c r="E294" i="35"/>
  <c r="E295" i="35"/>
  <c r="E296" i="35"/>
  <c r="E291" i="35"/>
  <c r="E280" i="35"/>
  <c r="E281" i="35"/>
  <c r="E282" i="35"/>
  <c r="E283" i="35"/>
  <c r="E284" i="35"/>
  <c r="E279" i="35"/>
  <c r="E268" i="35"/>
  <c r="E269" i="35"/>
  <c r="E270" i="35"/>
  <c r="E271" i="35"/>
  <c r="E272" i="35"/>
  <c r="E267" i="35"/>
  <c r="E256" i="35"/>
  <c r="E257" i="35"/>
  <c r="E258" i="35"/>
  <c r="E259" i="35"/>
  <c r="E260" i="35"/>
  <c r="E255" i="35"/>
  <c r="E244" i="35"/>
  <c r="E245" i="35"/>
  <c r="E246" i="35"/>
  <c r="E247" i="35"/>
  <c r="E248" i="35"/>
  <c r="E243" i="35"/>
  <c r="E232" i="35"/>
  <c r="E233" i="35"/>
  <c r="E234" i="35"/>
  <c r="E235" i="35"/>
  <c r="E236" i="35"/>
  <c r="E231" i="35"/>
  <c r="E220" i="35"/>
  <c r="E221" i="35"/>
  <c r="E222" i="35"/>
  <c r="E223" i="35"/>
  <c r="E224" i="35"/>
  <c r="E219" i="35"/>
  <c r="E208" i="35"/>
  <c r="E209" i="35"/>
  <c r="E210" i="35"/>
  <c r="E211" i="35"/>
  <c r="E212" i="35"/>
  <c r="E207" i="35"/>
  <c r="E196" i="35"/>
  <c r="E197" i="35"/>
  <c r="E198" i="35"/>
  <c r="E199" i="35"/>
  <c r="E200" i="35"/>
  <c r="E195" i="35"/>
  <c r="E184" i="35"/>
  <c r="E185" i="35"/>
  <c r="E186" i="35"/>
  <c r="E187" i="35"/>
  <c r="E188" i="35"/>
  <c r="E183" i="35"/>
  <c r="E502" i="35"/>
  <c r="E503" i="35"/>
  <c r="E504" i="35"/>
  <c r="E505" i="35"/>
  <c r="E506" i="35"/>
  <c r="E501" i="35"/>
  <c r="E490" i="35"/>
  <c r="E491" i="35"/>
  <c r="E492" i="35"/>
  <c r="E493" i="35"/>
  <c r="E494" i="35"/>
  <c r="E489" i="35"/>
  <c r="E478" i="35"/>
  <c r="E479" i="35"/>
  <c r="E480" i="35"/>
  <c r="E481" i="35"/>
  <c r="E482" i="35"/>
  <c r="E477" i="35"/>
  <c r="E466" i="35"/>
  <c r="E467" i="35"/>
  <c r="E468" i="35"/>
  <c r="E469" i="35"/>
  <c r="E470" i="35"/>
  <c r="E465" i="35"/>
  <c r="E454" i="35"/>
  <c r="E455" i="35"/>
  <c r="E456" i="35"/>
  <c r="E457" i="35"/>
  <c r="E458" i="35"/>
  <c r="E453" i="35"/>
  <c r="E442" i="35"/>
  <c r="E443" i="35"/>
  <c r="E444" i="35"/>
  <c r="E445" i="35"/>
  <c r="E446" i="35"/>
  <c r="E441" i="35"/>
  <c r="E430" i="35"/>
  <c r="E431" i="35"/>
  <c r="E432" i="35"/>
  <c r="E433" i="35"/>
  <c r="E434" i="35"/>
  <c r="E429" i="35"/>
  <c r="E418" i="35"/>
  <c r="E419" i="35"/>
  <c r="E420" i="35"/>
  <c r="E421" i="35"/>
  <c r="E422" i="35"/>
  <c r="E417" i="35"/>
  <c r="E406" i="35"/>
  <c r="E407" i="35"/>
  <c r="E408" i="35"/>
  <c r="E409" i="35"/>
  <c r="E410" i="35"/>
  <c r="E405" i="35"/>
  <c r="E394" i="35"/>
  <c r="E395" i="35"/>
  <c r="E396" i="35"/>
  <c r="E397" i="35"/>
  <c r="E398" i="35"/>
  <c r="E393" i="35"/>
  <c r="E382" i="35"/>
  <c r="E383" i="35"/>
  <c r="E384" i="35"/>
  <c r="E385" i="35"/>
  <c r="E386" i="35"/>
  <c r="E381" i="35"/>
  <c r="E370" i="35"/>
  <c r="E371" i="35"/>
  <c r="E372" i="35"/>
  <c r="E373" i="35"/>
  <c r="E374" i="35"/>
  <c r="E369" i="35"/>
  <c r="E358" i="35"/>
  <c r="E359" i="35"/>
  <c r="E360" i="35"/>
  <c r="E361" i="35"/>
  <c r="E362" i="35"/>
  <c r="E357" i="35"/>
  <c r="E346" i="35"/>
  <c r="E347" i="35"/>
  <c r="E348" i="35"/>
  <c r="E349" i="35"/>
  <c r="E350" i="35"/>
  <c r="E345" i="35"/>
  <c r="E334" i="35"/>
  <c r="E335" i="35"/>
  <c r="E336" i="35"/>
  <c r="E337" i="35"/>
  <c r="E338" i="35"/>
  <c r="E333" i="35"/>
  <c r="E322" i="35"/>
  <c r="E323" i="35"/>
  <c r="E324" i="35"/>
  <c r="E325" i="35"/>
  <c r="E326" i="35"/>
  <c r="E321" i="35"/>
  <c r="E310" i="35"/>
  <c r="E311" i="35"/>
  <c r="E312" i="35"/>
  <c r="E313" i="35"/>
  <c r="E314" i="35"/>
  <c r="E309" i="35"/>
  <c r="E298" i="35"/>
  <c r="E299" i="35"/>
  <c r="E300" i="35"/>
  <c r="E301" i="35"/>
  <c r="E302" i="35"/>
  <c r="E297" i="35"/>
  <c r="E286" i="35"/>
  <c r="E287" i="35"/>
  <c r="E288" i="35"/>
  <c r="E289" i="35"/>
  <c r="E290" i="35"/>
  <c r="E285" i="35"/>
  <c r="E274" i="35"/>
  <c r="E275" i="35"/>
  <c r="E276" i="35"/>
  <c r="E277" i="35"/>
  <c r="E278" i="35"/>
  <c r="E273" i="35"/>
  <c r="E262" i="35"/>
  <c r="E263" i="35"/>
  <c r="E264" i="35"/>
  <c r="E265" i="35"/>
  <c r="E266" i="35"/>
  <c r="E261" i="35"/>
  <c r="E250" i="35"/>
  <c r="E251" i="35"/>
  <c r="E252" i="35"/>
  <c r="E253" i="35"/>
  <c r="E254" i="35"/>
  <c r="E249" i="35"/>
  <c r="E238" i="35"/>
  <c r="E239" i="35"/>
  <c r="E240" i="35"/>
  <c r="E241" i="35"/>
  <c r="E242" i="35"/>
  <c r="E237" i="35"/>
  <c r="E226" i="35"/>
  <c r="E227" i="35"/>
  <c r="E228" i="35"/>
  <c r="E229" i="35"/>
  <c r="E230" i="35"/>
  <c r="E225" i="35"/>
  <c r="E214" i="35"/>
  <c r="E215" i="35"/>
  <c r="E216" i="35"/>
  <c r="E217" i="35"/>
  <c r="E218" i="35"/>
  <c r="E213" i="35"/>
  <c r="E202" i="35"/>
  <c r="E203" i="35"/>
  <c r="E204" i="35"/>
  <c r="E205" i="35"/>
  <c r="E206" i="35"/>
  <c r="E201" i="35"/>
  <c r="E190" i="35"/>
  <c r="E191" i="35"/>
  <c r="E192" i="35"/>
  <c r="E193" i="35"/>
  <c r="E194" i="35"/>
  <c r="E189" i="35"/>
  <c r="E178" i="35"/>
  <c r="E179" i="35"/>
  <c r="E180" i="35"/>
  <c r="E181" i="35"/>
  <c r="E182" i="35"/>
  <c r="E177" i="35"/>
  <c r="E36" i="35"/>
  <c r="E37" i="35"/>
  <c r="E38" i="35"/>
  <c r="E26" i="35"/>
  <c r="D508" i="35"/>
  <c r="D509" i="35"/>
  <c r="D510" i="35"/>
  <c r="D511" i="35"/>
  <c r="D512" i="35"/>
  <c r="D507" i="35"/>
  <c r="D496" i="35"/>
  <c r="D497" i="35"/>
  <c r="D498" i="35"/>
  <c r="D499" i="35"/>
  <c r="D500" i="35"/>
  <c r="D495" i="35"/>
  <c r="D484" i="35"/>
  <c r="D485" i="35"/>
  <c r="D486" i="35"/>
  <c r="D487" i="35"/>
  <c r="D488" i="35"/>
  <c r="D483" i="35"/>
  <c r="D472" i="35"/>
  <c r="D473" i="35"/>
  <c r="D474" i="35"/>
  <c r="D475" i="35"/>
  <c r="D476" i="35"/>
  <c r="D471" i="35"/>
  <c r="D460" i="35"/>
  <c r="D461" i="35"/>
  <c r="D462" i="35"/>
  <c r="D463" i="35"/>
  <c r="D464" i="35"/>
  <c r="D459" i="35"/>
  <c r="D448" i="35"/>
  <c r="D449" i="35"/>
  <c r="D450" i="35"/>
  <c r="D451" i="35"/>
  <c r="D452" i="35"/>
  <c r="D447" i="35"/>
  <c r="D436" i="35"/>
  <c r="D437" i="35"/>
  <c r="D438" i="35"/>
  <c r="D439" i="35"/>
  <c r="D440" i="35"/>
  <c r="D435" i="35"/>
  <c r="D424" i="35"/>
  <c r="D425" i="35"/>
  <c r="D426" i="35"/>
  <c r="D427" i="35"/>
  <c r="D428" i="35"/>
  <c r="D423" i="35"/>
  <c r="D412" i="35"/>
  <c r="D413" i="35"/>
  <c r="D414" i="35"/>
  <c r="D415" i="35"/>
  <c r="D416" i="35"/>
  <c r="D411" i="35"/>
  <c r="D400" i="35"/>
  <c r="D401" i="35"/>
  <c r="D402" i="35"/>
  <c r="D403" i="35"/>
  <c r="D404" i="35"/>
  <c r="D399" i="35"/>
  <c r="D388" i="35"/>
  <c r="D389" i="35"/>
  <c r="D390" i="35"/>
  <c r="D391" i="35"/>
  <c r="D392" i="35"/>
  <c r="D387" i="35"/>
  <c r="D376" i="35"/>
  <c r="D377" i="35"/>
  <c r="D378" i="35"/>
  <c r="D379" i="35"/>
  <c r="D380" i="35"/>
  <c r="D375" i="35"/>
  <c r="D364" i="35"/>
  <c r="D365" i="35"/>
  <c r="D366" i="35"/>
  <c r="D367" i="35"/>
  <c r="D368" i="35"/>
  <c r="D363" i="35"/>
  <c r="D352" i="35"/>
  <c r="D353" i="35"/>
  <c r="D354" i="35"/>
  <c r="D355" i="35"/>
  <c r="D356" i="35"/>
  <c r="D351" i="35"/>
  <c r="D340" i="35"/>
  <c r="D341" i="35"/>
  <c r="D342" i="35"/>
  <c r="D343" i="35"/>
  <c r="D344" i="35"/>
  <c r="D339" i="35"/>
  <c r="D328" i="35"/>
  <c r="D329" i="35"/>
  <c r="D330" i="35"/>
  <c r="D331" i="35"/>
  <c r="D332" i="35"/>
  <c r="D327" i="35"/>
  <c r="D316" i="35"/>
  <c r="D317" i="35"/>
  <c r="D318" i="35"/>
  <c r="D319" i="35"/>
  <c r="D320" i="35"/>
  <c r="D315" i="35"/>
  <c r="D304" i="35"/>
  <c r="D305" i="35"/>
  <c r="D306" i="35"/>
  <c r="D307" i="35"/>
  <c r="D308" i="35"/>
  <c r="D303" i="35"/>
  <c r="D292" i="35"/>
  <c r="D293" i="35"/>
  <c r="D294" i="35"/>
  <c r="D295" i="35"/>
  <c r="D296" i="35"/>
  <c r="D291" i="35"/>
  <c r="D280" i="35"/>
  <c r="D281" i="35"/>
  <c r="D282" i="35"/>
  <c r="D283" i="35"/>
  <c r="D284" i="35"/>
  <c r="D279" i="35"/>
  <c r="D268" i="35"/>
  <c r="D269" i="35"/>
  <c r="D270" i="35"/>
  <c r="D271" i="35"/>
  <c r="D272" i="35"/>
  <c r="D267" i="35"/>
  <c r="D256" i="35"/>
  <c r="D257" i="35"/>
  <c r="D258" i="35"/>
  <c r="D259" i="35"/>
  <c r="D260" i="35"/>
  <c r="D255" i="35"/>
  <c r="D244" i="35"/>
  <c r="D245" i="35"/>
  <c r="D246" i="35"/>
  <c r="D247" i="35"/>
  <c r="D248" i="35"/>
  <c r="D243" i="35"/>
  <c r="D232" i="35"/>
  <c r="D233" i="35"/>
  <c r="D234" i="35"/>
  <c r="D235" i="35"/>
  <c r="D236" i="35"/>
  <c r="D231" i="35"/>
  <c r="D220" i="35"/>
  <c r="D221" i="35"/>
  <c r="D222" i="35"/>
  <c r="D223" i="35"/>
  <c r="D224" i="35"/>
  <c r="D219" i="35"/>
  <c r="D208" i="35"/>
  <c r="D209" i="35"/>
  <c r="D210" i="35"/>
  <c r="D211" i="35"/>
  <c r="D212" i="35"/>
  <c r="D207" i="35"/>
  <c r="D196" i="35"/>
  <c r="D197" i="35"/>
  <c r="D198" i="35"/>
  <c r="D199" i="35"/>
  <c r="D200" i="35"/>
  <c r="D195" i="35"/>
  <c r="D184" i="35"/>
  <c r="D185" i="35"/>
  <c r="D186" i="35"/>
  <c r="D187" i="35"/>
  <c r="D188" i="35"/>
  <c r="D183" i="35"/>
  <c r="D174" i="35"/>
  <c r="D175" i="35"/>
  <c r="D176" i="35"/>
  <c r="D502" i="35"/>
  <c r="D503" i="35"/>
  <c r="D504" i="35"/>
  <c r="D505" i="35"/>
  <c r="D506" i="35"/>
  <c r="D501" i="35"/>
  <c r="D490" i="35"/>
  <c r="D491" i="35"/>
  <c r="D492" i="35"/>
  <c r="D493" i="35"/>
  <c r="D494" i="35"/>
  <c r="D489" i="35"/>
  <c r="D478" i="35"/>
  <c r="D479" i="35"/>
  <c r="D480" i="35"/>
  <c r="D481" i="35"/>
  <c r="D482" i="35"/>
  <c r="D477" i="35"/>
  <c r="D466" i="35"/>
  <c r="D467" i="35"/>
  <c r="D468" i="35"/>
  <c r="D469" i="35"/>
  <c r="D470" i="35"/>
  <c r="D465" i="35"/>
  <c r="D454" i="35"/>
  <c r="D455" i="35"/>
  <c r="D456" i="35"/>
  <c r="D457" i="35"/>
  <c r="D458" i="35"/>
  <c r="D453" i="35"/>
  <c r="D442" i="35"/>
  <c r="D443" i="35"/>
  <c r="D444" i="35"/>
  <c r="D445" i="35"/>
  <c r="D446" i="35"/>
  <c r="D441" i="35"/>
  <c r="D430" i="35"/>
  <c r="D431" i="35"/>
  <c r="D432" i="35"/>
  <c r="D433" i="35"/>
  <c r="D434" i="35"/>
  <c r="D429" i="35"/>
  <c r="D418" i="35"/>
  <c r="D419" i="35"/>
  <c r="D420" i="35"/>
  <c r="D421" i="35"/>
  <c r="D422" i="35"/>
  <c r="D417" i="35"/>
  <c r="D406" i="35"/>
  <c r="D407" i="35"/>
  <c r="D408" i="35"/>
  <c r="D409" i="35"/>
  <c r="D410" i="35"/>
  <c r="D405" i="35"/>
  <c r="D394" i="35"/>
  <c r="D395" i="35"/>
  <c r="D396" i="35"/>
  <c r="D397" i="35"/>
  <c r="D398" i="35"/>
  <c r="D393" i="35"/>
  <c r="D382" i="35"/>
  <c r="D383" i="35"/>
  <c r="D384" i="35"/>
  <c r="D385" i="35"/>
  <c r="D386" i="35"/>
  <c r="D381" i="35"/>
  <c r="D370" i="35"/>
  <c r="D371" i="35"/>
  <c r="D372" i="35"/>
  <c r="D373" i="35"/>
  <c r="D374" i="35"/>
  <c r="D369" i="35"/>
  <c r="D358" i="35"/>
  <c r="D359" i="35"/>
  <c r="D360" i="35"/>
  <c r="D361" i="35"/>
  <c r="D362" i="35"/>
  <c r="D357" i="35"/>
  <c r="D346" i="35"/>
  <c r="D347" i="35"/>
  <c r="D348" i="35"/>
  <c r="D349" i="35"/>
  <c r="D350" i="35"/>
  <c r="D345" i="35"/>
  <c r="D334" i="35"/>
  <c r="D335" i="35"/>
  <c r="D336" i="35"/>
  <c r="D337" i="35"/>
  <c r="D338" i="35"/>
  <c r="D333" i="35"/>
  <c r="D322" i="35"/>
  <c r="D323" i="35"/>
  <c r="D324" i="35"/>
  <c r="D325" i="35"/>
  <c r="D326" i="35"/>
  <c r="D321" i="35"/>
  <c r="D310" i="35"/>
  <c r="D311" i="35"/>
  <c r="D312" i="35"/>
  <c r="D313" i="35"/>
  <c r="D314" i="35"/>
  <c r="D309" i="35"/>
  <c r="D298" i="35"/>
  <c r="D299" i="35"/>
  <c r="D300" i="35"/>
  <c r="D301" i="35"/>
  <c r="D302" i="35"/>
  <c r="D297" i="35"/>
  <c r="D286" i="35"/>
  <c r="D287" i="35"/>
  <c r="D288" i="35"/>
  <c r="D289" i="35"/>
  <c r="D290" i="35"/>
  <c r="D285" i="35"/>
  <c r="D274" i="35"/>
  <c r="D275" i="35"/>
  <c r="D276" i="35"/>
  <c r="D277" i="35"/>
  <c r="D278" i="35"/>
  <c r="D273" i="35"/>
  <c r="D262" i="35"/>
  <c r="D263" i="35"/>
  <c r="D264" i="35"/>
  <c r="D265" i="35"/>
  <c r="D266" i="35"/>
  <c r="D261" i="35"/>
  <c r="D250" i="35"/>
  <c r="D251" i="35"/>
  <c r="D252" i="35"/>
  <c r="D253" i="35"/>
  <c r="D254" i="35"/>
  <c r="D249" i="35"/>
  <c r="D238" i="35"/>
  <c r="D239" i="35"/>
  <c r="D240" i="35"/>
  <c r="D241" i="35"/>
  <c r="D242" i="35"/>
  <c r="D237" i="35"/>
  <c r="D226" i="35"/>
  <c r="D227" i="35"/>
  <c r="D228" i="35"/>
  <c r="D229" i="35"/>
  <c r="D230" i="35"/>
  <c r="D225" i="35"/>
  <c r="D214" i="35"/>
  <c r="D215" i="35"/>
  <c r="D216" i="35"/>
  <c r="D217" i="35"/>
  <c r="D218" i="35"/>
  <c r="D213" i="35"/>
  <c r="D202" i="35"/>
  <c r="D203" i="35"/>
  <c r="D204" i="35"/>
  <c r="D205" i="35"/>
  <c r="D206" i="35"/>
  <c r="D201" i="35"/>
  <c r="D190" i="35"/>
  <c r="D191" i="35"/>
  <c r="D192" i="35"/>
  <c r="D193" i="35"/>
  <c r="D194" i="35"/>
  <c r="D189" i="35"/>
  <c r="D178" i="35"/>
  <c r="D179" i="35"/>
  <c r="D180" i="35"/>
  <c r="D181" i="35"/>
  <c r="D182" i="35"/>
  <c r="D177" i="35"/>
  <c r="D166" i="35"/>
  <c r="D167" i="35"/>
  <c r="D165" i="35"/>
  <c r="D154" i="35"/>
  <c r="D155" i="35"/>
  <c r="D153" i="35"/>
  <c r="D142" i="35"/>
  <c r="D143" i="35"/>
  <c r="D141" i="35"/>
  <c r="D130" i="35"/>
  <c r="D131" i="35"/>
  <c r="D129" i="35"/>
  <c r="D118" i="35"/>
  <c r="D119" i="35"/>
  <c r="D117" i="35"/>
  <c r="D106" i="35"/>
  <c r="D107" i="35"/>
  <c r="D105" i="35"/>
  <c r="D94" i="35"/>
  <c r="D95" i="35"/>
  <c r="D93" i="35"/>
  <c r="D11" i="37"/>
  <c r="C6" i="35" l="1"/>
  <c r="G9" i="27"/>
  <c r="G9" i="26"/>
  <c r="G139" i="43"/>
  <c r="G140" i="43"/>
  <c r="G138" i="43"/>
  <c r="G133" i="43"/>
  <c r="G134" i="43"/>
  <c r="G132" i="43"/>
  <c r="G127" i="43"/>
  <c r="G128" i="43"/>
  <c r="G126" i="43"/>
  <c r="G121" i="43"/>
  <c r="G122" i="43"/>
  <c r="G120" i="43"/>
  <c r="G115" i="43"/>
  <c r="G116" i="43"/>
  <c r="G114" i="43"/>
  <c r="G109" i="43"/>
  <c r="G110" i="43"/>
  <c r="G108" i="43"/>
  <c r="G103" i="43"/>
  <c r="G104" i="43"/>
  <c r="G102" i="43"/>
  <c r="G97" i="43"/>
  <c r="G98" i="43"/>
  <c r="G96" i="43"/>
  <c r="G136" i="43"/>
  <c r="G137" i="43"/>
  <c r="G135" i="43"/>
  <c r="H135" i="43" s="1"/>
  <c r="G130" i="43"/>
  <c r="G131" i="43"/>
  <c r="G129" i="43"/>
  <c r="G124" i="43"/>
  <c r="G125" i="43"/>
  <c r="G123" i="43"/>
  <c r="G118" i="43"/>
  <c r="G119" i="43"/>
  <c r="G117" i="43"/>
  <c r="G112" i="43"/>
  <c r="G113" i="43"/>
  <c r="G111" i="43"/>
  <c r="G107" i="43"/>
  <c r="G106" i="43"/>
  <c r="G105" i="43"/>
  <c r="H105" i="43" s="1"/>
  <c r="G100" i="43"/>
  <c r="G101" i="43"/>
  <c r="G99" i="43"/>
  <c r="G94" i="43"/>
  <c r="G95" i="43"/>
  <c r="G93" i="43"/>
  <c r="E139" i="43"/>
  <c r="E140" i="43"/>
  <c r="E138" i="43"/>
  <c r="E133" i="43"/>
  <c r="E134" i="43"/>
  <c r="E132" i="43"/>
  <c r="E127" i="43"/>
  <c r="E128" i="43"/>
  <c r="E126" i="43"/>
  <c r="E121" i="43"/>
  <c r="E122" i="43"/>
  <c r="E120" i="43"/>
  <c r="E116" i="43"/>
  <c r="E115" i="43"/>
  <c r="E114" i="43"/>
  <c r="E110" i="43"/>
  <c r="E109" i="43"/>
  <c r="E108" i="43"/>
  <c r="E103" i="43"/>
  <c r="E104" i="43"/>
  <c r="E102" i="43"/>
  <c r="E97" i="43"/>
  <c r="E98" i="43"/>
  <c r="E96" i="43"/>
  <c r="E142" i="43"/>
  <c r="E143" i="43"/>
  <c r="E141" i="43"/>
  <c r="E136" i="43"/>
  <c r="E137" i="43"/>
  <c r="E135" i="43"/>
  <c r="E130" i="43"/>
  <c r="E131" i="43"/>
  <c r="E129" i="43"/>
  <c r="E124" i="43"/>
  <c r="E125" i="43"/>
  <c r="E123" i="43"/>
  <c r="E118" i="43"/>
  <c r="E119" i="43"/>
  <c r="E117" i="43"/>
  <c r="E112" i="43"/>
  <c r="E113" i="43"/>
  <c r="E111" i="43"/>
  <c r="E106" i="43"/>
  <c r="E107" i="43"/>
  <c r="E105" i="43"/>
  <c r="E100" i="43"/>
  <c r="E101" i="43"/>
  <c r="E99" i="43"/>
  <c r="E94" i="43"/>
  <c r="E95" i="43"/>
  <c r="E93" i="43"/>
  <c r="D139" i="43"/>
  <c r="D140" i="43"/>
  <c r="D138" i="43"/>
  <c r="D133" i="43"/>
  <c r="D134" i="43"/>
  <c r="D132" i="43"/>
  <c r="D127" i="43"/>
  <c r="D128" i="43"/>
  <c r="D126" i="43"/>
  <c r="D121" i="43"/>
  <c r="D122" i="43"/>
  <c r="D120" i="43"/>
  <c r="D115" i="43"/>
  <c r="D116" i="43"/>
  <c r="D114" i="43"/>
  <c r="D109" i="43"/>
  <c r="D110" i="43"/>
  <c r="D108" i="43"/>
  <c r="D103" i="43"/>
  <c r="D104" i="43"/>
  <c r="D102" i="43"/>
  <c r="D97" i="43"/>
  <c r="D98" i="43"/>
  <c r="D96" i="43"/>
  <c r="D91" i="43"/>
  <c r="D92" i="43"/>
  <c r="D90" i="43"/>
  <c r="D136" i="43"/>
  <c r="D137" i="43"/>
  <c r="D135" i="43"/>
  <c r="D130" i="43"/>
  <c r="D131" i="43"/>
  <c r="D129" i="43"/>
  <c r="D124" i="43"/>
  <c r="D125" i="43"/>
  <c r="D123" i="43"/>
  <c r="D118" i="43"/>
  <c r="D119" i="43"/>
  <c r="D117" i="43"/>
  <c r="D112" i="43"/>
  <c r="D113" i="43"/>
  <c r="D111" i="43"/>
  <c r="D106" i="43"/>
  <c r="D107" i="43"/>
  <c r="D105" i="43"/>
  <c r="D100" i="43"/>
  <c r="D101" i="43"/>
  <c r="D99" i="43"/>
  <c r="D94" i="43"/>
  <c r="D95" i="43"/>
  <c r="D93" i="43"/>
  <c r="B135" i="43"/>
  <c r="B129" i="43"/>
  <c r="B123" i="43"/>
  <c r="B117" i="43"/>
  <c r="B111" i="43"/>
  <c r="B105" i="43"/>
  <c r="B99" i="43"/>
  <c r="B93" i="43"/>
  <c r="B87" i="43"/>
  <c r="B81" i="43"/>
  <c r="B75" i="43"/>
  <c r="B69" i="43"/>
  <c r="B63" i="43"/>
  <c r="B57" i="43"/>
  <c r="C51" i="43"/>
  <c r="B51" i="43"/>
  <c r="B45" i="43"/>
  <c r="B39" i="43"/>
  <c r="B33" i="43"/>
  <c r="B27" i="43"/>
  <c r="B21" i="43"/>
  <c r="B15" i="43"/>
  <c r="C9" i="43"/>
  <c r="B9" i="43"/>
  <c r="G94" i="41"/>
  <c r="G178" i="35" s="1"/>
  <c r="G95" i="41"/>
  <c r="G179" i="35" s="1"/>
  <c r="G93" i="41"/>
  <c r="G177" i="35" s="1"/>
  <c r="E25" i="41"/>
  <c r="E26" i="41"/>
  <c r="E24" i="41"/>
  <c r="E20" i="41"/>
  <c r="B57" i="41"/>
  <c r="D17" i="41"/>
  <c r="D23" i="35" s="1"/>
  <c r="D14" i="41"/>
  <c r="D14" i="35" s="1"/>
  <c r="B135" i="41"/>
  <c r="B129" i="41"/>
  <c r="B123" i="41"/>
  <c r="B117" i="41"/>
  <c r="B111" i="41"/>
  <c r="B105" i="41"/>
  <c r="B99" i="41"/>
  <c r="B93" i="41"/>
  <c r="B87" i="41"/>
  <c r="B81" i="41"/>
  <c r="B75" i="41"/>
  <c r="B69" i="41"/>
  <c r="B63" i="41"/>
  <c r="C51" i="41"/>
  <c r="B51" i="41"/>
  <c r="B45" i="41"/>
  <c r="B39" i="41"/>
  <c r="B33" i="41"/>
  <c r="B27" i="41"/>
  <c r="B21" i="41"/>
  <c r="B15" i="41"/>
  <c r="C9" i="41"/>
  <c r="B9" i="41"/>
  <c r="C51" i="39"/>
  <c r="B51" i="39"/>
  <c r="E50" i="39"/>
  <c r="E92" i="43" s="1"/>
  <c r="E176" i="35" s="1"/>
  <c r="D50" i="39"/>
  <c r="G49" i="39"/>
  <c r="G91" i="43" s="1"/>
  <c r="G175" i="35" s="1"/>
  <c r="E49" i="39"/>
  <c r="E91" i="43" s="1"/>
  <c r="E175" i="35" s="1"/>
  <c r="D49" i="39"/>
  <c r="G48" i="39"/>
  <c r="G90" i="43" s="1"/>
  <c r="G174" i="35" s="1"/>
  <c r="E48" i="39"/>
  <c r="E90" i="43" s="1"/>
  <c r="E174" i="35" s="1"/>
  <c r="D48" i="39"/>
  <c r="C48" i="39"/>
  <c r="B48" i="39"/>
  <c r="E47" i="39"/>
  <c r="E83" i="43" s="1"/>
  <c r="E161" i="35" s="1"/>
  <c r="D47" i="39"/>
  <c r="G46" i="39"/>
  <c r="G85" i="43" s="1"/>
  <c r="G163" i="35" s="1"/>
  <c r="E46" i="39"/>
  <c r="E85" i="43" s="1"/>
  <c r="E163" i="35" s="1"/>
  <c r="D46" i="39"/>
  <c r="G45" i="39"/>
  <c r="G84" i="43" s="1"/>
  <c r="G162" i="35" s="1"/>
  <c r="E45" i="39"/>
  <c r="E81" i="43" s="1"/>
  <c r="E159" i="35" s="1"/>
  <c r="D45" i="39"/>
  <c r="C45" i="39"/>
  <c r="B45" i="39"/>
  <c r="E44" i="39"/>
  <c r="E77" i="43" s="1"/>
  <c r="E149" i="35" s="1"/>
  <c r="D44" i="39"/>
  <c r="G43" i="39"/>
  <c r="G79" i="43" s="1"/>
  <c r="G151" i="35" s="1"/>
  <c r="E43" i="39"/>
  <c r="E76" i="43" s="1"/>
  <c r="E148" i="35" s="1"/>
  <c r="D43" i="39"/>
  <c r="G42" i="39"/>
  <c r="G78" i="43" s="1"/>
  <c r="G150" i="35" s="1"/>
  <c r="E42" i="39"/>
  <c r="E78" i="43" s="1"/>
  <c r="E150" i="35" s="1"/>
  <c r="D42" i="39"/>
  <c r="C42" i="39"/>
  <c r="B42" i="39"/>
  <c r="E41" i="39"/>
  <c r="E74" i="43" s="1"/>
  <c r="E140" i="35" s="1"/>
  <c r="D41" i="39"/>
  <c r="G40" i="39"/>
  <c r="G73" i="43" s="1"/>
  <c r="G139" i="35" s="1"/>
  <c r="E40" i="39"/>
  <c r="E73" i="43" s="1"/>
  <c r="E139" i="35" s="1"/>
  <c r="D40" i="39"/>
  <c r="G39" i="39"/>
  <c r="G72" i="43" s="1"/>
  <c r="G138" i="35" s="1"/>
  <c r="E39" i="39"/>
  <c r="E72" i="43" s="1"/>
  <c r="E138" i="35" s="1"/>
  <c r="D39" i="39"/>
  <c r="C39" i="39"/>
  <c r="B39" i="39"/>
  <c r="E38" i="39"/>
  <c r="E65" i="43" s="1"/>
  <c r="E125" i="35" s="1"/>
  <c r="D38" i="39"/>
  <c r="G37" i="39"/>
  <c r="G67" i="43" s="1"/>
  <c r="G127" i="35" s="1"/>
  <c r="E37" i="39"/>
  <c r="E64" i="43" s="1"/>
  <c r="E124" i="35" s="1"/>
  <c r="D37" i="39"/>
  <c r="G36" i="39"/>
  <c r="G66" i="43" s="1"/>
  <c r="G126" i="35" s="1"/>
  <c r="E36" i="39"/>
  <c r="E63" i="43" s="1"/>
  <c r="E123" i="35" s="1"/>
  <c r="D36" i="39"/>
  <c r="C36" i="39"/>
  <c r="B36" i="39"/>
  <c r="E35" i="39"/>
  <c r="E62" i="43" s="1"/>
  <c r="E116" i="35" s="1"/>
  <c r="D35" i="39"/>
  <c r="D62" i="43" s="1"/>
  <c r="D116" i="35" s="1"/>
  <c r="G34" i="39"/>
  <c r="G61" i="43" s="1"/>
  <c r="G115" i="35" s="1"/>
  <c r="E34" i="39"/>
  <c r="E58" i="43" s="1"/>
  <c r="E112" i="35" s="1"/>
  <c r="D34" i="39"/>
  <c r="D61" i="43" s="1"/>
  <c r="D115" i="35" s="1"/>
  <c r="G33" i="39"/>
  <c r="G60" i="43" s="1"/>
  <c r="G114" i="35" s="1"/>
  <c r="E33" i="39"/>
  <c r="E57" i="43" s="1"/>
  <c r="E111" i="35" s="1"/>
  <c r="D33" i="39"/>
  <c r="D60" i="43" s="1"/>
  <c r="D114" i="35" s="1"/>
  <c r="C33" i="39"/>
  <c r="B33" i="39"/>
  <c r="E32" i="39"/>
  <c r="E53" i="43" s="1"/>
  <c r="E101" i="35" s="1"/>
  <c r="D32" i="39"/>
  <c r="D56" i="43" s="1"/>
  <c r="D104" i="35" s="1"/>
  <c r="G31" i="39"/>
  <c r="G55" i="43" s="1"/>
  <c r="G103" i="35" s="1"/>
  <c r="E31" i="39"/>
  <c r="E55" i="43" s="1"/>
  <c r="E103" i="35" s="1"/>
  <c r="D31" i="39"/>
  <c r="D55" i="43" s="1"/>
  <c r="D103" i="35" s="1"/>
  <c r="G30" i="39"/>
  <c r="G54" i="43" s="1"/>
  <c r="G102" i="35" s="1"/>
  <c r="E30" i="39"/>
  <c r="E54" i="43" s="1"/>
  <c r="E102" i="35" s="1"/>
  <c r="D30" i="39"/>
  <c r="D54" i="43" s="1"/>
  <c r="D102" i="35" s="1"/>
  <c r="C30" i="39"/>
  <c r="B30" i="39"/>
  <c r="G29" i="39"/>
  <c r="G50" i="43" s="1"/>
  <c r="G92" i="35" s="1"/>
  <c r="E29" i="39"/>
  <c r="E47" i="43" s="1"/>
  <c r="D29" i="39"/>
  <c r="D50" i="43" s="1"/>
  <c r="D92" i="35" s="1"/>
  <c r="G28" i="39"/>
  <c r="G49" i="43" s="1"/>
  <c r="G91" i="35" s="1"/>
  <c r="E28" i="39"/>
  <c r="E46" i="43" s="1"/>
  <c r="E88" i="35" s="1"/>
  <c r="D28" i="39"/>
  <c r="D49" i="43" s="1"/>
  <c r="D91" i="35" s="1"/>
  <c r="G27" i="39"/>
  <c r="E27" i="39"/>
  <c r="D27" i="39"/>
  <c r="D48" i="43" s="1"/>
  <c r="D90" i="35" s="1"/>
  <c r="C27" i="39"/>
  <c r="B27" i="39"/>
  <c r="G26" i="39"/>
  <c r="G44" i="43" s="1"/>
  <c r="G80" i="35" s="1"/>
  <c r="E26" i="39"/>
  <c r="E44" i="43" s="1"/>
  <c r="E80" i="35" s="1"/>
  <c r="D26" i="39"/>
  <c r="D44" i="43" s="1"/>
  <c r="D80" i="35" s="1"/>
  <c r="G25" i="39"/>
  <c r="G43" i="43" s="1"/>
  <c r="G79" i="35" s="1"/>
  <c r="E25" i="39"/>
  <c r="E43" i="43" s="1"/>
  <c r="E79" i="35" s="1"/>
  <c r="D25" i="39"/>
  <c r="D43" i="43" s="1"/>
  <c r="D79" i="35" s="1"/>
  <c r="G24" i="39"/>
  <c r="G42" i="43" s="1"/>
  <c r="G78" i="35" s="1"/>
  <c r="E24" i="39"/>
  <c r="E42" i="43" s="1"/>
  <c r="D24" i="39"/>
  <c r="D42" i="43" s="1"/>
  <c r="D78" i="35" s="1"/>
  <c r="C24" i="39"/>
  <c r="B24" i="39"/>
  <c r="G23" i="39"/>
  <c r="G38" i="43" s="1"/>
  <c r="G68" i="35" s="1"/>
  <c r="E23" i="39"/>
  <c r="E35" i="43" s="1"/>
  <c r="E65" i="35" s="1"/>
  <c r="D23" i="39"/>
  <c r="D38" i="43" s="1"/>
  <c r="D68" i="35" s="1"/>
  <c r="G22" i="39"/>
  <c r="G37" i="43" s="1"/>
  <c r="G67" i="35" s="1"/>
  <c r="E22" i="39"/>
  <c r="E34" i="43" s="1"/>
  <c r="E64" i="35" s="1"/>
  <c r="D22" i="39"/>
  <c r="D37" i="43" s="1"/>
  <c r="D67" i="35" s="1"/>
  <c r="G21" i="39"/>
  <c r="G36" i="43" s="1"/>
  <c r="G66" i="35" s="1"/>
  <c r="E21" i="39"/>
  <c r="E33" i="43" s="1"/>
  <c r="E63" i="35" s="1"/>
  <c r="D21" i="39"/>
  <c r="D36" i="43" s="1"/>
  <c r="D66" i="35" s="1"/>
  <c r="C21" i="39"/>
  <c r="B21" i="39"/>
  <c r="E20" i="39"/>
  <c r="E32" i="43" s="1"/>
  <c r="E56" i="35" s="1"/>
  <c r="D20" i="39"/>
  <c r="D32" i="43" s="1"/>
  <c r="D56" i="35" s="1"/>
  <c r="G19" i="39"/>
  <c r="G31" i="43" s="1"/>
  <c r="G55" i="35" s="1"/>
  <c r="E19" i="39"/>
  <c r="E28" i="43" s="1"/>
  <c r="E52" i="35" s="1"/>
  <c r="D19" i="39"/>
  <c r="D31" i="43" s="1"/>
  <c r="D55" i="35" s="1"/>
  <c r="G18" i="39"/>
  <c r="G30" i="43" s="1"/>
  <c r="G54" i="35" s="1"/>
  <c r="E18" i="39"/>
  <c r="E30" i="43" s="1"/>
  <c r="E54" i="35" s="1"/>
  <c r="D18" i="39"/>
  <c r="D30" i="43" s="1"/>
  <c r="D54" i="35" s="1"/>
  <c r="C18" i="39"/>
  <c r="B18" i="39"/>
  <c r="E17" i="39"/>
  <c r="E26" i="43" s="1"/>
  <c r="E44" i="35" s="1"/>
  <c r="D17" i="39"/>
  <c r="D26" i="43" s="1"/>
  <c r="D44" i="35" s="1"/>
  <c r="G16" i="39"/>
  <c r="G25" i="43" s="1"/>
  <c r="G43" i="35" s="1"/>
  <c r="E16" i="39"/>
  <c r="E25" i="43" s="1"/>
  <c r="D16" i="39"/>
  <c r="D25" i="43" s="1"/>
  <c r="D43" i="35" s="1"/>
  <c r="G15" i="39"/>
  <c r="G24" i="43" s="1"/>
  <c r="G42" i="35" s="1"/>
  <c r="E15" i="39"/>
  <c r="E24" i="43" s="1"/>
  <c r="E42" i="35" s="1"/>
  <c r="D15" i="39"/>
  <c r="D24" i="43" s="1"/>
  <c r="D42" i="35" s="1"/>
  <c r="C15" i="39"/>
  <c r="B15" i="39"/>
  <c r="E14" i="39"/>
  <c r="E17" i="43" s="1"/>
  <c r="E29" i="35" s="1"/>
  <c r="D14" i="39"/>
  <c r="D20" i="43" s="1"/>
  <c r="D32" i="35" s="1"/>
  <c r="G13" i="39"/>
  <c r="G19" i="43" s="1"/>
  <c r="G31" i="35" s="1"/>
  <c r="E13" i="39"/>
  <c r="E16" i="43" s="1"/>
  <c r="D13" i="39"/>
  <c r="D19" i="43" s="1"/>
  <c r="D31" i="35" s="1"/>
  <c r="G12" i="39"/>
  <c r="G18" i="43" s="1"/>
  <c r="G30" i="35" s="1"/>
  <c r="E12" i="39"/>
  <c r="E15" i="43" s="1"/>
  <c r="E27" i="35" s="1"/>
  <c r="D12" i="39"/>
  <c r="D18" i="43" s="1"/>
  <c r="D30" i="35" s="1"/>
  <c r="C12" i="39"/>
  <c r="B12" i="39"/>
  <c r="G11" i="39"/>
  <c r="G14" i="43" s="1"/>
  <c r="G20" i="35" s="1"/>
  <c r="E11" i="39"/>
  <c r="E11" i="43" s="1"/>
  <c r="E17" i="35" s="1"/>
  <c r="D11" i="39"/>
  <c r="D14" i="43" s="1"/>
  <c r="D20" i="35" s="1"/>
  <c r="G10" i="39"/>
  <c r="G13" i="43" s="1"/>
  <c r="G19" i="35" s="1"/>
  <c r="E10" i="39"/>
  <c r="E13" i="43" s="1"/>
  <c r="E19" i="35" s="1"/>
  <c r="D10" i="39"/>
  <c r="D13" i="43" s="1"/>
  <c r="D19" i="35" s="1"/>
  <c r="G9" i="39"/>
  <c r="G12" i="43" s="1"/>
  <c r="G18" i="35" s="1"/>
  <c r="E9" i="39"/>
  <c r="D9" i="39"/>
  <c r="D12" i="43" s="1"/>
  <c r="D18" i="35" s="1"/>
  <c r="C9" i="39"/>
  <c r="B9" i="39"/>
  <c r="G50" i="38"/>
  <c r="G89" i="43" s="1"/>
  <c r="G173" i="35" s="1"/>
  <c r="E50" i="38"/>
  <c r="D50" i="38"/>
  <c r="D89" i="43" s="1"/>
  <c r="D173" i="35" s="1"/>
  <c r="G49" i="38"/>
  <c r="E49" i="38"/>
  <c r="D49" i="38"/>
  <c r="D88" i="43" s="1"/>
  <c r="D172" i="35" s="1"/>
  <c r="G48" i="38"/>
  <c r="G87" i="43" s="1"/>
  <c r="G171" i="35" s="1"/>
  <c r="E48" i="38"/>
  <c r="D48" i="38"/>
  <c r="D87" i="43" s="1"/>
  <c r="D171" i="35" s="1"/>
  <c r="C48" i="38"/>
  <c r="B48" i="38"/>
  <c r="G47" i="38"/>
  <c r="G83" i="43" s="1"/>
  <c r="G161" i="35" s="1"/>
  <c r="E47" i="38"/>
  <c r="D47" i="38"/>
  <c r="D80" i="43" s="1"/>
  <c r="D152" i="35" s="1"/>
  <c r="G46" i="38"/>
  <c r="G82" i="43" s="1"/>
  <c r="G160" i="35" s="1"/>
  <c r="E46" i="38"/>
  <c r="D46" i="38"/>
  <c r="D79" i="43" s="1"/>
  <c r="D151" i="35" s="1"/>
  <c r="G45" i="38"/>
  <c r="E45" i="38"/>
  <c r="D45" i="38"/>
  <c r="D78" i="43" s="1"/>
  <c r="D150" i="35" s="1"/>
  <c r="C45" i="38"/>
  <c r="B45" i="38"/>
  <c r="G44" i="38"/>
  <c r="G77" i="43" s="1"/>
  <c r="G149" i="35" s="1"/>
  <c r="E44" i="38"/>
  <c r="D44" i="38"/>
  <c r="D74" i="43" s="1"/>
  <c r="D140" i="35" s="1"/>
  <c r="G43" i="38"/>
  <c r="E43" i="38"/>
  <c r="D43" i="38"/>
  <c r="D76" i="43" s="1"/>
  <c r="D148" i="35" s="1"/>
  <c r="G42" i="38"/>
  <c r="G75" i="43" s="1"/>
  <c r="G147" i="35" s="1"/>
  <c r="E42" i="38"/>
  <c r="D42" i="38"/>
  <c r="D75" i="43" s="1"/>
  <c r="D147" i="35" s="1"/>
  <c r="C42" i="38"/>
  <c r="B42" i="38"/>
  <c r="G41" i="38"/>
  <c r="G71" i="43" s="1"/>
  <c r="G137" i="35" s="1"/>
  <c r="E41" i="38"/>
  <c r="D41" i="38"/>
  <c r="D71" i="43" s="1"/>
  <c r="D137" i="35" s="1"/>
  <c r="G40" i="38"/>
  <c r="G70" i="43" s="1"/>
  <c r="G136" i="35" s="1"/>
  <c r="E40" i="38"/>
  <c r="D40" i="38"/>
  <c r="D70" i="43" s="1"/>
  <c r="D136" i="35" s="1"/>
  <c r="G39" i="38"/>
  <c r="G69" i="43" s="1"/>
  <c r="G135" i="35" s="1"/>
  <c r="E39" i="38"/>
  <c r="D39" i="38"/>
  <c r="D69" i="43" s="1"/>
  <c r="D135" i="35" s="1"/>
  <c r="C39" i="38"/>
  <c r="B39" i="38"/>
  <c r="G38" i="38"/>
  <c r="G65" i="43" s="1"/>
  <c r="G125" i="35" s="1"/>
  <c r="E38" i="38"/>
  <c r="D38" i="38"/>
  <c r="D65" i="43" s="1"/>
  <c r="D125" i="35" s="1"/>
  <c r="G37" i="38"/>
  <c r="G64" i="43" s="1"/>
  <c r="G124" i="35" s="1"/>
  <c r="E37" i="38"/>
  <c r="D37" i="38"/>
  <c r="D64" i="43" s="1"/>
  <c r="D124" i="35" s="1"/>
  <c r="G36" i="38"/>
  <c r="G63" i="43" s="1"/>
  <c r="E36" i="38"/>
  <c r="D36" i="38"/>
  <c r="D63" i="43" s="1"/>
  <c r="D123" i="35" s="1"/>
  <c r="C36" i="38"/>
  <c r="B36" i="38"/>
  <c r="G35" i="38"/>
  <c r="G59" i="43" s="1"/>
  <c r="G113" i="35" s="1"/>
  <c r="E35" i="38"/>
  <c r="D35" i="38"/>
  <c r="D59" i="43" s="1"/>
  <c r="D113" i="35" s="1"/>
  <c r="G34" i="38"/>
  <c r="G58" i="43" s="1"/>
  <c r="G112" i="35" s="1"/>
  <c r="E34" i="38"/>
  <c r="D34" i="38"/>
  <c r="D58" i="43" s="1"/>
  <c r="D112" i="35" s="1"/>
  <c r="G33" i="38"/>
  <c r="E33" i="38"/>
  <c r="D33" i="38"/>
  <c r="D57" i="43" s="1"/>
  <c r="D111" i="35" s="1"/>
  <c r="C33" i="38"/>
  <c r="B33" i="38"/>
  <c r="G32" i="38"/>
  <c r="G53" i="43" s="1"/>
  <c r="G101" i="35" s="1"/>
  <c r="E32" i="38"/>
  <c r="D32" i="38"/>
  <c r="D53" i="43" s="1"/>
  <c r="D101" i="35" s="1"/>
  <c r="G31" i="38"/>
  <c r="G52" i="43" s="1"/>
  <c r="G100" i="35" s="1"/>
  <c r="E31" i="38"/>
  <c r="D31" i="38"/>
  <c r="D52" i="43" s="1"/>
  <c r="D100" i="35" s="1"/>
  <c r="G30" i="38"/>
  <c r="G51" i="43" s="1"/>
  <c r="E30" i="38"/>
  <c r="D30" i="38"/>
  <c r="D51" i="43" s="1"/>
  <c r="D99" i="35" s="1"/>
  <c r="C30" i="38"/>
  <c r="B30" i="38"/>
  <c r="G29" i="38"/>
  <c r="G47" i="43" s="1"/>
  <c r="G89" i="35" s="1"/>
  <c r="E29" i="38"/>
  <c r="D29" i="38"/>
  <c r="D47" i="43" s="1"/>
  <c r="D89" i="35" s="1"/>
  <c r="G28" i="38"/>
  <c r="G46" i="43" s="1"/>
  <c r="G88" i="35" s="1"/>
  <c r="E28" i="38"/>
  <c r="D28" i="38"/>
  <c r="D46" i="43" s="1"/>
  <c r="D88" i="35" s="1"/>
  <c r="G27" i="38"/>
  <c r="E27" i="38"/>
  <c r="D27" i="38"/>
  <c r="D45" i="43" s="1"/>
  <c r="D87" i="35" s="1"/>
  <c r="C27" i="38"/>
  <c r="B27" i="38"/>
  <c r="G26" i="38"/>
  <c r="G41" i="43" s="1"/>
  <c r="G77" i="35" s="1"/>
  <c r="E26" i="38"/>
  <c r="D26" i="38"/>
  <c r="D41" i="43" s="1"/>
  <c r="D77" i="35" s="1"/>
  <c r="G25" i="38"/>
  <c r="G40" i="43" s="1"/>
  <c r="G76" i="35" s="1"/>
  <c r="E25" i="38"/>
  <c r="D25" i="38"/>
  <c r="D40" i="43" s="1"/>
  <c r="D76" i="35" s="1"/>
  <c r="G24" i="38"/>
  <c r="G39" i="43" s="1"/>
  <c r="G75" i="35" s="1"/>
  <c r="E24" i="38"/>
  <c r="D24" i="38"/>
  <c r="D39" i="43" s="1"/>
  <c r="D75" i="35" s="1"/>
  <c r="C24" i="38"/>
  <c r="B24" i="38"/>
  <c r="G23" i="38"/>
  <c r="G35" i="43" s="1"/>
  <c r="G65" i="35" s="1"/>
  <c r="E23" i="38"/>
  <c r="D23" i="38"/>
  <c r="D35" i="43" s="1"/>
  <c r="D65" i="35" s="1"/>
  <c r="G22" i="38"/>
  <c r="E22" i="38"/>
  <c r="D22" i="38"/>
  <c r="D34" i="43" s="1"/>
  <c r="D64" i="35" s="1"/>
  <c r="G21" i="38"/>
  <c r="G33" i="43" s="1"/>
  <c r="G63" i="35" s="1"/>
  <c r="E21" i="38"/>
  <c r="D21" i="38"/>
  <c r="D33" i="43" s="1"/>
  <c r="D63" i="35" s="1"/>
  <c r="C21" i="38"/>
  <c r="B21" i="38"/>
  <c r="G20" i="38"/>
  <c r="G29" i="43" s="1"/>
  <c r="G53" i="35" s="1"/>
  <c r="E20" i="38"/>
  <c r="D20" i="38"/>
  <c r="D29" i="43" s="1"/>
  <c r="D53" i="35" s="1"/>
  <c r="G19" i="38"/>
  <c r="E19" i="38"/>
  <c r="D19" i="38"/>
  <c r="D28" i="43" s="1"/>
  <c r="D52" i="35" s="1"/>
  <c r="G18" i="38"/>
  <c r="G27" i="43" s="1"/>
  <c r="G51" i="35" s="1"/>
  <c r="E18" i="38"/>
  <c r="D18" i="38"/>
  <c r="D27" i="43" s="1"/>
  <c r="D51" i="35" s="1"/>
  <c r="C18" i="38"/>
  <c r="B18" i="38"/>
  <c r="G17" i="38"/>
  <c r="G23" i="43" s="1"/>
  <c r="G41" i="35" s="1"/>
  <c r="E17" i="38"/>
  <c r="D17" i="38"/>
  <c r="D23" i="43" s="1"/>
  <c r="D41" i="35" s="1"/>
  <c r="G16" i="38"/>
  <c r="G22" i="43" s="1"/>
  <c r="E16" i="38"/>
  <c r="D16" i="38"/>
  <c r="D22" i="43" s="1"/>
  <c r="D40" i="35" s="1"/>
  <c r="G15" i="38"/>
  <c r="G21" i="43" s="1"/>
  <c r="G39" i="35" s="1"/>
  <c r="E15" i="38"/>
  <c r="D15" i="38"/>
  <c r="D21" i="43" s="1"/>
  <c r="D39" i="35" s="1"/>
  <c r="C15" i="38"/>
  <c r="B15" i="38"/>
  <c r="G14" i="38"/>
  <c r="G17" i="43" s="1"/>
  <c r="G29" i="35" s="1"/>
  <c r="E14" i="38"/>
  <c r="D14" i="38"/>
  <c r="D17" i="43" s="1"/>
  <c r="D29" i="35" s="1"/>
  <c r="G13" i="38"/>
  <c r="G16" i="43" s="1"/>
  <c r="G28" i="35" s="1"/>
  <c r="E13" i="38"/>
  <c r="D13" i="38"/>
  <c r="D16" i="43" s="1"/>
  <c r="D28" i="35" s="1"/>
  <c r="G12" i="38"/>
  <c r="G15" i="43" s="1"/>
  <c r="E12" i="38"/>
  <c r="D12" i="38"/>
  <c r="D15" i="43" s="1"/>
  <c r="D27" i="35" s="1"/>
  <c r="C12" i="38"/>
  <c r="B12" i="38"/>
  <c r="G11" i="38"/>
  <c r="G11" i="43" s="1"/>
  <c r="G17" i="35" s="1"/>
  <c r="E11" i="38"/>
  <c r="D11" i="38"/>
  <c r="D11" i="43" s="1"/>
  <c r="D17" i="35" s="1"/>
  <c r="G10" i="38"/>
  <c r="G10" i="43" s="1"/>
  <c r="G16" i="35" s="1"/>
  <c r="E10" i="38"/>
  <c r="D10" i="38"/>
  <c r="D10" i="43" s="1"/>
  <c r="D16" i="35" s="1"/>
  <c r="G9" i="38"/>
  <c r="G9" i="43" s="1"/>
  <c r="G15" i="35" s="1"/>
  <c r="E9" i="38"/>
  <c r="D9" i="38"/>
  <c r="D9" i="43" s="1"/>
  <c r="D15" i="35" s="1"/>
  <c r="C9" i="38"/>
  <c r="B9" i="38"/>
  <c r="C9" i="21"/>
  <c r="G50" i="37"/>
  <c r="G92" i="41" s="1"/>
  <c r="G170" i="35" s="1"/>
  <c r="E50" i="37"/>
  <c r="E92" i="41" s="1"/>
  <c r="E170" i="35" s="1"/>
  <c r="D50" i="37"/>
  <c r="D92" i="41" s="1"/>
  <c r="D170" i="35" s="1"/>
  <c r="G49" i="37"/>
  <c r="G91" i="41" s="1"/>
  <c r="G169" i="35" s="1"/>
  <c r="E91" i="41"/>
  <c r="E169" i="35" s="1"/>
  <c r="D49" i="37"/>
  <c r="D91" i="41" s="1"/>
  <c r="D169" i="35" s="1"/>
  <c r="G48" i="37"/>
  <c r="G90" i="41" s="1"/>
  <c r="G168" i="35" s="1"/>
  <c r="E48" i="37"/>
  <c r="D48" i="37"/>
  <c r="D90" i="41" s="1"/>
  <c r="D168" i="35" s="1"/>
  <c r="C48" i="37"/>
  <c r="B48" i="37"/>
  <c r="G47" i="37"/>
  <c r="G86" i="41" s="1"/>
  <c r="G158" i="35" s="1"/>
  <c r="E47" i="37"/>
  <c r="E86" i="41" s="1"/>
  <c r="E158" i="35" s="1"/>
  <c r="D47" i="37"/>
  <c r="D86" i="41" s="1"/>
  <c r="D158" i="35" s="1"/>
  <c r="G46" i="37"/>
  <c r="G85" i="41" s="1"/>
  <c r="G157" i="35" s="1"/>
  <c r="E46" i="37"/>
  <c r="D46" i="37"/>
  <c r="D85" i="41" s="1"/>
  <c r="D157" i="35" s="1"/>
  <c r="G45" i="37"/>
  <c r="E45" i="37"/>
  <c r="E84" i="41" s="1"/>
  <c r="E156" i="35" s="1"/>
  <c r="D45" i="37"/>
  <c r="D84" i="41" s="1"/>
  <c r="D156" i="35" s="1"/>
  <c r="C45" i="37"/>
  <c r="B45" i="37"/>
  <c r="G44" i="37"/>
  <c r="G80" i="41" s="1"/>
  <c r="G146" i="35" s="1"/>
  <c r="E44" i="37"/>
  <c r="E80" i="41" s="1"/>
  <c r="E146" i="35" s="1"/>
  <c r="D44" i="37"/>
  <c r="D80" i="41" s="1"/>
  <c r="D146" i="35" s="1"/>
  <c r="G43" i="37"/>
  <c r="G79" i="41" s="1"/>
  <c r="G145" i="35" s="1"/>
  <c r="E43" i="37"/>
  <c r="E79" i="41" s="1"/>
  <c r="E145" i="35" s="1"/>
  <c r="D43" i="37"/>
  <c r="D79" i="41" s="1"/>
  <c r="D145" i="35" s="1"/>
  <c r="G42" i="37"/>
  <c r="E42" i="37"/>
  <c r="D42" i="37"/>
  <c r="D78" i="41" s="1"/>
  <c r="D144" i="35" s="1"/>
  <c r="C42" i="37"/>
  <c r="B42" i="37"/>
  <c r="G41" i="37"/>
  <c r="G74" i="41" s="1"/>
  <c r="G134" i="35" s="1"/>
  <c r="E41" i="37"/>
  <c r="E74" i="41" s="1"/>
  <c r="E134" i="35" s="1"/>
  <c r="D41" i="37"/>
  <c r="D74" i="41" s="1"/>
  <c r="D134" i="35" s="1"/>
  <c r="G40" i="37"/>
  <c r="G73" i="41" s="1"/>
  <c r="G133" i="35" s="1"/>
  <c r="E40" i="37"/>
  <c r="E73" i="41" s="1"/>
  <c r="E133" i="35" s="1"/>
  <c r="D40" i="37"/>
  <c r="D73" i="41" s="1"/>
  <c r="D133" i="35" s="1"/>
  <c r="G39" i="37"/>
  <c r="E39" i="37"/>
  <c r="D39" i="37"/>
  <c r="D72" i="41" s="1"/>
  <c r="D132" i="35" s="1"/>
  <c r="C39" i="37"/>
  <c r="B39" i="37"/>
  <c r="G38" i="37"/>
  <c r="G68" i="41" s="1"/>
  <c r="G122" i="35" s="1"/>
  <c r="E38" i="37"/>
  <c r="E68" i="41" s="1"/>
  <c r="E122" i="35" s="1"/>
  <c r="D38" i="37"/>
  <c r="D68" i="41" s="1"/>
  <c r="D122" i="35" s="1"/>
  <c r="G37" i="37"/>
  <c r="E37" i="37"/>
  <c r="E67" i="41" s="1"/>
  <c r="E121" i="35" s="1"/>
  <c r="D37" i="37"/>
  <c r="D67" i="41" s="1"/>
  <c r="D121" i="35" s="1"/>
  <c r="G36" i="37"/>
  <c r="G66" i="41" s="1"/>
  <c r="G120" i="35" s="1"/>
  <c r="E36" i="37"/>
  <c r="D36" i="37"/>
  <c r="D66" i="41" s="1"/>
  <c r="D120" i="35" s="1"/>
  <c r="C36" i="37"/>
  <c r="B36" i="37"/>
  <c r="G35" i="37"/>
  <c r="G62" i="41" s="1"/>
  <c r="G110" i="35" s="1"/>
  <c r="E35" i="37"/>
  <c r="E62" i="41" s="1"/>
  <c r="E110" i="35" s="1"/>
  <c r="D35" i="37"/>
  <c r="D62" i="41" s="1"/>
  <c r="D110" i="35" s="1"/>
  <c r="G34" i="37"/>
  <c r="G61" i="41" s="1"/>
  <c r="G109" i="35" s="1"/>
  <c r="E34" i="37"/>
  <c r="E61" i="41" s="1"/>
  <c r="E109" i="35" s="1"/>
  <c r="D34" i="37"/>
  <c r="D61" i="41" s="1"/>
  <c r="D109" i="35" s="1"/>
  <c r="G33" i="37"/>
  <c r="G60" i="41" s="1"/>
  <c r="G108" i="35" s="1"/>
  <c r="E33" i="37"/>
  <c r="E60" i="41" s="1"/>
  <c r="E108" i="35" s="1"/>
  <c r="D33" i="37"/>
  <c r="D60" i="41" s="1"/>
  <c r="D108" i="35" s="1"/>
  <c r="C33" i="37"/>
  <c r="B33" i="37"/>
  <c r="G32" i="37"/>
  <c r="G56" i="41" s="1"/>
  <c r="G98" i="35" s="1"/>
  <c r="E32" i="37"/>
  <c r="E56" i="41" s="1"/>
  <c r="E98" i="35" s="1"/>
  <c r="D32" i="37"/>
  <c r="D56" i="41" s="1"/>
  <c r="D98" i="35" s="1"/>
  <c r="G31" i="37"/>
  <c r="G55" i="41" s="1"/>
  <c r="G97" i="35" s="1"/>
  <c r="E31" i="37"/>
  <c r="E55" i="41" s="1"/>
  <c r="E97" i="35" s="1"/>
  <c r="D31" i="37"/>
  <c r="D55" i="41" s="1"/>
  <c r="D97" i="35" s="1"/>
  <c r="G30" i="37"/>
  <c r="G54" i="41" s="1"/>
  <c r="G96" i="35" s="1"/>
  <c r="E30" i="37"/>
  <c r="E54" i="41" s="1"/>
  <c r="E96" i="35" s="1"/>
  <c r="D30" i="37"/>
  <c r="D54" i="41" s="1"/>
  <c r="D96" i="35" s="1"/>
  <c r="C30" i="37"/>
  <c r="B30" i="37"/>
  <c r="G29" i="37"/>
  <c r="G50" i="41" s="1"/>
  <c r="G86" i="35" s="1"/>
  <c r="E29" i="37"/>
  <c r="E50" i="41" s="1"/>
  <c r="E86" i="35" s="1"/>
  <c r="D29" i="37"/>
  <c r="D50" i="41" s="1"/>
  <c r="D86" i="35" s="1"/>
  <c r="G28" i="37"/>
  <c r="G49" i="41" s="1"/>
  <c r="G85" i="35" s="1"/>
  <c r="E28" i="37"/>
  <c r="E49" i="41" s="1"/>
  <c r="E85" i="35" s="1"/>
  <c r="D28" i="37"/>
  <c r="D49" i="41" s="1"/>
  <c r="D85" i="35" s="1"/>
  <c r="G27" i="37"/>
  <c r="E27" i="37"/>
  <c r="D27" i="37"/>
  <c r="D48" i="41" s="1"/>
  <c r="D84" i="35" s="1"/>
  <c r="C27" i="37"/>
  <c r="B27" i="37"/>
  <c r="G26" i="37"/>
  <c r="G44" i="41" s="1"/>
  <c r="G74" i="35" s="1"/>
  <c r="E26" i="37"/>
  <c r="E44" i="41" s="1"/>
  <c r="E74" i="35" s="1"/>
  <c r="D26" i="37"/>
  <c r="D44" i="41" s="1"/>
  <c r="D74" i="35" s="1"/>
  <c r="G25" i="37"/>
  <c r="G43" i="41" s="1"/>
  <c r="G73" i="35" s="1"/>
  <c r="E25" i="37"/>
  <c r="E43" i="41" s="1"/>
  <c r="E73" i="35" s="1"/>
  <c r="D25" i="37"/>
  <c r="D43" i="41" s="1"/>
  <c r="D73" i="35" s="1"/>
  <c r="G24" i="37"/>
  <c r="G42" i="41" s="1"/>
  <c r="G72" i="35" s="1"/>
  <c r="E24" i="37"/>
  <c r="D24" i="37"/>
  <c r="D42" i="41" s="1"/>
  <c r="D72" i="35" s="1"/>
  <c r="C24" i="37"/>
  <c r="B24" i="37"/>
  <c r="G23" i="37"/>
  <c r="G38" i="41" s="1"/>
  <c r="G62" i="35" s="1"/>
  <c r="E23" i="37"/>
  <c r="E38" i="41" s="1"/>
  <c r="E62" i="35" s="1"/>
  <c r="D23" i="37"/>
  <c r="D38" i="41" s="1"/>
  <c r="D62" i="35" s="1"/>
  <c r="G22" i="37"/>
  <c r="G37" i="41" s="1"/>
  <c r="G61" i="35" s="1"/>
  <c r="E22" i="37"/>
  <c r="E37" i="41" s="1"/>
  <c r="E61" i="35" s="1"/>
  <c r="D22" i="37"/>
  <c r="D37" i="41" s="1"/>
  <c r="D61" i="35" s="1"/>
  <c r="G21" i="37"/>
  <c r="G36" i="41" s="1"/>
  <c r="G60" i="35" s="1"/>
  <c r="E21" i="37"/>
  <c r="D21" i="37"/>
  <c r="D36" i="41" s="1"/>
  <c r="D60" i="35" s="1"/>
  <c r="C21" i="37"/>
  <c r="B21" i="37"/>
  <c r="G20" i="37"/>
  <c r="G32" i="41" s="1"/>
  <c r="G50" i="35" s="1"/>
  <c r="E20" i="37"/>
  <c r="E32" i="41" s="1"/>
  <c r="E50" i="35" s="1"/>
  <c r="D20" i="37"/>
  <c r="D32" i="41" s="1"/>
  <c r="D50" i="35" s="1"/>
  <c r="G19" i="37"/>
  <c r="G31" i="41" s="1"/>
  <c r="G49" i="35" s="1"/>
  <c r="E19" i="37"/>
  <c r="E31" i="41" s="1"/>
  <c r="E49" i="35" s="1"/>
  <c r="D19" i="37"/>
  <c r="D31" i="41" s="1"/>
  <c r="D49" i="35" s="1"/>
  <c r="G18" i="37"/>
  <c r="E18" i="37"/>
  <c r="E30" i="41" s="1"/>
  <c r="E48" i="35" s="1"/>
  <c r="D18" i="37"/>
  <c r="D30" i="41" s="1"/>
  <c r="D48" i="35" s="1"/>
  <c r="C18" i="37"/>
  <c r="B18" i="37"/>
  <c r="G17" i="37"/>
  <c r="G26" i="41" s="1"/>
  <c r="G38" i="35" s="1"/>
  <c r="D17" i="37"/>
  <c r="D26" i="41" s="1"/>
  <c r="D38" i="35" s="1"/>
  <c r="G16" i="37"/>
  <c r="G25" i="41" s="1"/>
  <c r="G37" i="35" s="1"/>
  <c r="D16" i="37"/>
  <c r="D25" i="41" s="1"/>
  <c r="D37" i="35" s="1"/>
  <c r="G15" i="37"/>
  <c r="F15" i="37"/>
  <c r="D15" i="37"/>
  <c r="D24" i="41" s="1"/>
  <c r="D36" i="35" s="1"/>
  <c r="C15" i="37"/>
  <c r="B15" i="37"/>
  <c r="G14" i="37"/>
  <c r="G20" i="41" s="1"/>
  <c r="G26" i="35" s="1"/>
  <c r="D14" i="37"/>
  <c r="D20" i="41" s="1"/>
  <c r="D26" i="35" s="1"/>
  <c r="G13" i="37"/>
  <c r="G19" i="41" s="1"/>
  <c r="G25" i="35" s="1"/>
  <c r="E13" i="37"/>
  <c r="D13" i="37"/>
  <c r="D19" i="41" s="1"/>
  <c r="D25" i="35" s="1"/>
  <c r="G12" i="37"/>
  <c r="E12" i="37"/>
  <c r="E18" i="41" s="1"/>
  <c r="E24" i="35" s="1"/>
  <c r="D12" i="37"/>
  <c r="D18" i="41" s="1"/>
  <c r="D24" i="35" s="1"/>
  <c r="C12" i="37"/>
  <c r="B12" i="37"/>
  <c r="G11" i="37"/>
  <c r="G14" i="41" s="1"/>
  <c r="G14" i="35" s="1"/>
  <c r="E11" i="37"/>
  <c r="E14" i="41" s="1"/>
  <c r="E14" i="35" s="1"/>
  <c r="G10" i="37"/>
  <c r="G13" i="41" s="1"/>
  <c r="G13" i="35" s="1"/>
  <c r="E10" i="37"/>
  <c r="E13" i="41" s="1"/>
  <c r="E13" i="35" s="1"/>
  <c r="D10" i="37"/>
  <c r="D13" i="41" s="1"/>
  <c r="D13" i="35" s="1"/>
  <c r="G9" i="37"/>
  <c r="G12" i="41" s="1"/>
  <c r="G12" i="35" s="1"/>
  <c r="E9" i="37"/>
  <c r="E12" i="41" s="1"/>
  <c r="E12" i="35" s="1"/>
  <c r="D9" i="37"/>
  <c r="D12" i="41" s="1"/>
  <c r="D12" i="35" s="1"/>
  <c r="C9" i="37"/>
  <c r="B9" i="37"/>
  <c r="G50" i="36"/>
  <c r="G89" i="41" s="1"/>
  <c r="G167" i="35" s="1"/>
  <c r="E50" i="36"/>
  <c r="E89" i="41" s="1"/>
  <c r="E167" i="35" s="1"/>
  <c r="D50" i="36"/>
  <c r="G49" i="36"/>
  <c r="G88" i="41" s="1"/>
  <c r="G166" i="35" s="1"/>
  <c r="E49" i="36"/>
  <c r="E88" i="41" s="1"/>
  <c r="E166" i="35" s="1"/>
  <c r="G48" i="36"/>
  <c r="G87" i="41" s="1"/>
  <c r="G165" i="35" s="1"/>
  <c r="E48" i="36"/>
  <c r="E87" i="41" s="1"/>
  <c r="E165" i="35" s="1"/>
  <c r="D48" i="36"/>
  <c r="C48" i="36"/>
  <c r="B48" i="36"/>
  <c r="G47" i="36"/>
  <c r="E47" i="36"/>
  <c r="E83" i="41" s="1"/>
  <c r="E155" i="35" s="1"/>
  <c r="D47" i="36"/>
  <c r="G46" i="36"/>
  <c r="G82" i="41" s="1"/>
  <c r="G154" i="35" s="1"/>
  <c r="E46" i="36"/>
  <c r="E82" i="41" s="1"/>
  <c r="E154" i="35" s="1"/>
  <c r="D46" i="36"/>
  <c r="G45" i="36"/>
  <c r="G81" i="41" s="1"/>
  <c r="G153" i="35" s="1"/>
  <c r="E45" i="36"/>
  <c r="E81" i="41" s="1"/>
  <c r="E153" i="35" s="1"/>
  <c r="D45" i="36"/>
  <c r="C45" i="36"/>
  <c r="B45" i="36"/>
  <c r="G44" i="36"/>
  <c r="G77" i="41" s="1"/>
  <c r="G143" i="35" s="1"/>
  <c r="E44" i="36"/>
  <c r="E77" i="41" s="1"/>
  <c r="E143" i="35" s="1"/>
  <c r="D44" i="36"/>
  <c r="G43" i="36"/>
  <c r="G76" i="41" s="1"/>
  <c r="G142" i="35" s="1"/>
  <c r="E43" i="36"/>
  <c r="E76" i="41" s="1"/>
  <c r="E142" i="35" s="1"/>
  <c r="G42" i="36"/>
  <c r="G75" i="41" s="1"/>
  <c r="G141" i="35" s="1"/>
  <c r="E42" i="36"/>
  <c r="E75" i="41" s="1"/>
  <c r="E141" i="35" s="1"/>
  <c r="D42" i="36"/>
  <c r="C42" i="36"/>
  <c r="B42" i="36"/>
  <c r="G41" i="36"/>
  <c r="G71" i="41" s="1"/>
  <c r="G131" i="35" s="1"/>
  <c r="E41" i="36"/>
  <c r="E71" i="41" s="1"/>
  <c r="E131" i="35" s="1"/>
  <c r="D41" i="36"/>
  <c r="G40" i="36"/>
  <c r="G70" i="41" s="1"/>
  <c r="G130" i="35" s="1"/>
  <c r="E40" i="36"/>
  <c r="E70" i="41" s="1"/>
  <c r="E130" i="35" s="1"/>
  <c r="G39" i="36"/>
  <c r="G69" i="41" s="1"/>
  <c r="G129" i="35" s="1"/>
  <c r="E39" i="36"/>
  <c r="E69" i="41" s="1"/>
  <c r="E129" i="35" s="1"/>
  <c r="D39" i="36"/>
  <c r="C39" i="36"/>
  <c r="B39" i="36"/>
  <c r="G38" i="36"/>
  <c r="G65" i="41" s="1"/>
  <c r="G119" i="35" s="1"/>
  <c r="E38" i="36"/>
  <c r="E65" i="41" s="1"/>
  <c r="E119" i="35" s="1"/>
  <c r="D38" i="36"/>
  <c r="G37" i="36"/>
  <c r="E37" i="36"/>
  <c r="E64" i="41" s="1"/>
  <c r="E118" i="35" s="1"/>
  <c r="G36" i="36"/>
  <c r="G63" i="41" s="1"/>
  <c r="G117" i="35" s="1"/>
  <c r="E36" i="36"/>
  <c r="D36" i="36"/>
  <c r="C36" i="36"/>
  <c r="B36" i="36"/>
  <c r="G35" i="36"/>
  <c r="G59" i="41" s="1"/>
  <c r="G107" i="35" s="1"/>
  <c r="E35" i="36"/>
  <c r="E59" i="41" s="1"/>
  <c r="E107" i="35" s="1"/>
  <c r="D35" i="36"/>
  <c r="G34" i="36"/>
  <c r="G58" i="41" s="1"/>
  <c r="G106" i="35" s="1"/>
  <c r="E34" i="36"/>
  <c r="G33" i="36"/>
  <c r="G57" i="41" s="1"/>
  <c r="G105" i="35" s="1"/>
  <c r="E33" i="36"/>
  <c r="E57" i="41" s="1"/>
  <c r="E105" i="35" s="1"/>
  <c r="D33" i="36"/>
  <c r="C33" i="36"/>
  <c r="B33" i="36"/>
  <c r="G32" i="36"/>
  <c r="G53" i="41" s="1"/>
  <c r="G95" i="35" s="1"/>
  <c r="E32" i="36"/>
  <c r="E53" i="41" s="1"/>
  <c r="E95" i="35" s="1"/>
  <c r="D32" i="36"/>
  <c r="G31" i="36"/>
  <c r="G52" i="41" s="1"/>
  <c r="G94" i="35" s="1"/>
  <c r="E31" i="36"/>
  <c r="E52" i="41" s="1"/>
  <c r="E94" i="35" s="1"/>
  <c r="G30" i="36"/>
  <c r="E30" i="36"/>
  <c r="E51" i="41" s="1"/>
  <c r="E93" i="35" s="1"/>
  <c r="D30" i="36"/>
  <c r="C30" i="36"/>
  <c r="B30" i="36"/>
  <c r="G29" i="36"/>
  <c r="G47" i="41" s="1"/>
  <c r="G83" i="35" s="1"/>
  <c r="E29" i="36"/>
  <c r="E47" i="41" s="1"/>
  <c r="E83" i="35" s="1"/>
  <c r="D29" i="36"/>
  <c r="D47" i="41" s="1"/>
  <c r="D83" i="35" s="1"/>
  <c r="G28" i="36"/>
  <c r="G46" i="41" s="1"/>
  <c r="G82" i="35" s="1"/>
  <c r="E28" i="36"/>
  <c r="E46" i="41" s="1"/>
  <c r="E82" i="35" s="1"/>
  <c r="G27" i="36"/>
  <c r="G45" i="41" s="1"/>
  <c r="G81" i="35" s="1"/>
  <c r="E27" i="36"/>
  <c r="E45" i="41" s="1"/>
  <c r="E81" i="35" s="1"/>
  <c r="D27" i="36"/>
  <c r="D45" i="41" s="1"/>
  <c r="D81" i="35" s="1"/>
  <c r="C27" i="36"/>
  <c r="B27" i="36"/>
  <c r="G26" i="36"/>
  <c r="G41" i="41" s="1"/>
  <c r="G71" i="35" s="1"/>
  <c r="E26" i="36"/>
  <c r="E41" i="41" s="1"/>
  <c r="E71" i="35" s="1"/>
  <c r="D26" i="36"/>
  <c r="D41" i="41" s="1"/>
  <c r="D71" i="35" s="1"/>
  <c r="G25" i="36"/>
  <c r="G40" i="41" s="1"/>
  <c r="G70" i="35" s="1"/>
  <c r="E25" i="36"/>
  <c r="E40" i="41" s="1"/>
  <c r="E70" i="35" s="1"/>
  <c r="G24" i="36"/>
  <c r="G39" i="41" s="1"/>
  <c r="G69" i="35" s="1"/>
  <c r="E24" i="36"/>
  <c r="E39" i="41" s="1"/>
  <c r="E69" i="35" s="1"/>
  <c r="D24" i="36"/>
  <c r="D39" i="41" s="1"/>
  <c r="D69" i="35" s="1"/>
  <c r="C24" i="36"/>
  <c r="B24" i="36"/>
  <c r="G23" i="36"/>
  <c r="G35" i="41" s="1"/>
  <c r="G59" i="35" s="1"/>
  <c r="E23" i="36"/>
  <c r="E35" i="41" s="1"/>
  <c r="E59" i="35" s="1"/>
  <c r="D23" i="36"/>
  <c r="D35" i="41" s="1"/>
  <c r="D59" i="35" s="1"/>
  <c r="G22" i="36"/>
  <c r="G34" i="41" s="1"/>
  <c r="G58" i="35" s="1"/>
  <c r="E22" i="36"/>
  <c r="E34" i="41" s="1"/>
  <c r="E58" i="35" s="1"/>
  <c r="G21" i="36"/>
  <c r="G33" i="41" s="1"/>
  <c r="G57" i="35" s="1"/>
  <c r="E21" i="36"/>
  <c r="E33" i="41" s="1"/>
  <c r="E57" i="35" s="1"/>
  <c r="D21" i="36"/>
  <c r="D33" i="41" s="1"/>
  <c r="D57" i="35" s="1"/>
  <c r="C21" i="36"/>
  <c r="G20" i="36"/>
  <c r="G29" i="41" s="1"/>
  <c r="G47" i="35" s="1"/>
  <c r="E20" i="36"/>
  <c r="E29" i="41" s="1"/>
  <c r="E47" i="35" s="1"/>
  <c r="D20" i="36"/>
  <c r="D29" i="41" s="1"/>
  <c r="D47" i="35" s="1"/>
  <c r="G19" i="36"/>
  <c r="G28" i="41" s="1"/>
  <c r="G46" i="35" s="1"/>
  <c r="E19" i="36"/>
  <c r="E28" i="41" s="1"/>
  <c r="E46" i="35" s="1"/>
  <c r="G18" i="36"/>
  <c r="E18" i="36"/>
  <c r="E27" i="41" s="1"/>
  <c r="E45" i="35" s="1"/>
  <c r="D18" i="36"/>
  <c r="D27" i="41" s="1"/>
  <c r="D45" i="35" s="1"/>
  <c r="C18" i="36"/>
  <c r="G17" i="36"/>
  <c r="G23" i="41" s="1"/>
  <c r="G35" i="35" s="1"/>
  <c r="E17" i="36"/>
  <c r="E23" i="41" s="1"/>
  <c r="E35" i="35" s="1"/>
  <c r="D17" i="36"/>
  <c r="D23" i="41" s="1"/>
  <c r="D35" i="35" s="1"/>
  <c r="G16" i="36"/>
  <c r="G22" i="41" s="1"/>
  <c r="G34" i="35" s="1"/>
  <c r="E16" i="36"/>
  <c r="E22" i="41" s="1"/>
  <c r="E34" i="35" s="1"/>
  <c r="G15" i="36"/>
  <c r="E15" i="36"/>
  <c r="E21" i="41" s="1"/>
  <c r="E33" i="35" s="1"/>
  <c r="D15" i="36"/>
  <c r="D21" i="41" s="1"/>
  <c r="D33" i="35" s="1"/>
  <c r="C15" i="36"/>
  <c r="G14" i="36"/>
  <c r="G17" i="41" s="1"/>
  <c r="G23" i="35" s="1"/>
  <c r="E14" i="36"/>
  <c r="E17" i="41" s="1"/>
  <c r="E23" i="35" s="1"/>
  <c r="G13" i="36"/>
  <c r="E13" i="36"/>
  <c r="E16" i="41" s="1"/>
  <c r="E22" i="35" s="1"/>
  <c r="G12" i="36"/>
  <c r="G15" i="41" s="1"/>
  <c r="G21" i="35" s="1"/>
  <c r="E12" i="36"/>
  <c r="D12" i="36"/>
  <c r="D15" i="41" s="1"/>
  <c r="D21" i="35" s="1"/>
  <c r="C12" i="36"/>
  <c r="G11" i="36"/>
  <c r="G11" i="41" s="1"/>
  <c r="G11" i="35" s="1"/>
  <c r="E11" i="36"/>
  <c r="E11" i="41" s="1"/>
  <c r="E11" i="35" s="1"/>
  <c r="D11" i="36"/>
  <c r="D11" i="41" s="1"/>
  <c r="D11" i="35" s="1"/>
  <c r="G10" i="36"/>
  <c r="G10" i="41" s="1"/>
  <c r="G10" i="35" s="1"/>
  <c r="E10" i="36"/>
  <c r="E10" i="41" s="1"/>
  <c r="E10" i="35" s="1"/>
  <c r="D10" i="36"/>
  <c r="D10" i="41" s="1"/>
  <c r="D10" i="35" s="1"/>
  <c r="G9" i="36"/>
  <c r="G9" i="41" s="1"/>
  <c r="G9" i="35" s="1"/>
  <c r="E9" i="36"/>
  <c r="E9" i="41" s="1"/>
  <c r="E9" i="35" s="1"/>
  <c r="D9" i="36"/>
  <c r="D9" i="41" s="1"/>
  <c r="D9" i="35" s="1"/>
  <c r="C9" i="36"/>
  <c r="C45" i="35"/>
  <c r="D13" i="36"/>
  <c r="D16" i="41" s="1"/>
  <c r="D22" i="35" s="1"/>
  <c r="D16" i="36"/>
  <c r="D22" i="41" s="1"/>
  <c r="D34" i="35" s="1"/>
  <c r="D19" i="36"/>
  <c r="D28" i="41" s="1"/>
  <c r="D46" i="35" s="1"/>
  <c r="D22" i="36"/>
  <c r="D34" i="41" s="1"/>
  <c r="D58" i="35" s="1"/>
  <c r="D25" i="36"/>
  <c r="D40" i="41" s="1"/>
  <c r="D70" i="35" s="1"/>
  <c r="D28" i="36"/>
  <c r="D46" i="41" s="1"/>
  <c r="D82" i="35" s="1"/>
  <c r="D31" i="36"/>
  <c r="D34" i="36"/>
  <c r="D37" i="36"/>
  <c r="D40" i="36"/>
  <c r="D43" i="36"/>
  <c r="D49" i="36"/>
  <c r="C9" i="5"/>
  <c r="C10" i="5"/>
  <c r="C11" i="5"/>
  <c r="C12" i="5"/>
  <c r="C13" i="5"/>
  <c r="C14" i="5"/>
  <c r="C15" i="5"/>
  <c r="C16" i="5"/>
  <c r="C17" i="5"/>
  <c r="C18" i="5"/>
  <c r="C19" i="5"/>
  <c r="C20" i="5"/>
  <c r="C21" i="5"/>
  <c r="C22" i="5"/>
  <c r="C9" i="17"/>
  <c r="C10" i="17"/>
  <c r="C11" i="17"/>
  <c r="C12" i="17"/>
  <c r="C13" i="17"/>
  <c r="C14" i="17"/>
  <c r="C15" i="17"/>
  <c r="C16" i="17"/>
  <c r="C17" i="17"/>
  <c r="C18" i="17"/>
  <c r="C19" i="17"/>
  <c r="C20" i="17"/>
  <c r="C21" i="17"/>
  <c r="C22" i="17"/>
  <c r="C9" i="18"/>
  <c r="C10" i="18"/>
  <c r="C11" i="18"/>
  <c r="C12" i="18"/>
  <c r="C13" i="18"/>
  <c r="C14" i="18"/>
  <c r="C15" i="18"/>
  <c r="C16" i="18"/>
  <c r="C17" i="18"/>
  <c r="C18" i="18"/>
  <c r="C19" i="18"/>
  <c r="C20" i="18"/>
  <c r="C21" i="18"/>
  <c r="C22" i="18"/>
  <c r="C9" i="19"/>
  <c r="C10" i="19"/>
  <c r="C11" i="19"/>
  <c r="C12" i="19"/>
  <c r="C13" i="19"/>
  <c r="C14" i="19"/>
  <c r="C15" i="19"/>
  <c r="C16" i="19"/>
  <c r="C17" i="19"/>
  <c r="C18" i="19"/>
  <c r="C19" i="19"/>
  <c r="C20" i="19"/>
  <c r="C21" i="19"/>
  <c r="C22" i="19"/>
  <c r="C9" i="20"/>
  <c r="C10" i="20"/>
  <c r="C11" i="20"/>
  <c r="C12" i="20"/>
  <c r="C13" i="20"/>
  <c r="C14" i="20"/>
  <c r="C15" i="20"/>
  <c r="C16" i="20"/>
  <c r="C17" i="20"/>
  <c r="C18" i="20"/>
  <c r="C19" i="20"/>
  <c r="C20" i="20"/>
  <c r="C21" i="20"/>
  <c r="C22" i="20"/>
  <c r="C10" i="21"/>
  <c r="C11" i="21"/>
  <c r="C12" i="21"/>
  <c r="C13" i="21"/>
  <c r="C14" i="21"/>
  <c r="C15" i="21"/>
  <c r="C16" i="21"/>
  <c r="C17" i="21"/>
  <c r="C18" i="21"/>
  <c r="C19" i="21"/>
  <c r="C20" i="21"/>
  <c r="C21" i="21"/>
  <c r="C22" i="21"/>
  <c r="C9" i="22"/>
  <c r="C10" i="22"/>
  <c r="C11" i="22"/>
  <c r="C12" i="22"/>
  <c r="C13" i="22"/>
  <c r="C14" i="22"/>
  <c r="C15" i="22"/>
  <c r="C16" i="22"/>
  <c r="C17" i="22"/>
  <c r="C18" i="22"/>
  <c r="C19" i="22"/>
  <c r="C20" i="22"/>
  <c r="C21" i="22"/>
  <c r="C22" i="22"/>
  <c r="C9" i="23"/>
  <c r="C10" i="23"/>
  <c r="C11" i="23"/>
  <c r="C12" i="23"/>
  <c r="C13" i="23"/>
  <c r="C14" i="23"/>
  <c r="C15" i="23"/>
  <c r="C16" i="23"/>
  <c r="C17" i="23"/>
  <c r="C18" i="23"/>
  <c r="C19" i="23"/>
  <c r="C20" i="23"/>
  <c r="C21" i="23"/>
  <c r="C22" i="23"/>
  <c r="C9" i="24"/>
  <c r="C10" i="24"/>
  <c r="C11" i="24"/>
  <c r="C12" i="24"/>
  <c r="C13" i="24"/>
  <c r="C14" i="24"/>
  <c r="C15" i="24"/>
  <c r="C16" i="24"/>
  <c r="C17" i="24"/>
  <c r="C18" i="24"/>
  <c r="C19" i="24"/>
  <c r="C20" i="24"/>
  <c r="C21" i="24"/>
  <c r="C22" i="24"/>
  <c r="C9" i="25"/>
  <c r="C10" i="25"/>
  <c r="C11" i="25"/>
  <c r="C12" i="25"/>
  <c r="C13" i="25"/>
  <c r="C14" i="25"/>
  <c r="C15" i="25"/>
  <c r="C16" i="25"/>
  <c r="C17" i="25"/>
  <c r="C18" i="25"/>
  <c r="C19" i="25"/>
  <c r="C20" i="25"/>
  <c r="C21" i="25"/>
  <c r="C22" i="25"/>
  <c r="C10" i="26"/>
  <c r="C11" i="26"/>
  <c r="C12" i="26"/>
  <c r="C13" i="26"/>
  <c r="C14" i="26"/>
  <c r="C15" i="26"/>
  <c r="C16" i="26"/>
  <c r="C17" i="26"/>
  <c r="C18" i="26"/>
  <c r="C19" i="26"/>
  <c r="C20" i="26"/>
  <c r="C22" i="26"/>
  <c r="B9" i="5"/>
  <c r="B10" i="5"/>
  <c r="B11" i="5"/>
  <c r="B12" i="5"/>
  <c r="B13" i="5"/>
  <c r="B14" i="5"/>
  <c r="B15" i="5"/>
  <c r="B16" i="5"/>
  <c r="B17" i="5"/>
  <c r="B18" i="5"/>
  <c r="B19" i="5"/>
  <c r="B20" i="5"/>
  <c r="B21" i="5"/>
  <c r="B22" i="5"/>
  <c r="B9" i="17"/>
  <c r="B10" i="17"/>
  <c r="B11" i="17"/>
  <c r="B12" i="17"/>
  <c r="B13" i="17"/>
  <c r="B14" i="17"/>
  <c r="B15" i="17"/>
  <c r="B16" i="17"/>
  <c r="B17" i="17"/>
  <c r="B18" i="17"/>
  <c r="B19" i="17"/>
  <c r="B20" i="17"/>
  <c r="B21" i="17"/>
  <c r="B22" i="17"/>
  <c r="B9" i="18"/>
  <c r="B10" i="18"/>
  <c r="B11" i="18"/>
  <c r="B12" i="18"/>
  <c r="B13" i="18"/>
  <c r="B14" i="18"/>
  <c r="B15" i="18"/>
  <c r="B16" i="18"/>
  <c r="B17" i="18"/>
  <c r="B18" i="18"/>
  <c r="B19" i="18"/>
  <c r="B20" i="18"/>
  <c r="B21" i="18"/>
  <c r="B22" i="18"/>
  <c r="B9" i="19"/>
  <c r="B10" i="19"/>
  <c r="B11" i="19"/>
  <c r="B12" i="19"/>
  <c r="B13" i="19"/>
  <c r="B14" i="19"/>
  <c r="B15" i="19"/>
  <c r="B16" i="19"/>
  <c r="B17" i="19"/>
  <c r="B18" i="19"/>
  <c r="B19" i="19"/>
  <c r="B20" i="19"/>
  <c r="B21" i="19"/>
  <c r="B22" i="19"/>
  <c r="B9" i="20"/>
  <c r="B10" i="20"/>
  <c r="B11" i="20"/>
  <c r="B12" i="20"/>
  <c r="B13" i="20"/>
  <c r="B14" i="20"/>
  <c r="B15" i="20"/>
  <c r="B16" i="20"/>
  <c r="B17" i="20"/>
  <c r="B18" i="20"/>
  <c r="B19" i="20"/>
  <c r="B20" i="20"/>
  <c r="B21" i="20"/>
  <c r="B22" i="20"/>
  <c r="B9" i="21"/>
  <c r="B10" i="21"/>
  <c r="B11" i="21"/>
  <c r="B12" i="21"/>
  <c r="B13" i="21"/>
  <c r="B14" i="21"/>
  <c r="B15" i="21"/>
  <c r="B16" i="21"/>
  <c r="B17" i="21"/>
  <c r="B18" i="21"/>
  <c r="B19" i="21"/>
  <c r="B20" i="21"/>
  <c r="B21" i="21"/>
  <c r="B22" i="21"/>
  <c r="B9" i="22"/>
  <c r="B10" i="22"/>
  <c r="B11" i="22"/>
  <c r="B12" i="22"/>
  <c r="B13" i="22"/>
  <c r="B14" i="22"/>
  <c r="B15" i="22"/>
  <c r="B16" i="22"/>
  <c r="B17" i="22"/>
  <c r="B18" i="22"/>
  <c r="B19" i="22"/>
  <c r="B20" i="22"/>
  <c r="B21" i="22"/>
  <c r="B22" i="22"/>
  <c r="B9" i="23"/>
  <c r="B10" i="23"/>
  <c r="B11" i="23"/>
  <c r="B12" i="23"/>
  <c r="B13" i="23"/>
  <c r="B14" i="23"/>
  <c r="B15" i="23"/>
  <c r="B16" i="23"/>
  <c r="B17" i="23"/>
  <c r="B18" i="23"/>
  <c r="B19" i="23"/>
  <c r="B20" i="23"/>
  <c r="B21" i="23"/>
  <c r="B22" i="23"/>
  <c r="P15" i="23"/>
  <c r="B9" i="24"/>
  <c r="B10" i="24"/>
  <c r="B11" i="24"/>
  <c r="B12" i="24"/>
  <c r="B13" i="24"/>
  <c r="B14" i="24"/>
  <c r="B15" i="24"/>
  <c r="B16" i="24"/>
  <c r="B17" i="24"/>
  <c r="B18" i="24"/>
  <c r="B19" i="24"/>
  <c r="B20" i="24"/>
  <c r="B21" i="24"/>
  <c r="B22" i="24"/>
  <c r="B9" i="25"/>
  <c r="B10" i="25"/>
  <c r="B11" i="25"/>
  <c r="B12" i="25"/>
  <c r="B13" i="25"/>
  <c r="B14" i="25"/>
  <c r="B15" i="25"/>
  <c r="B16" i="25"/>
  <c r="B17" i="25"/>
  <c r="B18" i="25"/>
  <c r="B19" i="25"/>
  <c r="B20" i="25"/>
  <c r="B21" i="25"/>
  <c r="B22" i="25"/>
  <c r="B9" i="26"/>
  <c r="B10" i="26"/>
  <c r="B11" i="26"/>
  <c r="B12" i="26"/>
  <c r="B13" i="26"/>
  <c r="B14" i="26"/>
  <c r="B15" i="26"/>
  <c r="B16" i="26"/>
  <c r="B17" i="26"/>
  <c r="B18" i="26"/>
  <c r="B19" i="26"/>
  <c r="B20" i="26"/>
  <c r="B22" i="26"/>
  <c r="H177" i="35" l="1"/>
  <c r="I177" i="35" s="1"/>
  <c r="H21" i="38"/>
  <c r="E21" i="43"/>
  <c r="E39" i="35" s="1"/>
  <c r="E29" i="43"/>
  <c r="E53" i="35" s="1"/>
  <c r="E37" i="43"/>
  <c r="E67" i="35" s="1"/>
  <c r="E56" i="43"/>
  <c r="E104" i="35" s="1"/>
  <c r="F27" i="39"/>
  <c r="E61" i="43"/>
  <c r="E115" i="35" s="1"/>
  <c r="E82" i="43"/>
  <c r="E160" i="35" s="1"/>
  <c r="E89" i="43"/>
  <c r="E173" i="35" s="1"/>
  <c r="E88" i="43"/>
  <c r="E172" i="35" s="1"/>
  <c r="E51" i="43"/>
  <c r="E99" i="35" s="1"/>
  <c r="E80" i="43"/>
  <c r="E152" i="35" s="1"/>
  <c r="E69" i="43"/>
  <c r="E135" i="35" s="1"/>
  <c r="E14" i="43"/>
  <c r="E20" i="35" s="1"/>
  <c r="E28" i="35"/>
  <c r="E78" i="35"/>
  <c r="E89" i="35"/>
  <c r="E43" i="35"/>
  <c r="E48" i="43"/>
  <c r="E90" i="35" s="1"/>
  <c r="H27" i="39"/>
  <c r="E23" i="43"/>
  <c r="E41" i="35" s="1"/>
  <c r="E39" i="43"/>
  <c r="E75" i="35" s="1"/>
  <c r="E52" i="43"/>
  <c r="E100" i="35" s="1"/>
  <c r="E71" i="43"/>
  <c r="E137" i="35" s="1"/>
  <c r="E87" i="43"/>
  <c r="E171" i="35" s="1"/>
  <c r="E18" i="43"/>
  <c r="E30" i="35" s="1"/>
  <c r="E31" i="43"/>
  <c r="E55" i="35" s="1"/>
  <c r="E50" i="43"/>
  <c r="E92" i="35" s="1"/>
  <c r="E66" i="43"/>
  <c r="E126" i="35" s="1"/>
  <c r="E79" i="43"/>
  <c r="E151" i="35" s="1"/>
  <c r="H75" i="35"/>
  <c r="E22" i="43"/>
  <c r="E40" i="35" s="1"/>
  <c r="E41" i="43"/>
  <c r="E77" i="35" s="1"/>
  <c r="E70" i="43"/>
  <c r="E136" i="35" s="1"/>
  <c r="E20" i="43"/>
  <c r="E32" i="35" s="1"/>
  <c r="E36" i="43"/>
  <c r="E66" i="35" s="1"/>
  <c r="E49" i="43"/>
  <c r="E91" i="35" s="1"/>
  <c r="E68" i="43"/>
  <c r="E128" i="35" s="1"/>
  <c r="E84" i="43"/>
  <c r="E162" i="35" s="1"/>
  <c r="G48" i="43"/>
  <c r="G90" i="35" s="1"/>
  <c r="E10" i="43"/>
  <c r="E16" i="35" s="1"/>
  <c r="E27" i="43"/>
  <c r="E51" i="35" s="1"/>
  <c r="E40" i="43"/>
  <c r="E76" i="35" s="1"/>
  <c r="E59" i="43"/>
  <c r="E113" i="35" s="1"/>
  <c r="E75" i="43"/>
  <c r="E147" i="35" s="1"/>
  <c r="E19" i="43"/>
  <c r="E31" i="35" s="1"/>
  <c r="E38" i="43"/>
  <c r="E68" i="35" s="1"/>
  <c r="E67" i="43"/>
  <c r="E127" i="35" s="1"/>
  <c r="E86" i="43"/>
  <c r="E164" i="35" s="1"/>
  <c r="E45" i="43"/>
  <c r="E87" i="35" s="1"/>
  <c r="F45" i="39"/>
  <c r="F9" i="39"/>
  <c r="F33" i="39"/>
  <c r="E60" i="43"/>
  <c r="E114" i="35" s="1"/>
  <c r="H48" i="38"/>
  <c r="D86" i="43"/>
  <c r="D164" i="35" s="1"/>
  <c r="D85" i="43"/>
  <c r="D163" i="35" s="1"/>
  <c r="F21" i="38"/>
  <c r="F24" i="38"/>
  <c r="G99" i="35"/>
  <c r="H42" i="38"/>
  <c r="H45" i="38"/>
  <c r="H15" i="35"/>
  <c r="D68" i="43"/>
  <c r="D128" i="35" s="1"/>
  <c r="H9" i="38"/>
  <c r="F15" i="38"/>
  <c r="H33" i="38"/>
  <c r="D67" i="43"/>
  <c r="D127" i="35" s="1"/>
  <c r="G40" i="35"/>
  <c r="D72" i="43"/>
  <c r="D138" i="35" s="1"/>
  <c r="D83" i="43"/>
  <c r="D161" i="35" s="1"/>
  <c r="D84" i="43"/>
  <c r="D162" i="35" s="1"/>
  <c r="G123" i="35"/>
  <c r="D82" i="43"/>
  <c r="D160" i="35" s="1"/>
  <c r="G27" i="35"/>
  <c r="H36" i="38"/>
  <c r="F36" i="37"/>
  <c r="F21" i="37"/>
  <c r="H45" i="37"/>
  <c r="F39" i="37"/>
  <c r="F12" i="37"/>
  <c r="H15" i="37"/>
  <c r="I15" i="37" s="1"/>
  <c r="H36" i="37"/>
  <c r="I36" i="37" s="1"/>
  <c r="H39" i="37"/>
  <c r="F45" i="37"/>
  <c r="F48" i="37"/>
  <c r="F24" i="37"/>
  <c r="F18" i="37"/>
  <c r="F33" i="37"/>
  <c r="G84" i="41"/>
  <c r="G156" i="35" s="1"/>
  <c r="E19" i="41"/>
  <c r="E25" i="35" s="1"/>
  <c r="E36" i="41"/>
  <c r="E60" i="35" s="1"/>
  <c r="F57" i="35" s="1"/>
  <c r="H18" i="37"/>
  <c r="F27" i="37"/>
  <c r="H33" i="37"/>
  <c r="F42" i="37"/>
  <c r="G24" i="41"/>
  <c r="G36" i="35" s="1"/>
  <c r="G72" i="41"/>
  <c r="G132" i="35" s="1"/>
  <c r="H129" i="35" s="1"/>
  <c r="E72" i="41"/>
  <c r="E132" i="35" s="1"/>
  <c r="F129" i="35" s="1"/>
  <c r="E85" i="41"/>
  <c r="E157" i="35" s="1"/>
  <c r="F153" i="35" s="1"/>
  <c r="F9" i="37"/>
  <c r="H24" i="37"/>
  <c r="H27" i="37"/>
  <c r="H42" i="37"/>
  <c r="H48" i="37"/>
  <c r="E42" i="41"/>
  <c r="E72" i="35" s="1"/>
  <c r="F69" i="35" s="1"/>
  <c r="E90" i="41"/>
  <c r="E168" i="35" s="1"/>
  <c r="F165" i="35" s="1"/>
  <c r="H21" i="37"/>
  <c r="F30" i="37"/>
  <c r="G30" i="41"/>
  <c r="G48" i="35" s="1"/>
  <c r="G78" i="41"/>
  <c r="G144" i="35" s="1"/>
  <c r="H141" i="35" s="1"/>
  <c r="E78" i="41"/>
  <c r="E144" i="35" s="1"/>
  <c r="F141" i="35" s="1"/>
  <c r="H12" i="37"/>
  <c r="I12" i="37" s="1"/>
  <c r="H30" i="37"/>
  <c r="G48" i="41"/>
  <c r="G84" i="35" s="1"/>
  <c r="H81" i="35" s="1"/>
  <c r="G67" i="41"/>
  <c r="G121" i="35" s="1"/>
  <c r="E48" i="41"/>
  <c r="E84" i="35" s="1"/>
  <c r="F81" i="35" s="1"/>
  <c r="H9" i="37"/>
  <c r="G18" i="41"/>
  <c r="G24" i="35" s="1"/>
  <c r="E66" i="41"/>
  <c r="E120" i="35" s="1"/>
  <c r="F9" i="35"/>
  <c r="H9" i="35"/>
  <c r="H57" i="35"/>
  <c r="H105" i="35"/>
  <c r="H69" i="35"/>
  <c r="F33" i="35"/>
  <c r="H165" i="35"/>
  <c r="F45" i="35"/>
  <c r="F93" i="35"/>
  <c r="H9" i="43"/>
  <c r="H39" i="43"/>
  <c r="H15" i="38"/>
  <c r="F18" i="38"/>
  <c r="F27" i="38"/>
  <c r="D81" i="43"/>
  <c r="D159" i="35" s="1"/>
  <c r="D66" i="43"/>
  <c r="D126" i="35" s="1"/>
  <c r="G81" i="43"/>
  <c r="H129" i="43"/>
  <c r="H99" i="43"/>
  <c r="G34" i="43"/>
  <c r="H24" i="38"/>
  <c r="H39" i="38"/>
  <c r="G57" i="43"/>
  <c r="H117" i="43"/>
  <c r="H12" i="38"/>
  <c r="F45" i="38"/>
  <c r="F48" i="38"/>
  <c r="D73" i="43"/>
  <c r="D139" i="35" s="1"/>
  <c r="G88" i="43"/>
  <c r="H123" i="43"/>
  <c r="H18" i="38"/>
  <c r="H27" i="38"/>
  <c r="F30" i="38"/>
  <c r="F39" i="38"/>
  <c r="D77" i="43"/>
  <c r="D149" i="35" s="1"/>
  <c r="G45" i="43"/>
  <c r="H93" i="43"/>
  <c r="F12" i="38"/>
  <c r="H30" i="38"/>
  <c r="F42" i="38"/>
  <c r="F33" i="43"/>
  <c r="F9" i="38"/>
  <c r="F33" i="38"/>
  <c r="F36" i="38"/>
  <c r="G28" i="43"/>
  <c r="G76" i="43"/>
  <c r="G148" i="35" s="1"/>
  <c r="H111" i="43"/>
  <c r="H18" i="36"/>
  <c r="H36" i="36"/>
  <c r="H33" i="36"/>
  <c r="H48" i="36"/>
  <c r="H9" i="41"/>
  <c r="H45" i="36"/>
  <c r="G27" i="41"/>
  <c r="F33" i="36"/>
  <c r="H15" i="36"/>
  <c r="H57" i="41"/>
  <c r="H69" i="41"/>
  <c r="F9" i="41"/>
  <c r="F27" i="41"/>
  <c r="H33" i="41"/>
  <c r="F21" i="41"/>
  <c r="H12" i="36"/>
  <c r="H21" i="36"/>
  <c r="H42" i="36"/>
  <c r="F9" i="36"/>
  <c r="F30" i="36"/>
  <c r="F36" i="36"/>
  <c r="E58" i="41"/>
  <c r="F18" i="36"/>
  <c r="F24" i="36"/>
  <c r="H30" i="36"/>
  <c r="F48" i="36"/>
  <c r="G16" i="41"/>
  <c r="F51" i="41"/>
  <c r="F45" i="36"/>
  <c r="G51" i="41"/>
  <c r="G64" i="41"/>
  <c r="G83" i="41"/>
  <c r="F12" i="36"/>
  <c r="F39" i="36"/>
  <c r="H39" i="41"/>
  <c r="H87" i="41"/>
  <c r="H9" i="36"/>
  <c r="F27" i="36"/>
  <c r="H39" i="36"/>
  <c r="F42" i="36"/>
  <c r="E15" i="41"/>
  <c r="E63" i="41"/>
  <c r="F15" i="36"/>
  <c r="F21" i="36"/>
  <c r="H24" i="36"/>
  <c r="H27" i="36"/>
  <c r="G21" i="41"/>
  <c r="E9" i="43"/>
  <c r="E15" i="35" s="1"/>
  <c r="E12" i="43"/>
  <c r="E18" i="35" s="1"/>
  <c r="F15" i="39"/>
  <c r="F12" i="39"/>
  <c r="H9" i="39"/>
  <c r="F24" i="39"/>
  <c r="F21" i="39"/>
  <c r="H21" i="39"/>
  <c r="F18" i="39"/>
  <c r="F48" i="39"/>
  <c r="H24" i="39"/>
  <c r="F36" i="39"/>
  <c r="F39" i="39"/>
  <c r="F42" i="39"/>
  <c r="F30" i="39"/>
  <c r="F209" i="27"/>
  <c r="E209" i="27"/>
  <c r="G22" i="27"/>
  <c r="G21" i="27"/>
  <c r="G20" i="27"/>
  <c r="G19" i="27"/>
  <c r="G18" i="27"/>
  <c r="G17" i="27"/>
  <c r="G16" i="27"/>
  <c r="G15" i="27"/>
  <c r="G14" i="27"/>
  <c r="G13" i="27"/>
  <c r="G12" i="27"/>
  <c r="G11" i="27"/>
  <c r="G10" i="27"/>
  <c r="C6" i="27"/>
  <c r="C5" i="27"/>
  <c r="C4" i="27"/>
  <c r="F209" i="26"/>
  <c r="E209" i="26"/>
  <c r="G22" i="26"/>
  <c r="G21" i="26"/>
  <c r="G20" i="26"/>
  <c r="G19" i="26"/>
  <c r="G18" i="26"/>
  <c r="G17" i="26"/>
  <c r="G16" i="26"/>
  <c r="G15" i="26"/>
  <c r="G14" i="26"/>
  <c r="G13" i="26"/>
  <c r="G12" i="26"/>
  <c r="G11" i="26"/>
  <c r="G10" i="26"/>
  <c r="C6" i="26"/>
  <c r="C5" i="26"/>
  <c r="C4" i="26"/>
  <c r="F209" i="25"/>
  <c r="E209" i="25"/>
  <c r="G22" i="25"/>
  <c r="G21" i="25"/>
  <c r="G20" i="25"/>
  <c r="G19" i="25"/>
  <c r="G18" i="25"/>
  <c r="G17" i="25"/>
  <c r="G16" i="25"/>
  <c r="G15" i="25"/>
  <c r="G14" i="25"/>
  <c r="G13" i="25"/>
  <c r="G12" i="25"/>
  <c r="G11" i="25"/>
  <c r="G10" i="25"/>
  <c r="G9" i="25"/>
  <c r="C6" i="25"/>
  <c r="C5" i="25"/>
  <c r="C4" i="25"/>
  <c r="F209" i="24"/>
  <c r="E209" i="24"/>
  <c r="G22" i="24"/>
  <c r="G21" i="24"/>
  <c r="G20" i="24"/>
  <c r="G19" i="24"/>
  <c r="G18" i="24"/>
  <c r="G17" i="24"/>
  <c r="G16" i="24"/>
  <c r="G15" i="24"/>
  <c r="G14" i="24"/>
  <c r="G13" i="24"/>
  <c r="G12" i="24"/>
  <c r="G11" i="24"/>
  <c r="G10" i="24"/>
  <c r="G9" i="24"/>
  <c r="C6" i="24"/>
  <c r="C5" i="24"/>
  <c r="C4" i="24"/>
  <c r="F209" i="23"/>
  <c r="E209" i="23"/>
  <c r="G22" i="23"/>
  <c r="G21" i="23"/>
  <c r="G20" i="23"/>
  <c r="G19" i="23"/>
  <c r="G18" i="23"/>
  <c r="G17" i="23"/>
  <c r="G16" i="23"/>
  <c r="G15" i="23"/>
  <c r="G14" i="23"/>
  <c r="G13" i="23"/>
  <c r="G12" i="23"/>
  <c r="G11" i="23"/>
  <c r="G10" i="23"/>
  <c r="G9" i="23"/>
  <c r="C6" i="23"/>
  <c r="C5" i="23"/>
  <c r="C4" i="23"/>
  <c r="F209" i="22"/>
  <c r="E209" i="22"/>
  <c r="G22" i="22"/>
  <c r="G21" i="22"/>
  <c r="G20" i="22"/>
  <c r="G19" i="22"/>
  <c r="G18" i="22"/>
  <c r="G17" i="22"/>
  <c r="G16" i="22"/>
  <c r="G15" i="22"/>
  <c r="G14" i="22"/>
  <c r="G13" i="22"/>
  <c r="G12" i="22"/>
  <c r="G11" i="22"/>
  <c r="G10" i="22"/>
  <c r="G9" i="22"/>
  <c r="C6" i="22"/>
  <c r="C5" i="22"/>
  <c r="C4" i="22"/>
  <c r="F209" i="21"/>
  <c r="E209" i="21"/>
  <c r="G22" i="21"/>
  <c r="G21" i="21"/>
  <c r="G20" i="21"/>
  <c r="G19" i="21"/>
  <c r="G18" i="21"/>
  <c r="G17" i="21"/>
  <c r="G16" i="21"/>
  <c r="G15" i="21"/>
  <c r="G14" i="21"/>
  <c r="G13" i="21"/>
  <c r="G12" i="21"/>
  <c r="G11" i="21"/>
  <c r="G10" i="21"/>
  <c r="G9" i="21"/>
  <c r="C6" i="21"/>
  <c r="C5" i="21"/>
  <c r="C4" i="21"/>
  <c r="F209" i="20"/>
  <c r="E209" i="20"/>
  <c r="G22" i="20"/>
  <c r="G21" i="20"/>
  <c r="G20" i="20"/>
  <c r="G19" i="20"/>
  <c r="G18" i="20"/>
  <c r="G17" i="20"/>
  <c r="G16" i="20"/>
  <c r="G15" i="20"/>
  <c r="G14" i="20"/>
  <c r="G13" i="20"/>
  <c r="G12" i="20"/>
  <c r="G11" i="20"/>
  <c r="G10" i="20"/>
  <c r="G9" i="20"/>
  <c r="C6" i="20"/>
  <c r="C5" i="20"/>
  <c r="C4" i="20"/>
  <c r="F209" i="19"/>
  <c r="E209" i="19"/>
  <c r="G22" i="19"/>
  <c r="G21" i="19"/>
  <c r="G20" i="19"/>
  <c r="G19" i="19"/>
  <c r="G18" i="19"/>
  <c r="G17" i="19"/>
  <c r="G16" i="19"/>
  <c r="G15" i="19"/>
  <c r="G14" i="19"/>
  <c r="G13" i="19"/>
  <c r="G12" i="19"/>
  <c r="G11" i="19"/>
  <c r="G10" i="19"/>
  <c r="G9" i="19"/>
  <c r="C6" i="19"/>
  <c r="C5" i="19"/>
  <c r="C4" i="19"/>
  <c r="F209" i="18"/>
  <c r="E209" i="18"/>
  <c r="G22" i="18"/>
  <c r="G21" i="18"/>
  <c r="G20" i="18"/>
  <c r="G19" i="18"/>
  <c r="G18" i="18"/>
  <c r="G17" i="18"/>
  <c r="G16" i="18"/>
  <c r="G15" i="18"/>
  <c r="G14" i="18"/>
  <c r="G13" i="18"/>
  <c r="G12" i="18"/>
  <c r="G11" i="18"/>
  <c r="G10" i="18"/>
  <c r="G9" i="18"/>
  <c r="C6" i="18"/>
  <c r="C5" i="18"/>
  <c r="C4" i="18"/>
  <c r="F209" i="17"/>
  <c r="E209" i="17"/>
  <c r="G22" i="17"/>
  <c r="G21" i="17"/>
  <c r="G20" i="17"/>
  <c r="G19" i="17"/>
  <c r="G18" i="17"/>
  <c r="G17" i="17"/>
  <c r="G16" i="17"/>
  <c r="G15" i="17"/>
  <c r="G14" i="17"/>
  <c r="G13" i="17"/>
  <c r="G12" i="17"/>
  <c r="G11" i="17"/>
  <c r="G10" i="17"/>
  <c r="G9" i="17"/>
  <c r="C6" i="17"/>
  <c r="C5" i="17"/>
  <c r="C4" i="17"/>
  <c r="I45" i="36" l="1"/>
  <c r="F135" i="35"/>
  <c r="F111" i="35"/>
  <c r="I27" i="39"/>
  <c r="I21" i="38"/>
  <c r="I42" i="37"/>
  <c r="F75" i="41"/>
  <c r="I48" i="38"/>
  <c r="I42" i="38"/>
  <c r="I27" i="38"/>
  <c r="I45" i="38"/>
  <c r="I39" i="38"/>
  <c r="I24" i="38"/>
  <c r="I15" i="38"/>
  <c r="I24" i="37"/>
  <c r="I45" i="37"/>
  <c r="I39" i="37"/>
  <c r="I27" i="36"/>
  <c r="F159" i="35"/>
  <c r="F57" i="43"/>
  <c r="F147" i="35"/>
  <c r="F123" i="35"/>
  <c r="F99" i="35"/>
  <c r="F51" i="35"/>
  <c r="F171" i="35"/>
  <c r="F75" i="43"/>
  <c r="F39" i="35"/>
  <c r="F27" i="43"/>
  <c r="F27" i="35"/>
  <c r="F51" i="43"/>
  <c r="F15" i="35"/>
  <c r="I15" i="35" s="1"/>
  <c r="F63" i="35"/>
  <c r="F9" i="43"/>
  <c r="F63" i="43"/>
  <c r="F87" i="35"/>
  <c r="F39" i="43"/>
  <c r="I39" i="43" s="1"/>
  <c r="F81" i="43"/>
  <c r="I9" i="39"/>
  <c r="F15" i="43"/>
  <c r="F87" i="43"/>
  <c r="F21" i="43"/>
  <c r="F75" i="35"/>
  <c r="I75" i="35" s="1"/>
  <c r="F69" i="43"/>
  <c r="C6" i="39"/>
  <c r="C4" i="39"/>
  <c r="F45" i="43"/>
  <c r="I33" i="38"/>
  <c r="G209" i="19"/>
  <c r="G172" i="35"/>
  <c r="G209" i="20"/>
  <c r="C4" i="38"/>
  <c r="C6" i="38"/>
  <c r="G159" i="35"/>
  <c r="C5" i="38"/>
  <c r="I9" i="38"/>
  <c r="I30" i="38"/>
  <c r="G52" i="35"/>
  <c r="I12" i="38"/>
  <c r="H33" i="43"/>
  <c r="I33" i="43" s="1"/>
  <c r="G64" i="35"/>
  <c r="H63" i="35" s="1"/>
  <c r="I63" i="35" s="1"/>
  <c r="I36" i="38"/>
  <c r="I18" i="38"/>
  <c r="H45" i="43"/>
  <c r="G87" i="35"/>
  <c r="H87" i="35" s="1"/>
  <c r="G111" i="35"/>
  <c r="G209" i="22"/>
  <c r="I18" i="37"/>
  <c r="I21" i="37"/>
  <c r="F39" i="41"/>
  <c r="I39" i="41" s="1"/>
  <c r="F33" i="41"/>
  <c r="I33" i="41" s="1"/>
  <c r="I9" i="37"/>
  <c r="F87" i="41"/>
  <c r="I87" i="41" s="1"/>
  <c r="I30" i="37"/>
  <c r="G209" i="23"/>
  <c r="I48" i="37"/>
  <c r="F45" i="41"/>
  <c r="I27" i="37"/>
  <c r="I33" i="37"/>
  <c r="G209" i="24"/>
  <c r="F81" i="41"/>
  <c r="H75" i="41"/>
  <c r="H45" i="41"/>
  <c r="F69" i="41"/>
  <c r="I69" i="41" s="1"/>
  <c r="I57" i="35"/>
  <c r="C5" i="37"/>
  <c r="C6" i="37"/>
  <c r="C4" i="37"/>
  <c r="G209" i="25"/>
  <c r="I69" i="35"/>
  <c r="I165" i="35"/>
  <c r="I141" i="35"/>
  <c r="H15" i="41"/>
  <c r="G22" i="35"/>
  <c r="H21" i="35" s="1"/>
  <c r="F15" i="41"/>
  <c r="E21" i="35"/>
  <c r="F21" i="35" s="1"/>
  <c r="I33" i="36"/>
  <c r="H81" i="41"/>
  <c r="G155" i="35"/>
  <c r="H153" i="35" s="1"/>
  <c r="I153" i="35" s="1"/>
  <c r="H21" i="41"/>
  <c r="I21" i="41" s="1"/>
  <c r="G33" i="35"/>
  <c r="H33" i="35" s="1"/>
  <c r="I33" i="35" s="1"/>
  <c r="H63" i="41"/>
  <c r="G118" i="35"/>
  <c r="H117" i="35" s="1"/>
  <c r="C6" i="36"/>
  <c r="C4" i="36"/>
  <c r="H51" i="41"/>
  <c r="G93" i="35"/>
  <c r="H93" i="35" s="1"/>
  <c r="I93" i="35" s="1"/>
  <c r="F57" i="41"/>
  <c r="I57" i="41" s="1"/>
  <c r="E106" i="35"/>
  <c r="F105" i="35" s="1"/>
  <c r="I105" i="35" s="1"/>
  <c r="H27" i="41"/>
  <c r="I27" i="41" s="1"/>
  <c r="G45" i="35"/>
  <c r="H45" i="35" s="1"/>
  <c r="I45" i="35" s="1"/>
  <c r="C5" i="36"/>
  <c r="I129" i="35"/>
  <c r="F63" i="41"/>
  <c r="E117" i="35"/>
  <c r="F117" i="35" s="1"/>
  <c r="I81" i="35"/>
  <c r="I48" i="36"/>
  <c r="I18" i="36"/>
  <c r="I15" i="36"/>
  <c r="I42" i="36"/>
  <c r="I24" i="36"/>
  <c r="I12" i="36"/>
  <c r="I36" i="36"/>
  <c r="I30" i="36"/>
  <c r="I21" i="36"/>
  <c r="I39" i="36"/>
  <c r="I9" i="36"/>
  <c r="G209" i="18"/>
  <c r="I9" i="41"/>
  <c r="I21" i="39"/>
  <c r="I24" i="39"/>
  <c r="G209" i="17"/>
  <c r="I9" i="35"/>
  <c r="G209" i="21"/>
  <c r="G209" i="26"/>
  <c r="G209" i="27"/>
  <c r="F209" i="5"/>
  <c r="E209" i="5"/>
  <c r="G22" i="5"/>
  <c r="G50" i="39" s="1"/>
  <c r="G21" i="5"/>
  <c r="G47" i="39" s="1"/>
  <c r="G20" i="5"/>
  <c r="G44" i="39" s="1"/>
  <c r="G19" i="5"/>
  <c r="G41" i="39" s="1"/>
  <c r="G18" i="5"/>
  <c r="G38" i="39" s="1"/>
  <c r="G17" i="5"/>
  <c r="G35" i="39" s="1"/>
  <c r="G16" i="5"/>
  <c r="G32" i="39" s="1"/>
  <c r="G15" i="5"/>
  <c r="G14" i="5"/>
  <c r="G13" i="5"/>
  <c r="G12" i="5"/>
  <c r="G20" i="39" s="1"/>
  <c r="G11" i="5"/>
  <c r="G17" i="39" s="1"/>
  <c r="G10" i="5"/>
  <c r="G14" i="39" s="1"/>
  <c r="G9" i="5"/>
  <c r="C6" i="5"/>
  <c r="C5" i="5"/>
  <c r="C4" i="5"/>
  <c r="I9" i="43" l="1"/>
  <c r="C6" i="43"/>
  <c r="C4" i="43"/>
  <c r="I87" i="35"/>
  <c r="I75" i="41"/>
  <c r="G26" i="43"/>
  <c r="H15" i="39"/>
  <c r="I15" i="39" s="1"/>
  <c r="G80" i="43"/>
  <c r="H42" i="39"/>
  <c r="I42" i="39" s="1"/>
  <c r="G92" i="43"/>
  <c r="H48" i="39"/>
  <c r="I48" i="39" s="1"/>
  <c r="G74" i="43"/>
  <c r="H39" i="39"/>
  <c r="I39" i="39" s="1"/>
  <c r="G32" i="43"/>
  <c r="H18" i="39"/>
  <c r="I18" i="39" s="1"/>
  <c r="G86" i="43"/>
  <c r="H45" i="39"/>
  <c r="I45" i="39" s="1"/>
  <c r="G62" i="43"/>
  <c r="H33" i="39"/>
  <c r="I33" i="39" s="1"/>
  <c r="G56" i="43"/>
  <c r="H30" i="39"/>
  <c r="I30" i="39" s="1"/>
  <c r="G20" i="43"/>
  <c r="H12" i="39"/>
  <c r="G68" i="43"/>
  <c r="H36" i="39"/>
  <c r="I36" i="39" s="1"/>
  <c r="I45" i="43"/>
  <c r="I45" i="41"/>
  <c r="I21" i="35"/>
  <c r="I81" i="41"/>
  <c r="C4" i="41"/>
  <c r="I63" i="41"/>
  <c r="I15" i="41"/>
  <c r="C5" i="41"/>
  <c r="I117" i="35"/>
  <c r="C6" i="41"/>
  <c r="I51" i="41"/>
  <c r="C4" i="35"/>
  <c r="G209" i="5"/>
  <c r="G32" i="35" l="1"/>
  <c r="H27" i="35" s="1"/>
  <c r="H15" i="43"/>
  <c r="G176" i="35"/>
  <c r="H171" i="35" s="1"/>
  <c r="I171" i="35" s="1"/>
  <c r="H87" i="43"/>
  <c r="I87" i="43" s="1"/>
  <c r="G164" i="35"/>
  <c r="H159" i="35" s="1"/>
  <c r="I159" i="35" s="1"/>
  <c r="H81" i="43"/>
  <c r="I81" i="43" s="1"/>
  <c r="G104" i="35"/>
  <c r="H99" i="35" s="1"/>
  <c r="I99" i="35" s="1"/>
  <c r="H51" i="43"/>
  <c r="I51" i="43" s="1"/>
  <c r="I12" i="39"/>
  <c r="C5" i="39"/>
  <c r="G140" i="35"/>
  <c r="H135" i="35" s="1"/>
  <c r="I135" i="35" s="1"/>
  <c r="H69" i="43"/>
  <c r="I69" i="43" s="1"/>
  <c r="G152" i="35"/>
  <c r="H147" i="35" s="1"/>
  <c r="I147" i="35" s="1"/>
  <c r="H75" i="43"/>
  <c r="I75" i="43" s="1"/>
  <c r="G116" i="35"/>
  <c r="H111" i="35" s="1"/>
  <c r="I111" i="35" s="1"/>
  <c r="H57" i="43"/>
  <c r="I57" i="43" s="1"/>
  <c r="G44" i="35"/>
  <c r="H39" i="35" s="1"/>
  <c r="I39" i="35" s="1"/>
  <c r="H21" i="43"/>
  <c r="I21" i="43" s="1"/>
  <c r="G56" i="35"/>
  <c r="H51" i="35" s="1"/>
  <c r="I51" i="35" s="1"/>
  <c r="H27" i="43"/>
  <c r="I27" i="43" s="1"/>
  <c r="G128" i="35"/>
  <c r="H123" i="35" s="1"/>
  <c r="I123" i="35" s="1"/>
  <c r="H63" i="43"/>
  <c r="I63" i="43" s="1"/>
  <c r="I15" i="43" l="1"/>
  <c r="C5" i="43"/>
  <c r="I27" i="35"/>
  <c r="C5" i="35"/>
</calcChain>
</file>

<file path=xl/sharedStrings.xml><?xml version="1.0" encoding="utf-8"?>
<sst xmlns="http://schemas.openxmlformats.org/spreadsheetml/2006/main" count="239" uniqueCount="36">
  <si>
    <t>Total</t>
  </si>
  <si>
    <t>Montant engagé</t>
  </si>
  <si>
    <t>Nom du donnateur</t>
  </si>
  <si>
    <t>Téléphone</t>
  </si>
  <si>
    <t>Date de payement</t>
  </si>
  <si>
    <t>Montant a collecté</t>
  </si>
  <si>
    <t>Différence</t>
  </si>
  <si>
    <t>Notes</t>
  </si>
  <si>
    <r>
      <t>Montant per</t>
    </r>
    <r>
      <rPr>
        <sz val="10"/>
        <color theme="3" tint="9.9948118533890809E-2"/>
        <rFont val="Arial"/>
        <family val="2"/>
      </rPr>
      <t>ç</t>
    </r>
    <r>
      <rPr>
        <sz val="10"/>
        <color theme="3" tint="9.9948118533890809E-2"/>
        <rFont val="Arial"/>
        <family val="2"/>
        <scheme val="minor"/>
      </rPr>
      <t>u</t>
    </r>
  </si>
  <si>
    <t>Fichier  de contribution du mois de Janvier</t>
  </si>
  <si>
    <t>Montant total perçu:</t>
  </si>
  <si>
    <t>Montant total a collecté:</t>
  </si>
  <si>
    <t>Fichier  de contribution du mois de Mars</t>
  </si>
  <si>
    <t>Fichier  de contribution du mois de Avril</t>
  </si>
  <si>
    <t>Fichier  de contribution du mois de Mai</t>
  </si>
  <si>
    <t>Fichier  de contribution du mois de Juin</t>
  </si>
  <si>
    <t>Fichier  de contribution du mois de Juillet</t>
  </si>
  <si>
    <r>
      <t>Fichier  de contribution du mois de Ao</t>
    </r>
    <r>
      <rPr>
        <b/>
        <sz val="26"/>
        <color theme="0"/>
        <rFont val="Calibri"/>
        <family val="2"/>
      </rPr>
      <t>û</t>
    </r>
    <r>
      <rPr>
        <b/>
        <sz val="26"/>
        <color theme="0"/>
        <rFont val="Tahoma"/>
        <family val="2"/>
        <scheme val="major"/>
      </rPr>
      <t>t</t>
    </r>
  </si>
  <si>
    <t>Fichier  de contribution du mois de Septembre</t>
  </si>
  <si>
    <t>Fichier  de contribution du mois de Octobre</t>
  </si>
  <si>
    <t>Fichier  de contribution du mois de Novembre</t>
  </si>
  <si>
    <r>
      <t>Fichier  de contribution du mois de Dé</t>
    </r>
    <r>
      <rPr>
        <b/>
        <sz val="26"/>
        <color theme="0"/>
        <rFont val="Tahoma"/>
        <family val="2"/>
      </rPr>
      <t>cembre</t>
    </r>
  </si>
  <si>
    <t>Fichier  de contribution du mois de Février</t>
  </si>
  <si>
    <t>Montant perçu par donnateur</t>
  </si>
  <si>
    <t>Montant a collecté par donnateur</t>
  </si>
  <si>
    <r>
      <t>R</t>
    </r>
    <r>
      <rPr>
        <b/>
        <sz val="26"/>
        <color theme="0"/>
        <rFont val="Tahoma"/>
        <family val="2"/>
      </rPr>
      <t>éc</t>
    </r>
    <r>
      <rPr>
        <b/>
        <sz val="26"/>
        <color theme="0"/>
        <rFont val="Tahoma"/>
        <family val="2"/>
        <scheme val="major"/>
      </rPr>
      <t>apitulation du 1er Trimestrielle</t>
    </r>
  </si>
  <si>
    <r>
      <t>R</t>
    </r>
    <r>
      <rPr>
        <b/>
        <sz val="26"/>
        <color theme="0"/>
        <rFont val="Tahoma"/>
        <family val="2"/>
      </rPr>
      <t>éc</t>
    </r>
    <r>
      <rPr>
        <b/>
        <sz val="26"/>
        <color theme="0"/>
        <rFont val="Tahoma"/>
        <family val="2"/>
        <scheme val="major"/>
      </rPr>
      <t>apitulation du 1er Semestrielle</t>
    </r>
  </si>
  <si>
    <t/>
  </si>
  <si>
    <r>
      <t>R</t>
    </r>
    <r>
      <rPr>
        <b/>
        <sz val="26"/>
        <color theme="0"/>
        <rFont val="Tahoma"/>
        <family val="2"/>
      </rPr>
      <t>éc</t>
    </r>
    <r>
      <rPr>
        <b/>
        <sz val="26"/>
        <color theme="0"/>
        <rFont val="Tahoma"/>
        <family val="2"/>
        <scheme val="major"/>
      </rPr>
      <t>apitulation du 2eme Semestrielle</t>
    </r>
  </si>
  <si>
    <r>
      <t>R</t>
    </r>
    <r>
      <rPr>
        <b/>
        <sz val="26"/>
        <color theme="0"/>
        <rFont val="Tahoma"/>
        <family val="2"/>
      </rPr>
      <t>éc</t>
    </r>
    <r>
      <rPr>
        <b/>
        <sz val="26"/>
        <color theme="0"/>
        <rFont val="Tahoma"/>
        <family val="2"/>
        <scheme val="major"/>
      </rPr>
      <t>apitulation annuelle</t>
    </r>
  </si>
  <si>
    <r>
      <t>R</t>
    </r>
    <r>
      <rPr>
        <b/>
        <sz val="26"/>
        <color theme="0"/>
        <rFont val="Tahoma"/>
        <family val="2"/>
      </rPr>
      <t>éc</t>
    </r>
    <r>
      <rPr>
        <b/>
        <sz val="26"/>
        <color theme="0"/>
        <rFont val="Tahoma"/>
        <family val="2"/>
        <scheme val="major"/>
      </rPr>
      <t>apitulation du 2ème Trimestrielle</t>
    </r>
  </si>
  <si>
    <r>
      <t>R</t>
    </r>
    <r>
      <rPr>
        <b/>
        <sz val="26"/>
        <color theme="0"/>
        <rFont val="Tahoma"/>
        <family val="2"/>
      </rPr>
      <t>éc</t>
    </r>
    <r>
      <rPr>
        <b/>
        <sz val="26"/>
        <color theme="0"/>
        <rFont val="Tahoma"/>
        <family val="2"/>
        <scheme val="major"/>
      </rPr>
      <t>apitulation du 3ème Trimestrielle</t>
    </r>
  </si>
  <si>
    <r>
      <t>R</t>
    </r>
    <r>
      <rPr>
        <b/>
        <sz val="26"/>
        <color theme="0"/>
        <rFont val="Tahoma"/>
        <family val="2"/>
      </rPr>
      <t>éc</t>
    </r>
    <r>
      <rPr>
        <b/>
        <sz val="26"/>
        <color theme="0"/>
        <rFont val="Tahoma"/>
        <family val="2"/>
        <scheme val="major"/>
      </rPr>
      <t>apitulation du 4ème Trimestrielle</t>
    </r>
  </si>
  <si>
    <t>army</t>
  </si>
  <si>
    <t>lok</t>
  </si>
  <si>
    <t>Montant a collecter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</si>
</sst>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lt;=9999999]###\-####;\(###\)\ ###\-####"/>
    <numFmt numFmtId="165" formatCode="&quot;$&quot;#,##0.00"/>
    <numFmt numFmtId="166" formatCode="[$XAF]\ #,##0"/>
    <numFmt numFmtId="167" formatCode="[$-40C]d\-mmm\-yyyy;@"/>
    <numFmt numFmtId="168" formatCode="00000"/>
    <numFmt numFmtId="169" formatCode="[$-40C]d\-mmm\-yy;@"/>
  </numFmts>
  <fonts count="8" x14ac:knownFonts="1">
    <font>
      <sz val="10"/>
      <color theme="3" tint="9.9948118533890809E-2"/>
      <name val="Arial"/>
      <family val="2"/>
      <scheme val="minor"/>
    </font>
    <font>
      <sz val="16"/>
      <color theme="3" tint="9.9948118533890809E-2"/>
      <name val="Tahoma"/>
      <family val="2"/>
      <scheme val="major"/>
    </font>
    <font>
      <b/>
      <sz val="26"/>
      <color theme="0"/>
      <name val="Tahoma"/>
      <family val="2"/>
      <scheme val="major"/>
    </font>
    <font>
      <sz val="10"/>
      <color theme="3" tint="9.9948118533890809E-2"/>
      <name val="Arial"/>
      <family val="2"/>
    </font>
    <font>
      <b/>
      <sz val="10"/>
      <color theme="8" tint="-0.249977111117893"/>
      <name val="Arial"/>
      <family val="2"/>
      <scheme val="minor"/>
    </font>
    <font>
      <sz val="10"/>
      <color theme="3" tint="9.9948118533890809E-2"/>
      <name val="Arial"/>
      <family val="2"/>
      <scheme val="minor"/>
    </font>
    <font>
      <b/>
      <sz val="26"/>
      <color theme="0"/>
      <name val="Calibri"/>
      <family val="2"/>
    </font>
    <font>
      <b/>
      <sz val="26"/>
      <color theme="0"/>
      <name val="Tahoma"/>
      <family val="2"/>
    </font>
  </fonts>
  <fills count="4">
    <fill>
      <patternFill patternType="none"/>
    </fill>
    <fill>
      <patternFill patternType="gray125"/>
    </fill>
    <fill>
      <patternFill patternType="solid">
        <fgColor theme="3" tint="9.9948118533890809E-2"/>
        <bgColor indexed="64"/>
      </patternFill>
    </fill>
    <fill>
      <patternFill patternType="solid">
        <fgColor theme="3" tint="0.749961851863155"/>
        <bgColor indexed="64"/>
      </patternFill>
    </fill>
  </fills>
  <borders count="6">
    <border>
      <left/>
      <right/>
      <top/>
      <bottom/>
      <diagonal/>
    </border>
    <border>
      <left/>
      <right/>
      <top style="thin">
        <color theme="4" tint="-0.24994659260841701"/>
      </top>
      <bottom style="thin">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2" borderId="0" applyNumberFormat="0" applyProtection="0">
      <alignment vertical="center"/>
    </xf>
    <xf numFmtId="0" fontId="1" fillId="0" borderId="1" applyNumberFormat="0" applyFill="0" applyProtection="0">
      <alignment vertical="center"/>
    </xf>
  </cellStyleXfs>
  <cellXfs count="68">
    <xf numFmtId="0" fontId="0" fillId="0" borderId="0" xfId="0">
      <alignment vertical="center"/>
    </xf>
    <xf numFmtId="0" fontId="2" fillId="2" borderId="0" xfId="1">
      <alignment vertical="center"/>
    </xf>
    <xf numFmtId="0" fontId="1" fillId="0" borderId="1" xfId="2">
      <alignment vertical="center"/>
    </xf>
    <xf numFmtId="0" fontId="0" fillId="0" borderId="0" xfId="0" applyFont="1">
      <alignment vertical="center"/>
    </xf>
    <xf numFmtId="0" fontId="0" fillId="0" borderId="0" xfId="0" applyFont="1" applyFill="1" applyBorder="1" applyAlignment="1">
      <alignment vertical="top"/>
    </xf>
    <xf numFmtId="164" fontId="0" fillId="0" borderId="0" xfId="0" applyNumberFormat="1" applyFont="1" applyFill="1" applyBorder="1" applyAlignment="1">
      <alignment vertical="top"/>
    </xf>
    <xf numFmtId="14" fontId="0" fillId="0" borderId="0" xfId="0" applyNumberFormat="1" applyFont="1" applyFill="1" applyBorder="1" applyAlignment="1">
      <alignment horizontal="left" vertical="top"/>
    </xf>
    <xf numFmtId="0" fontId="0" fillId="0" borderId="0" xfId="0" applyFont="1" applyFill="1" applyBorder="1" applyAlignment="1">
      <alignment vertical="top" wrapText="1"/>
    </xf>
    <xf numFmtId="0" fontId="0" fillId="0" borderId="0" xfId="0" applyFont="1" applyAlignment="1">
      <alignment vertical="top"/>
    </xf>
    <xf numFmtId="0" fontId="1" fillId="0" borderId="1" xfId="2" applyAlignment="1">
      <alignment horizontal="center" vertical="center"/>
    </xf>
    <xf numFmtId="164" fontId="0" fillId="0" borderId="0" xfId="0" applyNumberFormat="1" applyFont="1" applyFill="1" applyBorder="1" applyAlignment="1">
      <alignment horizontal="center" vertical="top"/>
    </xf>
    <xf numFmtId="14" fontId="0"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165"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Alignment="1">
      <alignment horizontal="center" vertical="top"/>
    </xf>
    <xf numFmtId="164" fontId="0" fillId="0" borderId="0" xfId="0" applyNumberFormat="1" applyFont="1" applyAlignment="1">
      <alignment horizontal="center" vertical="top"/>
    </xf>
    <xf numFmtId="167" fontId="0" fillId="0" borderId="0" xfId="0" applyNumberFormat="1" applyFont="1" applyFill="1" applyBorder="1" applyAlignment="1">
      <alignment vertical="top"/>
    </xf>
    <xf numFmtId="0" fontId="0" fillId="0" borderId="0" xfId="0" applyFont="1" applyFill="1" applyBorder="1" applyAlignment="1">
      <alignment horizontal="center" vertical="top" wrapText="1"/>
    </xf>
    <xf numFmtId="0" fontId="0" fillId="0" borderId="0" xfId="0" applyFont="1" applyAlignment="1">
      <alignment horizontal="center" vertical="top" wrapText="1"/>
    </xf>
    <xf numFmtId="165" fontId="4" fillId="0" borderId="0" xfId="0" applyNumberFormat="1" applyFont="1" applyBorder="1" applyAlignment="1">
      <alignment horizontal="center" vertical="center"/>
    </xf>
    <xf numFmtId="166" fontId="4" fillId="0" borderId="0" xfId="0" applyNumberFormat="1" applyFont="1" applyBorder="1" applyAlignment="1">
      <alignment vertical="top"/>
    </xf>
    <xf numFmtId="0" fontId="0" fillId="0" borderId="0" xfId="0" applyFont="1" applyBorder="1">
      <alignment vertical="center"/>
    </xf>
    <xf numFmtId="166" fontId="0" fillId="0" borderId="0" xfId="0" applyNumberFormat="1" applyFont="1">
      <alignment vertical="center"/>
    </xf>
    <xf numFmtId="0" fontId="1" fillId="0" borderId="1" xfId="2" applyNumberFormat="1" applyAlignment="1">
      <alignment horizontal="right" vertical="center"/>
    </xf>
    <xf numFmtId="0" fontId="0" fillId="0" borderId="0" xfId="0" applyNumberFormat="1" applyFont="1" applyFill="1" applyBorder="1" applyAlignment="1">
      <alignment horizontal="center" vertical="top"/>
    </xf>
    <xf numFmtId="0" fontId="0" fillId="0" borderId="0" xfId="0" applyNumberFormat="1" applyFont="1" applyFill="1" applyBorder="1" applyAlignment="1">
      <alignment vertical="top"/>
    </xf>
    <xf numFmtId="0" fontId="0" fillId="3" borderId="0" xfId="0" applyNumberFormat="1" applyFont="1" applyFill="1" applyBorder="1" applyAlignment="1">
      <alignment horizontal="center" vertical="top"/>
    </xf>
    <xf numFmtId="0" fontId="1" fillId="0" borderId="1" xfId="2" applyNumberFormat="1" applyAlignment="1">
      <alignment horizontal="center" vertical="center"/>
    </xf>
    <xf numFmtId="168" fontId="0" fillId="0" borderId="0" xfId="0" applyNumberFormat="1" applyFont="1" applyFill="1" applyBorder="1" applyAlignment="1">
      <alignment horizontal="center" vertical="top"/>
    </xf>
    <xf numFmtId="0" fontId="0" fillId="0" borderId="0" xfId="0" applyAlignment="1">
      <alignment horizontal="center" vertical="center"/>
    </xf>
    <xf numFmtId="0" fontId="0" fillId="0" borderId="0" xfId="0" applyAlignment="1">
      <alignment horizontal="center" vertical="center"/>
    </xf>
    <xf numFmtId="168" fontId="0" fillId="0" borderId="0" xfId="0" applyNumberFormat="1" applyFont="1" applyAlignment="1">
      <alignment vertical="top"/>
    </xf>
    <xf numFmtId="169"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Alignment="1">
      <alignment vertical="center"/>
    </xf>
    <xf numFmtId="0" fontId="0" fillId="0" borderId="0" xfId="0" quotePrefix="1">
      <alignment vertical="center"/>
    </xf>
    <xf numFmtId="0" fontId="0" fillId="0" borderId="2" xfId="0" applyFont="1" applyFill="1" applyBorder="1" applyAlignment="1">
      <alignment horizontal="center" vertical="center"/>
    </xf>
    <xf numFmtId="164" fontId="0" fillId="0" borderId="2" xfId="0" applyNumberFormat="1" applyFont="1" applyFill="1" applyBorder="1" applyAlignment="1">
      <alignment horizontal="center" vertical="center"/>
    </xf>
    <xf numFmtId="14" fontId="0" fillId="0" borderId="2"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0" fontId="0" fillId="0" borderId="2" xfId="0" applyBorder="1" applyAlignment="1">
      <alignment horizontal="center" vertical="center"/>
    </xf>
    <xf numFmtId="169" fontId="0" fillId="0" borderId="2" xfId="0" applyNumberFormat="1" applyBorder="1" applyAlignment="1">
      <alignment horizontal="center" vertical="center"/>
    </xf>
    <xf numFmtId="0" fontId="0" fillId="0" borderId="2" xfId="0" applyFont="1" applyFill="1" applyBorder="1" applyAlignment="1">
      <alignment horizontal="center" vertical="center" wrapText="1"/>
    </xf>
    <xf numFmtId="0" fontId="0" fillId="0" borderId="2" xfId="0" applyBorder="1">
      <alignment vertical="center"/>
    </xf>
    <xf numFmtId="1" fontId="0" fillId="0" borderId="2" xfId="0" applyNumberFormat="1" applyBorder="1" applyAlignment="1">
      <alignment horizontal="center" vertical="center"/>
    </xf>
    <xf numFmtId="0" fontId="0" fillId="0" borderId="0" xfId="0" applyFont="1" applyAlignment="1">
      <alignment horizontal="center" vertical="center"/>
    </xf>
    <xf numFmtId="0" fontId="2" fillId="2" borderId="0" xfId="1" applyAlignment="1">
      <alignment horizontal="center" vertical="center"/>
    </xf>
    <xf numFmtId="1" fontId="1" fillId="0" borderId="1" xfId="2" applyNumberFormat="1" applyAlignment="1">
      <alignment horizontal="center" vertical="center"/>
    </xf>
    <xf numFmtId="169" fontId="0" fillId="0" borderId="0" xfId="0" applyNumberFormat="1" applyFont="1" applyFill="1" applyBorder="1" applyAlignment="1">
      <alignment vertical="top"/>
    </xf>
    <xf numFmtId="169" fontId="0" fillId="0" borderId="0" xfId="0" applyNumberFormat="1" applyFont="1" applyFill="1" applyBorder="1" applyAlignment="1">
      <alignment horizontal="center" vertical="top"/>
    </xf>
    <xf numFmtId="169" fontId="0" fillId="0" borderId="0" xfId="0" applyNumberFormat="1" applyFont="1" applyAlignment="1">
      <alignment horizontal="center" vertical="top"/>
    </xf>
    <xf numFmtId="0" fontId="0" fillId="0" borderId="0" xfId="0" applyNumberFormat="1" applyFont="1" applyAlignment="1">
      <alignment horizontal="center" vertical="top"/>
    </xf>
    <xf numFmtId="0" fontId="0" fillId="3" borderId="0" xfId="0" applyNumberFormat="1" applyFont="1" applyFill="1" applyAlignment="1">
      <alignment horizontal="center" vertical="top"/>
    </xf>
    <xf numFmtId="14" fontId="0" fillId="0" borderId="0" xfId="0" applyNumberFormat="1" applyFont="1" applyAlignment="1">
      <alignment vertical="top"/>
    </xf>
    <xf numFmtId="169" fontId="0" fillId="0" borderId="0" xfId="0" applyNumberFormat="1" applyFont="1" applyAlignment="1">
      <alignment vertical="top"/>
    </xf>
    <xf numFmtId="0" fontId="5" fillId="0" borderId="2"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0" fontId="0" fillId="0" borderId="2" xfId="0" applyBorder="1" applyAlignment="1">
      <alignment horizontal="center" vertical="center"/>
    </xf>
    <xf numFmtId="0" fontId="5" fillId="0" borderId="0" xfId="2" applyFont="1" applyFill="1" applyBorder="1" applyAlignment="1">
      <alignment horizontal="center" vertical="center"/>
    </xf>
    <xf numFmtId="1" fontId="0" fillId="0" borderId="2" xfId="0" applyNumberFormat="1" applyBorder="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cellXfs>
  <cellStyles count="3">
    <cellStyle name="Heading 1" xfId="1" builtinId="16" customBuiltin="1"/>
    <cellStyle name="Heading 2" xfId="2" builtinId="17" customBuiltin="1"/>
    <cellStyle name="Normal" xfId="0" builtinId="0" customBuiltin="1"/>
  </cellStyles>
  <dxfs count="168">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alignment horizontal="center" vertical="top" textRotation="0" wrapText="1" indent="0" justifyLastLine="0" shrinkToFit="0" readingOrder="0"/>
    </dxf>
    <dxf>
      <numFmt numFmtId="0" formatCode="General"/>
      <fill>
        <patternFill patternType="solid">
          <fgColor indexed="64"/>
          <bgColor theme="3" tint="0.749961851863155"/>
        </patternFill>
      </fil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169" formatCode="[$-40C]d\-mmm\-yy;@"/>
      <alignment horizontal="center" vertical="top" textRotation="0" wrapText="0" indent="0" justifyLastLine="0" shrinkToFit="0" readingOrder="0"/>
    </dxf>
    <dxf>
      <numFmt numFmtId="164" formatCode="[&lt;=9999999]###\-####;\(###\)\ ###\-####"/>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69" formatCode="[$-40C]d\-mmm\-yy;@"/>
      <alignment horizontal="general"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69" formatCode="[$-40C]d\-mmm\-yy;@"/>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69" formatCode="[$-40C]d\-mmm\-yy;@"/>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69" formatCode="[$-40C]d\-mmm\-yy;@"/>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69" formatCode="[$-40C]d\-mmm\-yy;@"/>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69" formatCode="[$-40C]d\-mmm\-yy;@"/>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69" formatCode="[$-40C]d\-mmm\-yy;@"/>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69" formatCode="[$-40C]d\-mmm\-yy;@"/>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69" formatCode="[$-40C]d\-mmm\-yy;@"/>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alignment horizontal="center" vertical="top" textRotation="0" wrapText="1"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fill>
        <patternFill patternType="solid">
          <fgColor indexed="64"/>
          <bgColor theme="3" tint="0.749961851863155"/>
        </patternFill>
      </fil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9" formatCode="m/d/yyyy"/>
      <fill>
        <patternFill patternType="none">
          <fgColor indexed="64"/>
          <bgColor indexed="65"/>
        </patternFill>
      </fill>
      <alignment horizontal="left" vertical="top" textRotation="0" wrapText="0" indent="0" justifyLastLine="0" shrinkToFit="0" readingOrder="0"/>
      <border diagonalUp="0" diagonalDown="0" outline="0">
        <left/>
        <right/>
        <top/>
        <bottom/>
      </border>
    </dxf>
    <dxf>
      <numFmt numFmtId="19" formatCode="m/d/yyyy"/>
      <alignment horizontal="general"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numFmt numFmtId="164" formatCode="[&lt;=9999999]###\-####;\(###\)\ ###\-####"/>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164" formatCode="[&lt;=9999999]###\-####;\(###\)\ ###\-####"/>
      <alignment horizontal="center" vertical="top" textRotation="0" wrapText="0" indent="0" justifyLastLine="0" shrinkToFit="0" readingOrder="0"/>
    </dxf>
    <dxf>
      <font>
        <b val="0"/>
        <i val="0"/>
        <strike val="0"/>
        <condense val="0"/>
        <extend val="0"/>
        <outline val="0"/>
        <shadow val="0"/>
        <u val="none"/>
        <vertAlign val="baseline"/>
        <sz val="10"/>
        <color theme="3" tint="9.9948118533890809E-2"/>
        <name val="Arial"/>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numFmt numFmtId="0" formatCode="General"/>
      <alignment horizontal="center" vertical="top" textRotation="0" wrapText="0" indent="0" justifyLastLine="0" shrinkToFit="0" readingOrder="0"/>
    </dxf>
    <dxf>
      <alignment horizontal="center" vertical="top" textRotation="0" wrapText="1" indent="0" justifyLastLine="0" shrinkToFit="0" readingOrder="0"/>
    </dxf>
    <dxf>
      <numFmt numFmtId="0" formatCode="General"/>
      <fill>
        <patternFill patternType="solid">
          <fgColor indexed="64"/>
          <bgColor theme="3" tint="0.749961851863155"/>
        </patternFill>
      </fil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169" formatCode="[$-40C]d\-mmm\-yy;@"/>
      <alignment horizontal="center" vertical="top" textRotation="0" wrapText="0" indent="0" justifyLastLine="0" shrinkToFit="0" readingOrder="0"/>
    </dxf>
    <dxf>
      <numFmt numFmtId="164" formatCode="[&lt;=9999999]###\-####;\(###\)\ ###\-####"/>
      <alignment horizontal="center" vertical="top" textRotation="0" wrapText="0" indent="0" justifyLastLine="0" shrinkToFit="0" readingOrder="0"/>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id="12" name="tblData3245678910111213" displayName="tblData3245678910111213"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167" totalsRowDxfId="13"/>
    <tableColumn id="2" name="Téléphone" dataDxfId="166" totalsRowDxfId="12"/>
    <tableColumn id="3" name="Date de payement" dataDxfId="165" totalsRowDxfId="11"/>
    <tableColumn id="4" name="Montant perçu" totalsRowFunction="sum" dataDxfId="164" totalsRowDxfId="10"/>
    <tableColumn id="5" name="Montant a collecté" totalsRowFunction="sum" dataDxfId="163" totalsRowDxfId="9"/>
    <tableColumn id="6" name="Différence" totalsRowFunction="sum" dataDxfId="162" totalsRowDxfId="8">
      <calculatedColumnFormula>tblData3245678910111213[[#This Row],[Montant a collecté]]-tblData3245678910111213[[#This Row],[Montant perçu]]</calculatedColumnFormula>
    </tableColumn>
    <tableColumn id="7" name="Notes" dataDxfId="161" totalsRowDxfId="7"/>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10.xml><?xml version="1.0" encoding="utf-8"?>
<table xmlns="http://schemas.openxmlformats.org/spreadsheetml/2006/main" id="3" name="tblData324" displayName="tblData324"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62" totalsRowDxfId="61">
      <calculatedColumnFormula>tblData3245678910111213[[#This Row],[Nom du donnateur]]</calculatedColumnFormula>
    </tableColumn>
    <tableColumn id="2" name="Téléphone" dataDxfId="60" totalsRowDxfId="59">
      <calculatedColumnFormula>tblData3245678910111213[[#This Row],[Téléphone]]</calculatedColumnFormula>
    </tableColumn>
    <tableColumn id="3" name="Date de payement" dataDxfId="58" totalsRowDxfId="57"/>
    <tableColumn id="4" name="Montant perçu" totalsRowFunction="sum" dataDxfId="56" totalsRowDxfId="55"/>
    <tableColumn id="5" name="Montant a collecté" totalsRowFunction="sum" dataDxfId="54" totalsRowDxfId="53"/>
    <tableColumn id="6" name="Différence" totalsRowFunction="sum" dataDxfId="52" totalsRowDxfId="51">
      <calculatedColumnFormula>tblData324[[#This Row],[Montant a collecté]]-tblData324[[#This Row],[Montant perçu]]</calculatedColumnFormula>
    </tableColumn>
    <tableColumn id="7" name="Notes" dataDxfId="50" totalsRowDxfId="49"/>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11.xml><?xml version="1.0" encoding="utf-8"?>
<table xmlns="http://schemas.openxmlformats.org/spreadsheetml/2006/main" id="1" name="tblData32" displayName="tblData32"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48" totalsRowDxfId="47">
      <calculatedColumnFormula>tblData3245678910111213[[#This Row],[Nom du donnateur]]</calculatedColumnFormula>
    </tableColumn>
    <tableColumn id="2" name="Téléphone" dataDxfId="46" totalsRowDxfId="45">
      <calculatedColumnFormula>tblData3245678910111213[[#This Row],[Téléphone]]</calculatedColumnFormula>
    </tableColumn>
    <tableColumn id="3" name="Date de payement" dataDxfId="44" totalsRowDxfId="43"/>
    <tableColumn id="4" name="Montant perçu" totalsRowFunction="sum" dataDxfId="42" totalsRowDxfId="41"/>
    <tableColumn id="5" name="Montant a collecté" totalsRowFunction="sum" dataDxfId="40" totalsRowDxfId="39"/>
    <tableColumn id="6" name="Différence" totalsRowFunction="sum" dataDxfId="38" totalsRowDxfId="37">
      <calculatedColumnFormula>tblData32[[#This Row],[Montant a collecté]]-tblData32[[#This Row],[Montant perçu]]</calculatedColumnFormula>
    </tableColumn>
    <tableColumn id="7" name="Notes" dataDxfId="36" totalsRowDxfId="35"/>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12.xml><?xml version="1.0" encoding="utf-8"?>
<table xmlns="http://schemas.openxmlformats.org/spreadsheetml/2006/main" id="2" name="tblData3" displayName="tblData3"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34" totalsRowDxfId="33">
      <calculatedColumnFormula>tblData3245678910111213[[#This Row],[Nom du donnateur]]</calculatedColumnFormula>
    </tableColumn>
    <tableColumn id="2" name="Téléphone" dataDxfId="32" totalsRowDxfId="31">
      <calculatedColumnFormula>tblData3245678910111213[[#This Row],[Téléphone]]</calculatedColumnFormula>
    </tableColumn>
    <tableColumn id="3" name="Date de payement" dataDxfId="30" totalsRowDxfId="29"/>
    <tableColumn id="4" name="Montant perçu" totalsRowFunction="sum" dataDxfId="28" totalsRowDxfId="27"/>
    <tableColumn id="5" name="Montant a collecté" totalsRowFunction="sum" dataDxfId="26" totalsRowDxfId="25"/>
    <tableColumn id="6" name="Différence" totalsRowFunction="sum" dataDxfId="24" totalsRowDxfId="23">
      <calculatedColumnFormula>tblData3[[#This Row],[Montant a collecté]]-tblData3[[#This Row],[Montant perçu]]</calculatedColumnFormula>
    </tableColumn>
    <tableColumn id="7" name="Notes" dataDxfId="22" totalsRowDxfId="21"/>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2.xml><?xml version="1.0" encoding="utf-8"?>
<table xmlns="http://schemas.openxmlformats.org/spreadsheetml/2006/main" id="11" name="tblData32456789101112" displayName="tblData32456789101112"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20" totalsRowDxfId="6">
      <calculatedColumnFormula>tblData3245678910111213[[#This Row],[Nom du donnateur]]</calculatedColumnFormula>
    </tableColumn>
    <tableColumn id="2" name="Téléphone" dataDxfId="19" totalsRowDxfId="5">
      <calculatedColumnFormula>tblData3245678910111213[[#This Row],[Téléphone]]</calculatedColumnFormula>
    </tableColumn>
    <tableColumn id="3" name="Date de payement" dataDxfId="18" totalsRowDxfId="4">
      <calculatedColumnFormula>tblData324567891011[[#This Row],[Date de payement]]</calculatedColumnFormula>
    </tableColumn>
    <tableColumn id="4" name="Montant perçu" totalsRowFunction="sum" dataDxfId="17" totalsRowDxfId="3"/>
    <tableColumn id="5" name="Montant a collecté" totalsRowFunction="sum" dataDxfId="16" totalsRowDxfId="2"/>
    <tableColumn id="6" name="Différence" totalsRowFunction="sum" dataDxfId="15" totalsRowDxfId="1">
      <calculatedColumnFormula>tblData32456789101112[[#This Row],[Montant a collecté]]-tblData32456789101112[[#This Row],[Montant perçu]]</calculatedColumnFormula>
    </tableColumn>
    <tableColumn id="7" name="Notes" dataDxfId="14" totalsRowDxfId="0"/>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3.xml><?xml version="1.0" encoding="utf-8"?>
<table xmlns="http://schemas.openxmlformats.org/spreadsheetml/2006/main" id="10" name="tblData324567891011" displayName="tblData324567891011"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160" totalsRowDxfId="159">
      <calculatedColumnFormula>tblData3245678910111213[[#This Row],[Nom du donnateur]]</calculatedColumnFormula>
    </tableColumn>
    <tableColumn id="2" name="Téléphone" dataDxfId="158" totalsRowDxfId="157">
      <calculatedColumnFormula>tblData3245678910111213[[#This Row],[Téléphone]]</calculatedColumnFormula>
    </tableColumn>
    <tableColumn id="3" name="Date de payement" dataDxfId="156" totalsRowDxfId="155"/>
    <tableColumn id="4" name="Montant perçu" totalsRowFunction="sum" dataDxfId="154" totalsRowDxfId="153"/>
    <tableColumn id="5" name="Montant a collecté" totalsRowFunction="sum" dataDxfId="152" totalsRowDxfId="151"/>
    <tableColumn id="6" name="Différence" totalsRowFunction="sum" dataDxfId="150" totalsRowDxfId="149">
      <calculatedColumnFormula>tblData324567891011[[#This Row],[Montant a collecté]]-tblData324567891011[[#This Row],[Montant perçu]]</calculatedColumnFormula>
    </tableColumn>
    <tableColumn id="7" name="Notes" dataDxfId="148" totalsRowDxfId="147"/>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4.xml><?xml version="1.0" encoding="utf-8"?>
<table xmlns="http://schemas.openxmlformats.org/spreadsheetml/2006/main" id="9" name="tblData3245678910" displayName="tblData3245678910"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146" totalsRowDxfId="145">
      <calculatedColumnFormula>tblData3245678910111213[[#This Row],[Nom du donnateur]]</calculatedColumnFormula>
    </tableColumn>
    <tableColumn id="2" name="Téléphone" dataDxfId="144" totalsRowDxfId="143">
      <calculatedColumnFormula>tblData3245678910111213[[#This Row],[Téléphone]]</calculatedColumnFormula>
    </tableColumn>
    <tableColumn id="3" name="Date de payement" dataDxfId="142" totalsRowDxfId="141"/>
    <tableColumn id="4" name="Montant perçu" totalsRowFunction="sum" dataDxfId="140" totalsRowDxfId="139"/>
    <tableColumn id="5" name="Montant a collecté" totalsRowFunction="sum" dataDxfId="138" totalsRowDxfId="137"/>
    <tableColumn id="6" name="Différence" totalsRowFunction="sum" dataDxfId="136" totalsRowDxfId="135">
      <calculatedColumnFormula>tblData3245678910[[#This Row],[Montant a collecté]]-tblData3245678910[[#This Row],[Montant perçu]]</calculatedColumnFormula>
    </tableColumn>
    <tableColumn id="7" name="Notes" dataDxfId="134" totalsRowDxfId="133"/>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5.xml><?xml version="1.0" encoding="utf-8"?>
<table xmlns="http://schemas.openxmlformats.org/spreadsheetml/2006/main" id="8" name="tblData32456789" displayName="tblData32456789"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132" totalsRowDxfId="131">
      <calculatedColumnFormula>tblData3245678910111213[[#This Row],[Nom du donnateur]]</calculatedColumnFormula>
    </tableColumn>
    <tableColumn id="2" name="Téléphone" dataDxfId="130" totalsRowDxfId="129">
      <calculatedColumnFormula>tblData3245678910111213[[#This Row],[Téléphone]]</calculatedColumnFormula>
    </tableColumn>
    <tableColumn id="3" name="Date de payement" dataDxfId="128" totalsRowDxfId="127"/>
    <tableColumn id="4" name="Montant perçu" totalsRowFunction="sum" dataDxfId="126" totalsRowDxfId="125"/>
    <tableColumn id="5" name="Montant a collecté" totalsRowFunction="sum" dataDxfId="124" totalsRowDxfId="123"/>
    <tableColumn id="6" name="Différence" totalsRowFunction="sum" dataDxfId="122" totalsRowDxfId="121">
      <calculatedColumnFormula>tblData32456789[[#This Row],[Montant a collecté]]-tblData32456789[[#This Row],[Montant perçu]]</calculatedColumnFormula>
    </tableColumn>
    <tableColumn id="7" name="Notes" dataDxfId="120" totalsRowDxfId="119"/>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6.xml><?xml version="1.0" encoding="utf-8"?>
<table xmlns="http://schemas.openxmlformats.org/spreadsheetml/2006/main" id="7" name="tblData3245678" displayName="tblData3245678"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118" totalsRowDxfId="117">
      <calculatedColumnFormula>tblData3245678910111213[[#This Row],[Nom du donnateur]]</calculatedColumnFormula>
    </tableColumn>
    <tableColumn id="2" name="Téléphone" dataDxfId="116" totalsRowDxfId="115">
      <calculatedColumnFormula>tblData3245678910111213[[#This Row],[Téléphone]]</calculatedColumnFormula>
    </tableColumn>
    <tableColumn id="3" name="Date de payement" dataDxfId="114" totalsRowDxfId="113"/>
    <tableColumn id="4" name="Montant perçu" totalsRowFunction="sum" dataDxfId="112" totalsRowDxfId="111"/>
    <tableColumn id="5" name="Montant a collecté" totalsRowFunction="sum" dataDxfId="110" totalsRowDxfId="109"/>
    <tableColumn id="6" name="Différence" totalsRowFunction="sum" dataDxfId="108" totalsRowDxfId="107">
      <calculatedColumnFormula>tblData3245678[[#This Row],[Montant a collecté]]-tblData3245678[[#This Row],[Montant perçu]]</calculatedColumnFormula>
    </tableColumn>
    <tableColumn id="7" name="Notes" dataDxfId="106" totalsRowDxfId="105"/>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7.xml><?xml version="1.0" encoding="utf-8"?>
<table xmlns="http://schemas.openxmlformats.org/spreadsheetml/2006/main" id="6" name="tblData324567" displayName="tblData324567"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104" totalsRowDxfId="103">
      <calculatedColumnFormula>tblData3245678910111213[[#This Row],[Nom du donnateur]]</calculatedColumnFormula>
    </tableColumn>
    <tableColumn id="2" name="Téléphone" dataDxfId="102" totalsRowDxfId="101">
      <calculatedColumnFormula>tblData3245678910111213[[#This Row],[Téléphone]]</calculatedColumnFormula>
    </tableColumn>
    <tableColumn id="3" name="Date de payement" dataDxfId="100" totalsRowDxfId="99"/>
    <tableColumn id="4" name="Montant perçu" totalsRowFunction="sum" dataDxfId="98" totalsRowDxfId="97"/>
    <tableColumn id="5" name="Montant a collecté" totalsRowFunction="sum" dataDxfId="96" totalsRowDxfId="95"/>
    <tableColumn id="6" name="Différence" totalsRowFunction="sum" dataDxfId="94" totalsRowDxfId="93">
      <calculatedColumnFormula>tblData324567[[#This Row],[Montant a collecté]]-tblData324567[[#This Row],[Montant perçu]]</calculatedColumnFormula>
    </tableColumn>
    <tableColumn id="7" name="Notes" dataDxfId="92" totalsRowDxfId="91"/>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8.xml><?xml version="1.0" encoding="utf-8"?>
<table xmlns="http://schemas.openxmlformats.org/spreadsheetml/2006/main" id="5" name="tblData32456" displayName="tblData32456"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90" totalsRowDxfId="89">
      <calculatedColumnFormula>tblData3245678910111213[[#This Row],[Nom du donnateur]]</calculatedColumnFormula>
    </tableColumn>
    <tableColumn id="2" name="Téléphone" dataDxfId="88" totalsRowDxfId="87">
      <calculatedColumnFormula>tblData3245678910111213[[#This Row],[Téléphone]]</calculatedColumnFormula>
    </tableColumn>
    <tableColumn id="3" name="Date de payement" dataDxfId="86" totalsRowDxfId="85"/>
    <tableColumn id="4" name="Montant perçu" totalsRowFunction="sum" dataDxfId="84" totalsRowDxfId="83"/>
    <tableColumn id="5" name="Montant a collecté" totalsRowFunction="sum" dataDxfId="82" totalsRowDxfId="81"/>
    <tableColumn id="6" name="Différence" totalsRowFunction="sum" dataDxfId="80" totalsRowDxfId="79">
      <calculatedColumnFormula>tblData32456[[#This Row],[Montant a collecté]]-tblData32456[[#This Row],[Montant perçu]]</calculatedColumnFormula>
    </tableColumn>
    <tableColumn id="7" name="Notes" dataDxfId="78" totalsRowDxfId="77"/>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ables/table9.xml><?xml version="1.0" encoding="utf-8"?>
<table xmlns="http://schemas.openxmlformats.org/spreadsheetml/2006/main" id="4" name="tblData3245" displayName="tblData3245" ref="B8:H209" totalsRowCount="1">
  <autoFilter ref="B8:H2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om du donnateur" totalsRowLabel="Total" dataDxfId="76" totalsRowDxfId="75">
      <calculatedColumnFormula>tblData3245678910111213[[#This Row],[Nom du donnateur]]</calculatedColumnFormula>
    </tableColumn>
    <tableColumn id="2" name="Téléphone" dataDxfId="74" totalsRowDxfId="73">
      <calculatedColumnFormula>tblData3245678910111213[[#This Row],[Téléphone]]</calculatedColumnFormula>
    </tableColumn>
    <tableColumn id="3" name="Date de payement" dataDxfId="72" totalsRowDxfId="71"/>
    <tableColumn id="4" name="Montant perçu" totalsRowFunction="sum" dataDxfId="70" totalsRowDxfId="69"/>
    <tableColumn id="5" name="Montant a collecté" totalsRowFunction="sum" dataDxfId="68" totalsRowDxfId="67"/>
    <tableColumn id="6" name="Différence" totalsRowFunction="sum" dataDxfId="66" totalsRowDxfId="65">
      <calculatedColumnFormula>tblData3245[[#This Row],[Montant a collecté]]-tblData3245[[#This Row],[Montant perçu]]</calculatedColumnFormula>
    </tableColumn>
    <tableColumn id="7" name="Notes" dataDxfId="64" totalsRowDxfId="63"/>
  </tableColumns>
  <tableStyleInfo name="TableStyleLight6" showFirstColumn="0" showLastColumn="0" showRowStripes="1" showColumnStripes="0"/>
  <extLst>
    <ext xmlns:x14="http://schemas.microsoft.com/office/spreadsheetml/2009/9/main" uri="{504A1905-F514-4f6f-8877-14C23A59335A}">
      <x14:table altText="Donor data" altTextSummary="Enter donor contact information, including pledge, amount collected and notes.  The difference will be calculated for you."/>
    </ext>
  </extLst>
</table>
</file>

<file path=xl/theme/theme1.xml><?xml version="1.0" encoding="utf-8"?>
<a:theme xmlns:a="http://schemas.openxmlformats.org/drawingml/2006/main" name="Office Theme">
  <a:themeElements>
    <a:clrScheme name="Donation pledge log">
      <a:dk1>
        <a:srgbClr val="000000"/>
      </a:dk1>
      <a:lt1>
        <a:srgbClr val="FFFFFF"/>
      </a:lt1>
      <a:dk2>
        <a:srgbClr val="01242F"/>
      </a:dk2>
      <a:lt2>
        <a:srgbClr val="EFEFEF"/>
      </a:lt2>
      <a:accent1>
        <a:srgbClr val="009B7A"/>
      </a:accent1>
      <a:accent2>
        <a:srgbClr val="80AF17"/>
      </a:accent2>
      <a:accent3>
        <a:srgbClr val="D95226"/>
      </a:accent3>
      <a:accent4>
        <a:srgbClr val="DDB300"/>
      </a:accent4>
      <a:accent5>
        <a:srgbClr val="068FBD"/>
      </a:accent5>
      <a:accent6>
        <a:srgbClr val="9F218B"/>
      </a:accent6>
      <a:hlink>
        <a:srgbClr val="068FBD"/>
      </a:hlink>
      <a:folHlink>
        <a:srgbClr val="9F218B"/>
      </a:folHlink>
    </a:clrScheme>
    <a:fontScheme name="Donation pledge log">
      <a:majorFont>
        <a:latin typeface="Tahom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zoomScale="80" zoomScaleNormal="80" workbookViewId="0">
      <selection activeCell="E13" sqref="E13"/>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9</v>
      </c>
      <c r="C2" s="1"/>
      <c r="D2" s="1"/>
      <c r="E2" s="1"/>
      <c r="F2" s="1"/>
      <c r="G2" s="1"/>
      <c r="H2" s="1"/>
    </row>
    <row r="4" spans="2:17" ht="19.5" x14ac:dyDescent="0.4">
      <c r="B4" s="2" t="s">
        <v>10</v>
      </c>
      <c r="C4" s="26">
        <f>SUM(tblData3245678910111213[Montant perçu])</f>
        <v>60000</v>
      </c>
      <c r="D4" s="2"/>
      <c r="E4" s="2"/>
      <c r="F4" s="2"/>
      <c r="G4" s="2"/>
      <c r="H4" s="2"/>
      <c r="L4" s="24"/>
      <c r="Q4" s="25"/>
    </row>
    <row r="5" spans="2:17" ht="19.5" x14ac:dyDescent="0.4">
      <c r="B5" s="2" t="s">
        <v>11</v>
      </c>
      <c r="C5" s="26">
        <f>SUM(tblData3245678910111213[Montant a collecté])</f>
        <v>30025</v>
      </c>
      <c r="D5" s="2"/>
      <c r="E5" s="2"/>
      <c r="F5" s="2"/>
      <c r="G5" s="2"/>
      <c r="H5" s="2"/>
      <c r="J5" s="22"/>
      <c r="K5" s="22"/>
      <c r="L5" s="22"/>
    </row>
    <row r="6" spans="2:17" ht="19.5" x14ac:dyDescent="0.4">
      <c r="B6" s="2" t="s">
        <v>1</v>
      </c>
      <c r="C6" s="9">
        <f>COUNT(tblData3245678910111213[Montant perçu])</f>
        <v>2</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
        <v>33</v>
      </c>
      <c r="C9" s="31">
        <v>18238861</v>
      </c>
      <c r="D9" s="52">
        <v>12543</v>
      </c>
      <c r="E9" s="27">
        <v>30000</v>
      </c>
      <c r="F9" s="27">
        <v>2</v>
      </c>
      <c r="G9" s="29">
        <f>tblData3245678910111213[[#This Row],[Montant a collecté]]-tblData3245678910111213[[#This Row],[Montant perçu]]</f>
        <v>-29998</v>
      </c>
      <c r="H9" s="20"/>
    </row>
    <row r="10" spans="2:17" s="8" customFormat="1" x14ac:dyDescent="0.4">
      <c r="B10" s="17">
        <v>123</v>
      </c>
      <c r="C10" s="18"/>
      <c r="D10" s="52">
        <v>12123</v>
      </c>
      <c r="E10" s="27"/>
      <c r="F10" s="27">
        <v>23</v>
      </c>
      <c r="G10" s="29">
        <f>tblData3245678910111213[[#This Row],[Montant a collecté]]-tblData3245678910111213[[#This Row],[Montant perçu]]</f>
        <v>23</v>
      </c>
      <c r="H10" s="20"/>
      <c r="N10" s="34"/>
    </row>
    <row r="11" spans="2:17" s="8" customFormat="1" x14ac:dyDescent="0.4">
      <c r="B11" s="17">
        <v>1</v>
      </c>
      <c r="C11" s="18"/>
      <c r="D11" s="52"/>
      <c r="E11" s="27"/>
      <c r="F11" s="27"/>
      <c r="G11" s="29">
        <f>tblData3245678910111213[[#This Row],[Montant a collecté]]-tblData3245678910111213[[#This Row],[Montant perçu]]</f>
        <v>0</v>
      </c>
      <c r="H11" s="20"/>
      <c r="N11" s="34"/>
    </row>
    <row r="12" spans="2:17" s="8" customFormat="1" x14ac:dyDescent="0.4">
      <c r="B12" s="17">
        <v>2</v>
      </c>
      <c r="C12" s="18"/>
      <c r="D12" s="52"/>
      <c r="E12" s="27"/>
      <c r="F12" s="27"/>
      <c r="G12" s="29">
        <f>tblData3245678910111213[[#This Row],[Montant a collecté]]-tblData3245678910111213[[#This Row],[Montant perçu]]</f>
        <v>0</v>
      </c>
      <c r="H12" s="20"/>
      <c r="N12" s="34"/>
    </row>
    <row r="13" spans="2:17" x14ac:dyDescent="0.4">
      <c r="B13" s="17">
        <v>3</v>
      </c>
      <c r="C13" s="18"/>
      <c r="D13" s="52">
        <v>12345</v>
      </c>
      <c r="E13" s="27"/>
      <c r="F13" s="27"/>
      <c r="G13" s="29">
        <f>tblData3245678910111213[[#This Row],[Montant a collecté]]-tblData3245678910111213[[#This Row],[Montant perçu]]</f>
        <v>0</v>
      </c>
      <c r="H13" s="20"/>
      <c r="N13" s="34"/>
      <c r="P13" s="8"/>
    </row>
    <row r="14" spans="2:17" x14ac:dyDescent="0.4">
      <c r="B14" s="17">
        <v>4</v>
      </c>
      <c r="C14" s="18"/>
      <c r="D14" s="52">
        <v>1112122</v>
      </c>
      <c r="E14" s="27"/>
      <c r="F14" s="27"/>
      <c r="G14" s="29">
        <f>tblData3245678910111213[[#This Row],[Montant a collecté]]-tblData3245678910111213[[#This Row],[Montant perçu]]</f>
        <v>0</v>
      </c>
      <c r="H14" s="20"/>
      <c r="N14" s="34"/>
      <c r="P14" s="8"/>
    </row>
    <row r="15" spans="2:17" x14ac:dyDescent="0.4">
      <c r="B15" s="17">
        <v>5</v>
      </c>
      <c r="C15" s="18"/>
      <c r="D15" s="52"/>
      <c r="E15" s="27"/>
      <c r="F15" s="27"/>
      <c r="G15" s="29">
        <f>tblData3245678910111213[[#This Row],[Montant a collecté]]-tblData3245678910111213[[#This Row],[Montant perçu]]</f>
        <v>0</v>
      </c>
      <c r="H15" s="20"/>
      <c r="N15" s="34"/>
    </row>
    <row r="16" spans="2:17" x14ac:dyDescent="0.4">
      <c r="B16" s="17">
        <v>6</v>
      </c>
      <c r="C16" s="18"/>
      <c r="D16" s="52"/>
      <c r="E16" s="27"/>
      <c r="F16" s="27"/>
      <c r="G16" s="29">
        <f>tblData3245678910111213[[#This Row],[Montant a collecté]]-tblData3245678910111213[[#This Row],[Montant perçu]]</f>
        <v>0</v>
      </c>
      <c r="H16" s="20"/>
      <c r="N16" s="34"/>
    </row>
    <row r="17" spans="2:14" x14ac:dyDescent="0.4">
      <c r="B17" s="17">
        <v>7</v>
      </c>
      <c r="C17" s="18"/>
      <c r="D17" s="52"/>
      <c r="E17" s="27"/>
      <c r="F17" s="27"/>
      <c r="G17" s="29">
        <f>tblData3245678910111213[[#This Row],[Montant a collecté]]-tblData3245678910111213[[#This Row],[Montant perçu]]</f>
        <v>0</v>
      </c>
      <c r="H17" s="20"/>
      <c r="N17" s="34"/>
    </row>
    <row r="18" spans="2:14" x14ac:dyDescent="0.4">
      <c r="B18" s="17">
        <v>8</v>
      </c>
      <c r="C18" s="18"/>
      <c r="D18" s="52"/>
      <c r="E18" s="27"/>
      <c r="F18" s="27"/>
      <c r="G18" s="29">
        <f>tblData3245678910111213[[#This Row],[Montant a collecté]]-tblData3245678910111213[[#This Row],[Montant perçu]]</f>
        <v>0</v>
      </c>
      <c r="H18" s="20"/>
      <c r="N18" s="34"/>
    </row>
    <row r="19" spans="2:14" x14ac:dyDescent="0.4">
      <c r="B19" s="17">
        <v>9</v>
      </c>
      <c r="C19" s="18"/>
      <c r="D19" s="52"/>
      <c r="E19" s="27"/>
      <c r="F19" s="27"/>
      <c r="G19" s="29">
        <f>tblData3245678910111213[[#This Row],[Montant a collecté]]-tblData3245678910111213[[#This Row],[Montant perçu]]</f>
        <v>0</v>
      </c>
      <c r="H19" s="20"/>
      <c r="N19" s="34"/>
    </row>
    <row r="20" spans="2:14" x14ac:dyDescent="0.4">
      <c r="B20" s="17">
        <v>11</v>
      </c>
      <c r="C20" s="18"/>
      <c r="D20" s="52"/>
      <c r="E20" s="27"/>
      <c r="F20" s="27"/>
      <c r="G20" s="29">
        <f>tblData3245678910111213[[#This Row],[Montant a collecté]]-tblData3245678910111213[[#This Row],[Montant perçu]]</f>
        <v>0</v>
      </c>
      <c r="H20" s="20"/>
      <c r="N20" s="34"/>
    </row>
    <row r="21" spans="2:14" x14ac:dyDescent="0.4">
      <c r="B21" s="17" t="s">
        <v>34</v>
      </c>
      <c r="C21" s="18">
        <v>1526748866</v>
      </c>
      <c r="D21" s="52">
        <v>12124</v>
      </c>
      <c r="E21" s="27">
        <v>30000</v>
      </c>
      <c r="F21" s="27">
        <v>30000</v>
      </c>
      <c r="G21" s="29">
        <f>tblData3245678910111213[[#This Row],[Montant a collecté]]-tblData3245678910111213[[#This Row],[Montant perçu]]</f>
        <v>0</v>
      </c>
      <c r="H21" s="20"/>
      <c r="N21" s="34"/>
    </row>
    <row r="22" spans="2:14" x14ac:dyDescent="0.4">
      <c r="B22" s="17"/>
      <c r="C22" s="18"/>
      <c r="D22" s="52"/>
      <c r="E22" s="27"/>
      <c r="F22" s="27"/>
      <c r="G22" s="29">
        <f>tblData3245678910111213[[#This Row],[Montant a collecté]]-tblData3245678910111213[[#This Row],[Montant perçu]]</f>
        <v>0</v>
      </c>
      <c r="H22" s="21"/>
      <c r="N22" s="34"/>
    </row>
    <row r="23" spans="2:14" x14ac:dyDescent="0.4">
      <c r="B23" s="17"/>
      <c r="C23" s="18"/>
      <c r="D23" s="53"/>
      <c r="E23" s="54"/>
      <c r="F23" s="54"/>
      <c r="G23" s="55">
        <f>tblData3245678910111213[[#This Row],[Montant a collecté]]-tblData3245678910111213[[#This Row],[Montant perçu]]</f>
        <v>0</v>
      </c>
      <c r="H23" s="21"/>
    </row>
    <row r="24" spans="2:14" x14ac:dyDescent="0.4">
      <c r="B24" s="17"/>
      <c r="C24" s="10"/>
      <c r="D24" s="52"/>
      <c r="E24" s="27"/>
      <c r="F24" s="27"/>
      <c r="G24" s="29">
        <f>tblData3245678910111213[[#This Row],[Montant a collecté]]-tblData3245678910111213[[#This Row],[Montant perçu]]</f>
        <v>0</v>
      </c>
      <c r="H24" s="20"/>
    </row>
    <row r="25" spans="2:14" x14ac:dyDescent="0.4">
      <c r="B25" s="17"/>
      <c r="C25" s="10"/>
      <c r="D25" s="52"/>
      <c r="E25" s="27"/>
      <c r="F25" s="27"/>
      <c r="G25" s="29">
        <f>tblData3245678910111213[[#This Row],[Montant a collecté]]-tblData3245678910111213[[#This Row],[Montant perçu]]</f>
        <v>0</v>
      </c>
      <c r="H25" s="20"/>
    </row>
    <row r="26" spans="2:14" x14ac:dyDescent="0.4">
      <c r="B26" s="17"/>
      <c r="C26" s="10"/>
      <c r="D26" s="52"/>
      <c r="E26" s="27"/>
      <c r="F26" s="27"/>
      <c r="G26" s="29">
        <f>tblData3245678910111213[[#This Row],[Montant a collecté]]-tblData3245678910111213[[#This Row],[Montant perçu]]</f>
        <v>0</v>
      </c>
      <c r="H26" s="20"/>
    </row>
    <row r="27" spans="2:14" x14ac:dyDescent="0.4">
      <c r="B27" s="17"/>
      <c r="C27" s="10"/>
      <c r="D27" s="52"/>
      <c r="E27" s="27"/>
      <c r="F27" s="27"/>
      <c r="G27" s="29">
        <f>tblData3245678910111213[[#This Row],[Montant a collecté]]-tblData3245678910111213[[#This Row],[Montant perçu]]</f>
        <v>0</v>
      </c>
      <c r="H27" s="20"/>
    </row>
    <row r="28" spans="2:14" x14ac:dyDescent="0.4">
      <c r="B28" s="17"/>
      <c r="C28" s="10"/>
      <c r="D28" s="52"/>
      <c r="E28" s="27"/>
      <c r="F28" s="27"/>
      <c r="G28" s="29">
        <f>tblData3245678910111213[[#This Row],[Montant a collecté]]-tblData3245678910111213[[#This Row],[Montant perçu]]</f>
        <v>0</v>
      </c>
      <c r="H28" s="20"/>
    </row>
    <row r="29" spans="2:14" x14ac:dyDescent="0.4">
      <c r="B29" s="17"/>
      <c r="C29" s="10"/>
      <c r="D29" s="52"/>
      <c r="E29" s="27"/>
      <c r="F29" s="27"/>
      <c r="G29" s="29">
        <f>tblData3245678910111213[[#This Row],[Montant a collecté]]-tblData3245678910111213[[#This Row],[Montant perçu]]</f>
        <v>0</v>
      </c>
      <c r="H29" s="20"/>
    </row>
    <row r="30" spans="2:14" x14ac:dyDescent="0.4">
      <c r="B30" s="17"/>
      <c r="C30" s="10"/>
      <c r="D30" s="52"/>
      <c r="E30" s="27"/>
      <c r="F30" s="27"/>
      <c r="G30" s="29">
        <f>tblData3245678910111213[[#This Row],[Montant a collecté]]-tblData3245678910111213[[#This Row],[Montant perçu]]</f>
        <v>0</v>
      </c>
      <c r="H30" s="20"/>
    </row>
    <row r="31" spans="2:14" x14ac:dyDescent="0.4">
      <c r="B31" s="17"/>
      <c r="C31" s="18"/>
      <c r="D31" s="53"/>
      <c r="E31" s="54"/>
      <c r="F31" s="54"/>
      <c r="G31" s="55">
        <f>tblData3245678910111213[[#This Row],[Montant a collecté]]-tblData3245678910111213[[#This Row],[Montant perçu]]</f>
        <v>0</v>
      </c>
      <c r="H31" s="21"/>
    </row>
    <row r="32" spans="2:14" x14ac:dyDescent="0.4">
      <c r="B32" s="17"/>
      <c r="C32" s="10"/>
      <c r="D32" s="52"/>
      <c r="E32" s="27"/>
      <c r="F32" s="27"/>
      <c r="G32" s="29">
        <f>tblData3245678910111213[[#This Row],[Montant a collecté]]-tblData3245678910111213[[#This Row],[Montant perçu]]</f>
        <v>0</v>
      </c>
      <c r="H32" s="20"/>
    </row>
    <row r="33" spans="2:8" x14ac:dyDescent="0.4">
      <c r="B33" s="17"/>
      <c r="C33" s="10"/>
      <c r="D33" s="52"/>
      <c r="E33" s="27"/>
      <c r="F33" s="27"/>
      <c r="G33" s="29">
        <f>tblData3245678910111213[[#This Row],[Montant a collecté]]-tblData3245678910111213[[#This Row],[Montant perçu]]</f>
        <v>0</v>
      </c>
      <c r="H33" s="20"/>
    </row>
    <row r="34" spans="2:8" x14ac:dyDescent="0.4">
      <c r="B34" s="17"/>
      <c r="C34" s="10"/>
      <c r="D34" s="52"/>
      <c r="E34" s="27"/>
      <c r="F34" s="27"/>
      <c r="G34" s="29">
        <f>tblData3245678910111213[[#This Row],[Montant a collecté]]-tblData3245678910111213[[#This Row],[Montant perçu]]</f>
        <v>0</v>
      </c>
      <c r="H34" s="20"/>
    </row>
    <row r="35" spans="2:8" x14ac:dyDescent="0.4">
      <c r="B35" s="17"/>
      <c r="C35" s="10"/>
      <c r="D35" s="52"/>
      <c r="E35" s="27"/>
      <c r="F35" s="27"/>
      <c r="G35" s="29">
        <f>tblData3245678910111213[[#This Row],[Montant a collecté]]-tblData3245678910111213[[#This Row],[Montant perçu]]</f>
        <v>0</v>
      </c>
      <c r="H35" s="20"/>
    </row>
    <row r="36" spans="2:8" x14ac:dyDescent="0.4">
      <c r="B36" s="17"/>
      <c r="C36" s="10"/>
      <c r="D36" s="52"/>
      <c r="E36" s="27"/>
      <c r="F36" s="27"/>
      <c r="G36" s="29">
        <f>tblData3245678910111213[[#This Row],[Montant a collecté]]-tblData3245678910111213[[#This Row],[Montant perçu]]</f>
        <v>0</v>
      </c>
      <c r="H36" s="20"/>
    </row>
    <row r="37" spans="2:8" x14ac:dyDescent="0.4">
      <c r="B37" s="17"/>
      <c r="C37" s="10"/>
      <c r="D37" s="52"/>
      <c r="E37" s="27"/>
      <c r="F37" s="27"/>
      <c r="G37" s="29">
        <f>tblData3245678910111213[[#This Row],[Montant a collecté]]-tblData3245678910111213[[#This Row],[Montant perçu]]</f>
        <v>0</v>
      </c>
      <c r="H37" s="20"/>
    </row>
    <row r="38" spans="2:8" x14ac:dyDescent="0.4">
      <c r="B38" s="17"/>
      <c r="C38" s="10"/>
      <c r="D38" s="52"/>
      <c r="E38" s="27"/>
      <c r="F38" s="27"/>
      <c r="G38" s="29">
        <f>tblData3245678910111213[[#This Row],[Montant a collecté]]-tblData3245678910111213[[#This Row],[Montant perçu]]</f>
        <v>0</v>
      </c>
      <c r="H38" s="20"/>
    </row>
    <row r="39" spans="2:8" x14ac:dyDescent="0.4">
      <c r="B39" s="17"/>
      <c r="C39" s="10"/>
      <c r="D39" s="52"/>
      <c r="E39" s="27"/>
      <c r="F39" s="27"/>
      <c r="G39" s="29">
        <f>tblData3245678910111213[[#This Row],[Montant a collecté]]-tblData3245678910111213[[#This Row],[Montant perçu]]</f>
        <v>0</v>
      </c>
      <c r="H39" s="20"/>
    </row>
    <row r="40" spans="2:8" x14ac:dyDescent="0.4">
      <c r="B40" s="17"/>
      <c r="C40" s="10"/>
      <c r="D40" s="52"/>
      <c r="E40" s="27"/>
      <c r="F40" s="27"/>
      <c r="G40" s="29">
        <f>tblData3245678910111213[[#This Row],[Montant a collecté]]-tblData3245678910111213[[#This Row],[Montant perçu]]</f>
        <v>0</v>
      </c>
      <c r="H40" s="20"/>
    </row>
    <row r="41" spans="2:8" x14ac:dyDescent="0.4">
      <c r="B41" s="17"/>
      <c r="C41" s="10"/>
      <c r="D41" s="52"/>
      <c r="E41" s="27"/>
      <c r="F41" s="27"/>
      <c r="G41" s="29">
        <f>tblData3245678910111213[[#This Row],[Montant a collecté]]-tblData3245678910111213[[#This Row],[Montant perçu]]</f>
        <v>0</v>
      </c>
      <c r="H41" s="20"/>
    </row>
    <row r="42" spans="2:8" x14ac:dyDescent="0.4">
      <c r="B42" s="17"/>
      <c r="C42" s="10"/>
      <c r="D42" s="52"/>
      <c r="E42" s="27"/>
      <c r="F42" s="27"/>
      <c r="G42" s="29">
        <f>tblData3245678910111213[[#This Row],[Montant a collecté]]-tblData3245678910111213[[#This Row],[Montant perçu]]</f>
        <v>0</v>
      </c>
      <c r="H42" s="20"/>
    </row>
    <row r="43" spans="2:8" x14ac:dyDescent="0.4">
      <c r="B43" s="17"/>
      <c r="C43" s="10"/>
      <c r="D43" s="52"/>
      <c r="E43" s="27"/>
      <c r="F43" s="27"/>
      <c r="G43" s="29">
        <f>tblData3245678910111213[[#This Row],[Montant a collecté]]-tblData3245678910111213[[#This Row],[Montant perçu]]</f>
        <v>0</v>
      </c>
      <c r="H43" s="20"/>
    </row>
    <row r="44" spans="2:8" x14ac:dyDescent="0.4">
      <c r="B44" s="17"/>
      <c r="C44" s="10"/>
      <c r="D44" s="52"/>
      <c r="E44" s="27"/>
      <c r="F44" s="27"/>
      <c r="G44" s="29">
        <f>tblData3245678910111213[[#This Row],[Montant a collecté]]-tblData3245678910111213[[#This Row],[Montant perçu]]</f>
        <v>0</v>
      </c>
      <c r="H44" s="20"/>
    </row>
    <row r="45" spans="2:8" x14ac:dyDescent="0.4">
      <c r="B45" s="17"/>
      <c r="C45" s="10"/>
      <c r="D45" s="52"/>
      <c r="E45" s="27"/>
      <c r="F45" s="27"/>
      <c r="G45" s="29">
        <f>tblData3245678910111213[[#This Row],[Montant a collecté]]-tblData3245678910111213[[#This Row],[Montant perçu]]</f>
        <v>0</v>
      </c>
      <c r="H45" s="20"/>
    </row>
    <row r="46" spans="2:8" x14ac:dyDescent="0.4">
      <c r="B46" s="17"/>
      <c r="C46" s="10"/>
      <c r="D46" s="52"/>
      <c r="E46" s="27"/>
      <c r="F46" s="27"/>
      <c r="G46" s="29">
        <f>tblData3245678910111213[[#This Row],[Montant a collecté]]-tblData3245678910111213[[#This Row],[Montant perçu]]</f>
        <v>0</v>
      </c>
      <c r="H46" s="20"/>
    </row>
    <row r="47" spans="2:8" x14ac:dyDescent="0.4">
      <c r="B47" s="17"/>
      <c r="C47" s="10"/>
      <c r="D47" s="52"/>
      <c r="E47" s="27"/>
      <c r="F47" s="27"/>
      <c r="G47" s="29">
        <f>tblData3245678910111213[[#This Row],[Montant a collecté]]-tblData3245678910111213[[#This Row],[Montant perçu]]</f>
        <v>0</v>
      </c>
      <c r="H47" s="20"/>
    </row>
    <row r="48" spans="2:8" x14ac:dyDescent="0.4">
      <c r="B48" s="17"/>
      <c r="C48" s="10"/>
      <c r="D48" s="52"/>
      <c r="E48" s="27"/>
      <c r="F48" s="27"/>
      <c r="G48" s="29">
        <f>tblData3245678910111213[[#This Row],[Montant a collecté]]-tblData3245678910111213[[#This Row],[Montant perçu]]</f>
        <v>0</v>
      </c>
      <c r="H48" s="20"/>
    </row>
    <row r="49" spans="2:8" x14ac:dyDescent="0.4">
      <c r="B49" s="17"/>
      <c r="C49" s="10"/>
      <c r="D49" s="52"/>
      <c r="E49" s="27"/>
      <c r="F49" s="27"/>
      <c r="G49" s="29">
        <f>tblData3245678910111213[[#This Row],[Montant a collecté]]-tblData3245678910111213[[#This Row],[Montant perçu]]</f>
        <v>0</v>
      </c>
      <c r="H49" s="20"/>
    </row>
    <row r="50" spans="2:8" x14ac:dyDescent="0.4">
      <c r="B50" s="17"/>
      <c r="C50" s="10"/>
      <c r="D50" s="52"/>
      <c r="E50" s="27"/>
      <c r="F50" s="27"/>
      <c r="G50" s="29">
        <f>tblData3245678910111213[[#This Row],[Montant a collecté]]-tblData3245678910111213[[#This Row],[Montant perçu]]</f>
        <v>0</v>
      </c>
      <c r="H50" s="20"/>
    </row>
    <row r="51" spans="2:8" x14ac:dyDescent="0.4">
      <c r="B51" s="17"/>
      <c r="C51" s="10"/>
      <c r="D51" s="52"/>
      <c r="E51" s="27"/>
      <c r="F51" s="27"/>
      <c r="G51" s="29">
        <f>tblData3245678910111213[[#This Row],[Montant a collecté]]-tblData3245678910111213[[#This Row],[Montant perçu]]</f>
        <v>0</v>
      </c>
      <c r="H51" s="20"/>
    </row>
    <row r="52" spans="2:8" x14ac:dyDescent="0.4">
      <c r="B52" s="17"/>
      <c r="C52" s="10"/>
      <c r="D52" s="52"/>
      <c r="E52" s="27"/>
      <c r="F52" s="27"/>
      <c r="G52" s="29">
        <f>tblData3245678910111213[[#This Row],[Montant a collecté]]-tblData3245678910111213[[#This Row],[Montant perçu]]</f>
        <v>0</v>
      </c>
      <c r="H52" s="20"/>
    </row>
    <row r="53" spans="2:8" x14ac:dyDescent="0.4">
      <c r="B53" s="17"/>
      <c r="C53" s="10"/>
      <c r="D53" s="52"/>
      <c r="E53" s="27"/>
      <c r="F53" s="27"/>
      <c r="G53" s="29">
        <f>tblData3245678910111213[[#This Row],[Montant a collecté]]-tblData3245678910111213[[#This Row],[Montant perçu]]</f>
        <v>0</v>
      </c>
      <c r="H53" s="20"/>
    </row>
    <row r="54" spans="2:8" x14ac:dyDescent="0.4">
      <c r="B54" s="17"/>
      <c r="C54" s="10"/>
      <c r="D54" s="52"/>
      <c r="E54" s="27"/>
      <c r="F54" s="27"/>
      <c r="G54" s="29">
        <f>tblData3245678910111213[[#This Row],[Montant a collecté]]-tblData3245678910111213[[#This Row],[Montant perçu]]</f>
        <v>0</v>
      </c>
      <c r="H54" s="20"/>
    </row>
    <row r="55" spans="2:8" x14ac:dyDescent="0.4">
      <c r="B55" s="17"/>
      <c r="C55" s="10"/>
      <c r="D55" s="52"/>
      <c r="E55" s="27"/>
      <c r="F55" s="27"/>
      <c r="G55" s="29">
        <f>tblData3245678910111213[[#This Row],[Montant a collecté]]-tblData3245678910111213[[#This Row],[Montant perçu]]</f>
        <v>0</v>
      </c>
      <c r="H55" s="20"/>
    </row>
    <row r="56" spans="2:8" x14ac:dyDescent="0.4">
      <c r="B56" s="17"/>
      <c r="C56" s="10"/>
      <c r="D56" s="52"/>
      <c r="E56" s="27"/>
      <c r="F56" s="27"/>
      <c r="G56" s="29">
        <f>tblData3245678910111213[[#This Row],[Montant a collecté]]-tblData3245678910111213[[#This Row],[Montant perçu]]</f>
        <v>0</v>
      </c>
      <c r="H56" s="20"/>
    </row>
    <row r="57" spans="2:8" x14ac:dyDescent="0.4">
      <c r="B57" s="17"/>
      <c r="C57" s="10"/>
      <c r="D57" s="52"/>
      <c r="E57" s="27"/>
      <c r="F57" s="27"/>
      <c r="G57" s="29">
        <f>tblData3245678910111213[[#This Row],[Montant a collecté]]-tblData3245678910111213[[#This Row],[Montant perçu]]</f>
        <v>0</v>
      </c>
      <c r="H57" s="20"/>
    </row>
    <row r="58" spans="2:8" x14ac:dyDescent="0.4">
      <c r="B58" s="17"/>
      <c r="C58" s="10"/>
      <c r="D58" s="52"/>
      <c r="E58" s="27"/>
      <c r="F58" s="27"/>
      <c r="G58" s="29">
        <f>tblData3245678910111213[[#This Row],[Montant a collecté]]-tblData3245678910111213[[#This Row],[Montant perçu]]</f>
        <v>0</v>
      </c>
      <c r="H58" s="20"/>
    </row>
    <row r="59" spans="2:8" x14ac:dyDescent="0.4">
      <c r="B59" s="17"/>
      <c r="C59" s="10"/>
      <c r="D59" s="52"/>
      <c r="E59" s="27"/>
      <c r="F59" s="27"/>
      <c r="G59" s="29">
        <f>tblData3245678910111213[[#This Row],[Montant a collecté]]-tblData3245678910111213[[#This Row],[Montant perçu]]</f>
        <v>0</v>
      </c>
      <c r="H59" s="20"/>
    </row>
    <row r="60" spans="2:8" x14ac:dyDescent="0.4">
      <c r="B60" s="17"/>
      <c r="C60" s="10"/>
      <c r="D60" s="52"/>
      <c r="E60" s="27"/>
      <c r="F60" s="27"/>
      <c r="G60" s="29">
        <f>tblData3245678910111213[[#This Row],[Montant a collecté]]-tblData3245678910111213[[#This Row],[Montant perçu]]</f>
        <v>0</v>
      </c>
      <c r="H60" s="20"/>
    </row>
    <row r="61" spans="2:8" x14ac:dyDescent="0.4">
      <c r="B61" s="17"/>
      <c r="C61" s="10"/>
      <c r="D61" s="52"/>
      <c r="E61" s="27"/>
      <c r="F61" s="27"/>
      <c r="G61" s="29">
        <f>tblData3245678910111213[[#This Row],[Montant a collecté]]-tblData3245678910111213[[#This Row],[Montant perçu]]</f>
        <v>0</v>
      </c>
      <c r="H61" s="20"/>
    </row>
    <row r="62" spans="2:8" x14ac:dyDescent="0.4">
      <c r="B62" s="17"/>
      <c r="C62" s="10"/>
      <c r="D62" s="52"/>
      <c r="E62" s="27"/>
      <c r="F62" s="27"/>
      <c r="G62" s="29">
        <f>tblData3245678910111213[[#This Row],[Montant a collecté]]-tblData3245678910111213[[#This Row],[Montant perçu]]</f>
        <v>0</v>
      </c>
      <c r="H62" s="20"/>
    </row>
    <row r="63" spans="2:8" x14ac:dyDescent="0.4">
      <c r="B63" s="17"/>
      <c r="C63" s="10"/>
      <c r="D63" s="52"/>
      <c r="E63" s="27"/>
      <c r="F63" s="27"/>
      <c r="G63" s="29">
        <f>tblData3245678910111213[[#This Row],[Montant a collecté]]-tblData3245678910111213[[#This Row],[Montant perçu]]</f>
        <v>0</v>
      </c>
      <c r="H63" s="20"/>
    </row>
    <row r="64" spans="2:8" x14ac:dyDescent="0.4">
      <c r="B64" s="17"/>
      <c r="C64" s="10"/>
      <c r="D64" s="52"/>
      <c r="E64" s="27"/>
      <c r="F64" s="27"/>
      <c r="G64" s="29">
        <f>tblData3245678910111213[[#This Row],[Montant a collecté]]-tblData3245678910111213[[#This Row],[Montant perçu]]</f>
        <v>0</v>
      </c>
      <c r="H64" s="20"/>
    </row>
    <row r="65" spans="2:8" x14ac:dyDescent="0.4">
      <c r="B65" s="17"/>
      <c r="C65" s="10"/>
      <c r="D65" s="52"/>
      <c r="E65" s="27"/>
      <c r="F65" s="27"/>
      <c r="G65" s="29">
        <f>tblData3245678910111213[[#This Row],[Montant a collecté]]-tblData3245678910111213[[#This Row],[Montant perçu]]</f>
        <v>0</v>
      </c>
      <c r="H65" s="20"/>
    </row>
    <row r="66" spans="2:8" x14ac:dyDescent="0.4">
      <c r="B66" s="17"/>
      <c r="C66" s="10"/>
      <c r="D66" s="52"/>
      <c r="E66" s="27"/>
      <c r="F66" s="27"/>
      <c r="G66" s="29">
        <f>tblData3245678910111213[[#This Row],[Montant a collecté]]-tblData3245678910111213[[#This Row],[Montant perçu]]</f>
        <v>0</v>
      </c>
      <c r="H66" s="20"/>
    </row>
    <row r="67" spans="2:8" x14ac:dyDescent="0.4">
      <c r="B67" s="17"/>
      <c r="C67" s="10"/>
      <c r="D67" s="52"/>
      <c r="E67" s="27"/>
      <c r="F67" s="27"/>
      <c r="G67" s="29">
        <f>tblData3245678910111213[[#This Row],[Montant a collecté]]-tblData3245678910111213[[#This Row],[Montant perçu]]</f>
        <v>0</v>
      </c>
      <c r="H67" s="20"/>
    </row>
    <row r="68" spans="2:8" x14ac:dyDescent="0.4">
      <c r="B68" s="17"/>
      <c r="C68" s="10"/>
      <c r="D68" s="52"/>
      <c r="E68" s="27"/>
      <c r="F68" s="27"/>
      <c r="G68" s="29">
        <f>tblData3245678910111213[[#This Row],[Montant a collecté]]-tblData3245678910111213[[#This Row],[Montant perçu]]</f>
        <v>0</v>
      </c>
      <c r="H68" s="20"/>
    </row>
    <row r="69" spans="2:8" x14ac:dyDescent="0.4">
      <c r="B69" s="17"/>
      <c r="C69" s="10"/>
      <c r="D69" s="52"/>
      <c r="E69" s="27"/>
      <c r="F69" s="27"/>
      <c r="G69" s="29">
        <f>tblData3245678910111213[[#This Row],[Montant a collecté]]-tblData3245678910111213[[#This Row],[Montant perçu]]</f>
        <v>0</v>
      </c>
      <c r="H69" s="20"/>
    </row>
    <row r="70" spans="2:8" x14ac:dyDescent="0.4">
      <c r="B70" s="17"/>
      <c r="C70" s="10"/>
      <c r="D70" s="52"/>
      <c r="E70" s="27"/>
      <c r="F70" s="27"/>
      <c r="G70" s="29">
        <f>tblData3245678910111213[[#This Row],[Montant a collecté]]-tblData3245678910111213[[#This Row],[Montant perçu]]</f>
        <v>0</v>
      </c>
      <c r="H70" s="20"/>
    </row>
    <row r="71" spans="2:8" x14ac:dyDescent="0.4">
      <c r="B71" s="17"/>
      <c r="C71" s="10"/>
      <c r="D71" s="52"/>
      <c r="E71" s="27"/>
      <c r="F71" s="27"/>
      <c r="G71" s="29">
        <f>tblData3245678910111213[[#This Row],[Montant a collecté]]-tblData3245678910111213[[#This Row],[Montant perçu]]</f>
        <v>0</v>
      </c>
      <c r="H71" s="20"/>
    </row>
    <row r="72" spans="2:8" x14ac:dyDescent="0.4">
      <c r="B72" s="17"/>
      <c r="C72" s="10"/>
      <c r="D72" s="52"/>
      <c r="E72" s="27"/>
      <c r="F72" s="27"/>
      <c r="G72" s="29">
        <f>tblData3245678910111213[[#This Row],[Montant a collecté]]-tblData3245678910111213[[#This Row],[Montant perçu]]</f>
        <v>0</v>
      </c>
      <c r="H72" s="20"/>
    </row>
    <row r="73" spans="2:8" x14ac:dyDescent="0.4">
      <c r="B73" s="17"/>
      <c r="C73" s="10"/>
      <c r="D73" s="52"/>
      <c r="E73" s="27"/>
      <c r="F73" s="27"/>
      <c r="G73" s="29">
        <f>tblData3245678910111213[[#This Row],[Montant a collecté]]-tblData3245678910111213[[#This Row],[Montant perçu]]</f>
        <v>0</v>
      </c>
      <c r="H73" s="20"/>
    </row>
    <row r="74" spans="2:8" x14ac:dyDescent="0.4">
      <c r="B74" s="17"/>
      <c r="C74" s="10"/>
      <c r="D74" s="52"/>
      <c r="E74" s="27"/>
      <c r="F74" s="27"/>
      <c r="G74" s="29">
        <f>tblData3245678910111213[[#This Row],[Montant a collecté]]-tblData3245678910111213[[#This Row],[Montant perçu]]</f>
        <v>0</v>
      </c>
      <c r="H74" s="20"/>
    </row>
    <row r="75" spans="2:8" x14ac:dyDescent="0.4">
      <c r="B75" s="17"/>
      <c r="C75" s="10"/>
      <c r="D75" s="52"/>
      <c r="E75" s="27"/>
      <c r="F75" s="27"/>
      <c r="G75" s="29">
        <f>tblData3245678910111213[[#This Row],[Montant a collecté]]-tblData3245678910111213[[#This Row],[Montant perçu]]</f>
        <v>0</v>
      </c>
      <c r="H75" s="20"/>
    </row>
    <row r="76" spans="2:8" x14ac:dyDescent="0.4">
      <c r="B76" s="17"/>
      <c r="C76" s="10"/>
      <c r="D76" s="52"/>
      <c r="E76" s="27"/>
      <c r="F76" s="27"/>
      <c r="G76" s="29">
        <f>tblData3245678910111213[[#This Row],[Montant a collecté]]-tblData3245678910111213[[#This Row],[Montant perçu]]</f>
        <v>0</v>
      </c>
      <c r="H76" s="20"/>
    </row>
    <row r="77" spans="2:8" x14ac:dyDescent="0.4">
      <c r="B77" s="17"/>
      <c r="C77" s="10"/>
      <c r="D77" s="52"/>
      <c r="E77" s="27"/>
      <c r="F77" s="27"/>
      <c r="G77" s="29">
        <f>tblData3245678910111213[[#This Row],[Montant a collecté]]-tblData3245678910111213[[#This Row],[Montant perçu]]</f>
        <v>0</v>
      </c>
      <c r="H77" s="20"/>
    </row>
    <row r="78" spans="2:8" x14ac:dyDescent="0.4">
      <c r="B78" s="17"/>
      <c r="C78" s="10"/>
      <c r="D78" s="52"/>
      <c r="E78" s="27"/>
      <c r="F78" s="27"/>
      <c r="G78" s="29">
        <f>tblData3245678910111213[[#This Row],[Montant a collecté]]-tblData3245678910111213[[#This Row],[Montant perçu]]</f>
        <v>0</v>
      </c>
      <c r="H78" s="20"/>
    </row>
    <row r="79" spans="2:8" x14ac:dyDescent="0.4">
      <c r="B79" s="17"/>
      <c r="C79" s="10"/>
      <c r="D79" s="52"/>
      <c r="E79" s="27"/>
      <c r="F79" s="27"/>
      <c r="G79" s="29">
        <f>tblData3245678910111213[[#This Row],[Montant a collecté]]-tblData3245678910111213[[#This Row],[Montant perçu]]</f>
        <v>0</v>
      </c>
      <c r="H79" s="20"/>
    </row>
    <row r="80" spans="2:8" x14ac:dyDescent="0.4">
      <c r="B80" s="17"/>
      <c r="C80" s="10"/>
      <c r="D80" s="52"/>
      <c r="E80" s="27"/>
      <c r="F80" s="27"/>
      <c r="G80" s="29">
        <f>tblData3245678910111213[[#This Row],[Montant a collecté]]-tblData3245678910111213[[#This Row],[Montant perçu]]</f>
        <v>0</v>
      </c>
      <c r="H80" s="20"/>
    </row>
    <row r="81" spans="2:8" x14ac:dyDescent="0.4">
      <c r="B81" s="17"/>
      <c r="C81" s="10"/>
      <c r="D81" s="52"/>
      <c r="E81" s="27"/>
      <c r="F81" s="27"/>
      <c r="G81" s="29">
        <f>tblData3245678910111213[[#This Row],[Montant a collecté]]-tblData3245678910111213[[#This Row],[Montant perçu]]</f>
        <v>0</v>
      </c>
      <c r="H81" s="20"/>
    </row>
    <row r="82" spans="2:8" x14ac:dyDescent="0.4">
      <c r="B82" s="17"/>
      <c r="C82" s="10"/>
      <c r="D82" s="52"/>
      <c r="E82" s="27"/>
      <c r="F82" s="27"/>
      <c r="G82" s="29">
        <f>tblData3245678910111213[[#This Row],[Montant a collecté]]-tblData3245678910111213[[#This Row],[Montant perçu]]</f>
        <v>0</v>
      </c>
      <c r="H82" s="20"/>
    </row>
    <row r="83" spans="2:8" x14ac:dyDescent="0.4">
      <c r="B83" s="17"/>
      <c r="C83" s="10"/>
      <c r="D83" s="52"/>
      <c r="E83" s="27"/>
      <c r="F83" s="27"/>
      <c r="G83" s="29">
        <f>tblData3245678910111213[[#This Row],[Montant a collecté]]-tblData3245678910111213[[#This Row],[Montant perçu]]</f>
        <v>0</v>
      </c>
      <c r="H83" s="20"/>
    </row>
    <row r="84" spans="2:8" x14ac:dyDescent="0.4">
      <c r="B84" s="17"/>
      <c r="C84" s="10"/>
      <c r="D84" s="52"/>
      <c r="E84" s="27"/>
      <c r="F84" s="27"/>
      <c r="G84" s="29">
        <f>tblData3245678910111213[[#This Row],[Montant a collecté]]-tblData3245678910111213[[#This Row],[Montant perçu]]</f>
        <v>0</v>
      </c>
      <c r="H84" s="20"/>
    </row>
    <row r="85" spans="2:8" x14ac:dyDescent="0.4">
      <c r="B85" s="17"/>
      <c r="C85" s="10"/>
      <c r="D85" s="52"/>
      <c r="E85" s="27"/>
      <c r="F85" s="27"/>
      <c r="G85" s="29">
        <f>tblData3245678910111213[[#This Row],[Montant a collecté]]-tblData3245678910111213[[#This Row],[Montant perçu]]</f>
        <v>0</v>
      </c>
      <c r="H85" s="20"/>
    </row>
    <row r="86" spans="2:8" x14ac:dyDescent="0.4">
      <c r="B86" s="17"/>
      <c r="C86" s="10"/>
      <c r="D86" s="52"/>
      <c r="E86" s="27"/>
      <c r="F86" s="27"/>
      <c r="G86" s="29">
        <f>tblData3245678910111213[[#This Row],[Montant a collecté]]-tblData3245678910111213[[#This Row],[Montant perçu]]</f>
        <v>0</v>
      </c>
      <c r="H86" s="20"/>
    </row>
    <row r="87" spans="2:8" x14ac:dyDescent="0.4">
      <c r="B87" s="17"/>
      <c r="C87" s="10"/>
      <c r="D87" s="52"/>
      <c r="E87" s="27"/>
      <c r="F87" s="27"/>
      <c r="G87" s="29">
        <f>tblData3245678910111213[[#This Row],[Montant a collecté]]-tblData3245678910111213[[#This Row],[Montant perçu]]</f>
        <v>0</v>
      </c>
      <c r="H87" s="20"/>
    </row>
    <row r="88" spans="2:8" x14ac:dyDescent="0.4">
      <c r="B88" s="17"/>
      <c r="C88" s="10"/>
      <c r="D88" s="52"/>
      <c r="E88" s="27"/>
      <c r="F88" s="27"/>
      <c r="G88" s="29">
        <f>tblData3245678910111213[[#This Row],[Montant a collecté]]-tblData3245678910111213[[#This Row],[Montant perçu]]</f>
        <v>0</v>
      </c>
      <c r="H88" s="20"/>
    </row>
    <row r="89" spans="2:8" x14ac:dyDescent="0.4">
      <c r="B89" s="17"/>
      <c r="C89" s="10"/>
      <c r="D89" s="52"/>
      <c r="E89" s="27"/>
      <c r="F89" s="27"/>
      <c r="G89" s="29">
        <f>tblData3245678910111213[[#This Row],[Montant a collecté]]-tblData3245678910111213[[#This Row],[Montant perçu]]</f>
        <v>0</v>
      </c>
      <c r="H89" s="20"/>
    </row>
    <row r="90" spans="2:8" x14ac:dyDescent="0.4">
      <c r="B90" s="17"/>
      <c r="C90" s="10"/>
      <c r="D90" s="52"/>
      <c r="E90" s="27"/>
      <c r="F90" s="27"/>
      <c r="G90" s="29">
        <f>tblData3245678910111213[[#This Row],[Montant a collecté]]-tblData3245678910111213[[#This Row],[Montant perçu]]</f>
        <v>0</v>
      </c>
      <c r="H90" s="20"/>
    </row>
    <row r="91" spans="2:8" x14ac:dyDescent="0.4">
      <c r="B91" s="17"/>
      <c r="C91" s="10"/>
      <c r="D91" s="52"/>
      <c r="E91" s="27"/>
      <c r="F91" s="27"/>
      <c r="G91" s="29">
        <f>tblData3245678910111213[[#This Row],[Montant a collecté]]-tblData3245678910111213[[#This Row],[Montant perçu]]</f>
        <v>0</v>
      </c>
      <c r="H91" s="20"/>
    </row>
    <row r="92" spans="2:8" x14ac:dyDescent="0.4">
      <c r="B92" s="17"/>
      <c r="C92" s="10"/>
      <c r="D92" s="52"/>
      <c r="E92" s="27"/>
      <c r="F92" s="27"/>
      <c r="G92" s="29">
        <f>tblData3245678910111213[[#This Row],[Montant a collecté]]-tblData3245678910111213[[#This Row],[Montant perçu]]</f>
        <v>0</v>
      </c>
      <c r="H92" s="20"/>
    </row>
    <row r="93" spans="2:8" x14ac:dyDescent="0.4">
      <c r="B93" s="17"/>
      <c r="C93" s="10"/>
      <c r="D93" s="52"/>
      <c r="E93" s="27"/>
      <c r="F93" s="27"/>
      <c r="G93" s="29">
        <f>tblData3245678910111213[[#This Row],[Montant a collecté]]-tblData3245678910111213[[#This Row],[Montant perçu]]</f>
        <v>0</v>
      </c>
      <c r="H93" s="20"/>
    </row>
    <row r="94" spans="2:8" x14ac:dyDescent="0.4">
      <c r="B94" s="17"/>
      <c r="C94" s="10"/>
      <c r="D94" s="52"/>
      <c r="E94" s="27"/>
      <c r="F94" s="27"/>
      <c r="G94" s="29">
        <f>tblData3245678910111213[[#This Row],[Montant a collecté]]-tblData3245678910111213[[#This Row],[Montant perçu]]</f>
        <v>0</v>
      </c>
      <c r="H94" s="20"/>
    </row>
    <row r="95" spans="2:8" x14ac:dyDescent="0.4">
      <c r="B95" s="17"/>
      <c r="C95" s="10"/>
      <c r="D95" s="52"/>
      <c r="E95" s="27"/>
      <c r="F95" s="27"/>
      <c r="G95" s="29">
        <f>tblData3245678910111213[[#This Row],[Montant a collecté]]-tblData3245678910111213[[#This Row],[Montant perçu]]</f>
        <v>0</v>
      </c>
      <c r="H95" s="20"/>
    </row>
    <row r="96" spans="2:8" x14ac:dyDescent="0.4">
      <c r="B96" s="17"/>
      <c r="C96" s="10"/>
      <c r="D96" s="52"/>
      <c r="E96" s="27"/>
      <c r="F96" s="27"/>
      <c r="G96" s="29">
        <f>tblData3245678910111213[[#This Row],[Montant a collecté]]-tblData3245678910111213[[#This Row],[Montant perçu]]</f>
        <v>0</v>
      </c>
      <c r="H96" s="20"/>
    </row>
    <row r="97" spans="2:8" x14ac:dyDescent="0.4">
      <c r="B97" s="17"/>
      <c r="C97" s="10"/>
      <c r="D97" s="52"/>
      <c r="E97" s="27"/>
      <c r="F97" s="27"/>
      <c r="G97" s="29">
        <f>tblData3245678910111213[[#This Row],[Montant a collecté]]-tblData3245678910111213[[#This Row],[Montant perçu]]</f>
        <v>0</v>
      </c>
      <c r="H97" s="20"/>
    </row>
    <row r="98" spans="2:8" x14ac:dyDescent="0.4">
      <c r="B98" s="17"/>
      <c r="C98" s="10"/>
      <c r="D98" s="52"/>
      <c r="E98" s="27"/>
      <c r="F98" s="27"/>
      <c r="G98" s="29">
        <f>tblData3245678910111213[[#This Row],[Montant a collecté]]-tblData3245678910111213[[#This Row],[Montant perçu]]</f>
        <v>0</v>
      </c>
      <c r="H98" s="20"/>
    </row>
    <row r="99" spans="2:8" x14ac:dyDescent="0.4">
      <c r="B99" s="17"/>
      <c r="C99" s="10"/>
      <c r="D99" s="52"/>
      <c r="E99" s="27"/>
      <c r="F99" s="27"/>
      <c r="G99" s="29">
        <f>tblData3245678910111213[[#This Row],[Montant a collecté]]-tblData3245678910111213[[#This Row],[Montant perçu]]</f>
        <v>0</v>
      </c>
      <c r="H99" s="20"/>
    </row>
    <row r="100" spans="2:8" x14ac:dyDescent="0.4">
      <c r="B100" s="17"/>
      <c r="C100" s="10"/>
      <c r="D100" s="52"/>
      <c r="E100" s="27"/>
      <c r="F100" s="27"/>
      <c r="G100" s="29">
        <f>tblData3245678910111213[[#This Row],[Montant a collecté]]-tblData3245678910111213[[#This Row],[Montant perçu]]</f>
        <v>0</v>
      </c>
      <c r="H100" s="20"/>
    </row>
    <row r="101" spans="2:8" x14ac:dyDescent="0.4">
      <c r="B101" s="17"/>
      <c r="C101" s="10"/>
      <c r="D101" s="52"/>
      <c r="E101" s="27"/>
      <c r="F101" s="27"/>
      <c r="G101" s="29">
        <f>tblData3245678910111213[[#This Row],[Montant a collecté]]-tblData3245678910111213[[#This Row],[Montant perçu]]</f>
        <v>0</v>
      </c>
      <c r="H101" s="20"/>
    </row>
    <row r="102" spans="2:8" x14ac:dyDescent="0.4">
      <c r="B102" s="17"/>
      <c r="C102" s="10"/>
      <c r="D102" s="52"/>
      <c r="E102" s="27"/>
      <c r="F102" s="27"/>
      <c r="G102" s="29">
        <f>tblData3245678910111213[[#This Row],[Montant a collecté]]-tblData3245678910111213[[#This Row],[Montant perçu]]</f>
        <v>0</v>
      </c>
      <c r="H102" s="20"/>
    </row>
    <row r="103" spans="2:8" x14ac:dyDescent="0.4">
      <c r="B103" s="17"/>
      <c r="C103" s="10"/>
      <c r="D103" s="52"/>
      <c r="E103" s="27"/>
      <c r="F103" s="27"/>
      <c r="G103" s="29">
        <f>tblData3245678910111213[[#This Row],[Montant a collecté]]-tblData3245678910111213[[#This Row],[Montant perçu]]</f>
        <v>0</v>
      </c>
      <c r="H103" s="20"/>
    </row>
    <row r="104" spans="2:8" x14ac:dyDescent="0.4">
      <c r="B104" s="17"/>
      <c r="C104" s="10"/>
      <c r="D104" s="52"/>
      <c r="E104" s="27"/>
      <c r="F104" s="27"/>
      <c r="G104" s="29">
        <f>tblData3245678910111213[[#This Row],[Montant a collecté]]-tblData3245678910111213[[#This Row],[Montant perçu]]</f>
        <v>0</v>
      </c>
      <c r="H104" s="20"/>
    </row>
    <row r="105" spans="2:8" x14ac:dyDescent="0.4">
      <c r="B105" s="17"/>
      <c r="C105" s="10"/>
      <c r="D105" s="52"/>
      <c r="E105" s="27"/>
      <c r="F105" s="27"/>
      <c r="G105" s="29">
        <f>tblData3245678910111213[[#This Row],[Montant a collecté]]-tblData3245678910111213[[#This Row],[Montant perçu]]</f>
        <v>0</v>
      </c>
      <c r="H105" s="20"/>
    </row>
    <row r="106" spans="2:8" x14ac:dyDescent="0.4">
      <c r="B106" s="17"/>
      <c r="C106" s="10"/>
      <c r="D106" s="52"/>
      <c r="E106" s="27"/>
      <c r="F106" s="27"/>
      <c r="G106" s="29">
        <f>tblData3245678910111213[[#This Row],[Montant a collecté]]-tblData3245678910111213[[#This Row],[Montant perçu]]</f>
        <v>0</v>
      </c>
      <c r="H106" s="20"/>
    </row>
    <row r="107" spans="2:8" x14ac:dyDescent="0.4">
      <c r="B107" s="17"/>
      <c r="C107" s="10"/>
      <c r="D107" s="52"/>
      <c r="E107" s="27"/>
      <c r="F107" s="27"/>
      <c r="G107" s="29">
        <f>tblData3245678910111213[[#This Row],[Montant a collecté]]-tblData3245678910111213[[#This Row],[Montant perçu]]</f>
        <v>0</v>
      </c>
      <c r="H107" s="20"/>
    </row>
    <row r="108" spans="2:8" x14ac:dyDescent="0.4">
      <c r="B108" s="17"/>
      <c r="C108" s="10"/>
      <c r="D108" s="52"/>
      <c r="E108" s="27"/>
      <c r="F108" s="27"/>
      <c r="G108" s="29">
        <f>tblData3245678910111213[[#This Row],[Montant a collecté]]-tblData3245678910111213[[#This Row],[Montant perçu]]</f>
        <v>0</v>
      </c>
      <c r="H108" s="20"/>
    </row>
    <row r="109" spans="2:8" x14ac:dyDescent="0.4">
      <c r="B109" s="17"/>
      <c r="C109" s="10"/>
      <c r="D109" s="52"/>
      <c r="E109" s="27"/>
      <c r="F109" s="27"/>
      <c r="G109" s="29">
        <f>tblData3245678910111213[[#This Row],[Montant a collecté]]-tblData3245678910111213[[#This Row],[Montant perçu]]</f>
        <v>0</v>
      </c>
      <c r="H109" s="20"/>
    </row>
    <row r="110" spans="2:8" x14ac:dyDescent="0.4">
      <c r="B110" s="17"/>
      <c r="C110" s="10"/>
      <c r="D110" s="52"/>
      <c r="E110" s="27"/>
      <c r="F110" s="27"/>
      <c r="G110" s="29">
        <f>tblData3245678910111213[[#This Row],[Montant a collecté]]-tblData3245678910111213[[#This Row],[Montant perçu]]</f>
        <v>0</v>
      </c>
      <c r="H110" s="20"/>
    </row>
    <row r="111" spans="2:8" x14ac:dyDescent="0.4">
      <c r="B111" s="17"/>
      <c r="C111" s="10"/>
      <c r="D111" s="52"/>
      <c r="E111" s="27"/>
      <c r="F111" s="27"/>
      <c r="G111" s="29">
        <f>tblData3245678910111213[[#This Row],[Montant a collecté]]-tblData3245678910111213[[#This Row],[Montant perçu]]</f>
        <v>0</v>
      </c>
      <c r="H111" s="20"/>
    </row>
    <row r="112" spans="2:8" x14ac:dyDescent="0.4">
      <c r="B112" s="17"/>
      <c r="C112" s="10"/>
      <c r="D112" s="52"/>
      <c r="E112" s="27"/>
      <c r="F112" s="27"/>
      <c r="G112" s="29">
        <f>tblData3245678910111213[[#This Row],[Montant a collecté]]-tblData3245678910111213[[#This Row],[Montant perçu]]</f>
        <v>0</v>
      </c>
      <c r="H112" s="20"/>
    </row>
    <row r="113" spans="2:8" x14ac:dyDescent="0.4">
      <c r="B113" s="17"/>
      <c r="C113" s="10"/>
      <c r="D113" s="52"/>
      <c r="E113" s="27"/>
      <c r="F113" s="27"/>
      <c r="G113" s="29">
        <f>tblData3245678910111213[[#This Row],[Montant a collecté]]-tblData3245678910111213[[#This Row],[Montant perçu]]</f>
        <v>0</v>
      </c>
      <c r="H113" s="20"/>
    </row>
    <row r="114" spans="2:8" x14ac:dyDescent="0.4">
      <c r="B114" s="17"/>
      <c r="C114" s="10"/>
      <c r="D114" s="52"/>
      <c r="E114" s="27"/>
      <c r="F114" s="27"/>
      <c r="G114" s="29">
        <f>tblData3245678910111213[[#This Row],[Montant a collecté]]-tblData3245678910111213[[#This Row],[Montant perçu]]</f>
        <v>0</v>
      </c>
      <c r="H114" s="20"/>
    </row>
    <row r="115" spans="2:8" x14ac:dyDescent="0.4">
      <c r="B115" s="17"/>
      <c r="C115" s="10"/>
      <c r="D115" s="52"/>
      <c r="E115" s="27"/>
      <c r="F115" s="27"/>
      <c r="G115" s="29">
        <f>tblData3245678910111213[[#This Row],[Montant a collecté]]-tblData3245678910111213[[#This Row],[Montant perçu]]</f>
        <v>0</v>
      </c>
      <c r="H115" s="20"/>
    </row>
    <row r="116" spans="2:8" x14ac:dyDescent="0.4">
      <c r="B116" s="17"/>
      <c r="C116" s="10"/>
      <c r="D116" s="52"/>
      <c r="E116" s="27"/>
      <c r="F116" s="27"/>
      <c r="G116" s="29">
        <f>tblData3245678910111213[[#This Row],[Montant a collecté]]-tblData3245678910111213[[#This Row],[Montant perçu]]</f>
        <v>0</v>
      </c>
      <c r="H116" s="20"/>
    </row>
    <row r="117" spans="2:8" x14ac:dyDescent="0.4">
      <c r="B117" s="17"/>
      <c r="C117" s="10"/>
      <c r="D117" s="52"/>
      <c r="E117" s="27"/>
      <c r="F117" s="27"/>
      <c r="G117" s="29">
        <f>tblData3245678910111213[[#This Row],[Montant a collecté]]-tblData3245678910111213[[#This Row],[Montant perçu]]</f>
        <v>0</v>
      </c>
      <c r="H117" s="20"/>
    </row>
    <row r="118" spans="2:8" x14ac:dyDescent="0.4">
      <c r="B118" s="17"/>
      <c r="C118" s="10"/>
      <c r="D118" s="52"/>
      <c r="E118" s="27"/>
      <c r="F118" s="27"/>
      <c r="G118" s="29">
        <f>tblData3245678910111213[[#This Row],[Montant a collecté]]-tblData3245678910111213[[#This Row],[Montant perçu]]</f>
        <v>0</v>
      </c>
      <c r="H118" s="20"/>
    </row>
    <row r="119" spans="2:8" x14ac:dyDescent="0.4">
      <c r="B119" s="17"/>
      <c r="C119" s="10"/>
      <c r="D119" s="52"/>
      <c r="E119" s="27"/>
      <c r="F119" s="27"/>
      <c r="G119" s="29">
        <f>tblData3245678910111213[[#This Row],[Montant a collecté]]-tblData3245678910111213[[#This Row],[Montant perçu]]</f>
        <v>0</v>
      </c>
      <c r="H119" s="20"/>
    </row>
    <row r="120" spans="2:8" x14ac:dyDescent="0.4">
      <c r="B120" s="17"/>
      <c r="C120" s="10"/>
      <c r="D120" s="52"/>
      <c r="E120" s="27"/>
      <c r="F120" s="27"/>
      <c r="G120" s="29">
        <f>tblData3245678910111213[[#This Row],[Montant a collecté]]-tblData3245678910111213[[#This Row],[Montant perçu]]</f>
        <v>0</v>
      </c>
      <c r="H120" s="20"/>
    </row>
    <row r="121" spans="2:8" x14ac:dyDescent="0.4">
      <c r="B121" s="17"/>
      <c r="C121" s="10"/>
      <c r="D121" s="52"/>
      <c r="E121" s="27"/>
      <c r="F121" s="27"/>
      <c r="G121" s="29">
        <f>tblData3245678910111213[[#This Row],[Montant a collecté]]-tblData3245678910111213[[#This Row],[Montant perçu]]</f>
        <v>0</v>
      </c>
      <c r="H121" s="20"/>
    </row>
    <row r="122" spans="2:8" x14ac:dyDescent="0.4">
      <c r="B122" s="17"/>
      <c r="C122" s="10"/>
      <c r="D122" s="52"/>
      <c r="E122" s="27"/>
      <c r="F122" s="27"/>
      <c r="G122" s="29">
        <f>tblData3245678910111213[[#This Row],[Montant a collecté]]-tblData3245678910111213[[#This Row],[Montant perçu]]</f>
        <v>0</v>
      </c>
      <c r="H122" s="20"/>
    </row>
    <row r="123" spans="2:8" x14ac:dyDescent="0.4">
      <c r="B123" s="17"/>
      <c r="C123" s="10"/>
      <c r="D123" s="52"/>
      <c r="E123" s="27"/>
      <c r="F123" s="27"/>
      <c r="G123" s="29">
        <f>tblData3245678910111213[[#This Row],[Montant a collecté]]-tblData3245678910111213[[#This Row],[Montant perçu]]</f>
        <v>0</v>
      </c>
      <c r="H123" s="20"/>
    </row>
    <row r="124" spans="2:8" x14ac:dyDescent="0.4">
      <c r="B124" s="17"/>
      <c r="C124" s="10"/>
      <c r="D124" s="52"/>
      <c r="E124" s="27"/>
      <c r="F124" s="27"/>
      <c r="G124" s="29">
        <f>tblData3245678910111213[[#This Row],[Montant a collecté]]-tblData3245678910111213[[#This Row],[Montant perçu]]</f>
        <v>0</v>
      </c>
      <c r="H124" s="20"/>
    </row>
    <row r="125" spans="2:8" x14ac:dyDescent="0.4">
      <c r="B125" s="17"/>
      <c r="C125" s="10"/>
      <c r="D125" s="52"/>
      <c r="E125" s="27"/>
      <c r="F125" s="27"/>
      <c r="G125" s="29">
        <f>tblData3245678910111213[[#This Row],[Montant a collecté]]-tblData3245678910111213[[#This Row],[Montant perçu]]</f>
        <v>0</v>
      </c>
      <c r="H125" s="20"/>
    </row>
    <row r="126" spans="2:8" x14ac:dyDescent="0.4">
      <c r="B126" s="17"/>
      <c r="C126" s="10"/>
      <c r="D126" s="52"/>
      <c r="E126" s="27"/>
      <c r="F126" s="27"/>
      <c r="G126" s="29">
        <f>tblData3245678910111213[[#This Row],[Montant a collecté]]-tblData3245678910111213[[#This Row],[Montant perçu]]</f>
        <v>0</v>
      </c>
      <c r="H126" s="20"/>
    </row>
    <row r="127" spans="2:8" x14ac:dyDescent="0.4">
      <c r="B127" s="17"/>
      <c r="C127" s="10"/>
      <c r="D127" s="52"/>
      <c r="E127" s="27"/>
      <c r="F127" s="27"/>
      <c r="G127" s="29">
        <f>tblData3245678910111213[[#This Row],[Montant a collecté]]-tblData3245678910111213[[#This Row],[Montant perçu]]</f>
        <v>0</v>
      </c>
      <c r="H127" s="20"/>
    </row>
    <row r="128" spans="2:8" x14ac:dyDescent="0.4">
      <c r="B128" s="17"/>
      <c r="C128" s="10"/>
      <c r="D128" s="52"/>
      <c r="E128" s="27"/>
      <c r="F128" s="27"/>
      <c r="G128" s="29">
        <f>tblData3245678910111213[[#This Row],[Montant a collecté]]-tblData3245678910111213[[#This Row],[Montant perçu]]</f>
        <v>0</v>
      </c>
      <c r="H128" s="20"/>
    </row>
    <row r="129" spans="2:8" x14ac:dyDescent="0.4">
      <c r="B129" s="17"/>
      <c r="C129" s="10"/>
      <c r="D129" s="52"/>
      <c r="E129" s="27"/>
      <c r="F129" s="27"/>
      <c r="G129" s="29">
        <f>tblData3245678910111213[[#This Row],[Montant a collecté]]-tblData3245678910111213[[#This Row],[Montant perçu]]</f>
        <v>0</v>
      </c>
      <c r="H129" s="20"/>
    </row>
    <row r="130" spans="2:8" x14ac:dyDescent="0.4">
      <c r="B130" s="17"/>
      <c r="C130" s="10"/>
      <c r="D130" s="52"/>
      <c r="E130" s="27"/>
      <c r="F130" s="27"/>
      <c r="G130" s="29">
        <f>tblData3245678910111213[[#This Row],[Montant a collecté]]-tblData3245678910111213[[#This Row],[Montant perçu]]</f>
        <v>0</v>
      </c>
      <c r="H130" s="20"/>
    </row>
    <row r="131" spans="2:8" x14ac:dyDescent="0.4">
      <c r="B131" s="17"/>
      <c r="C131" s="10"/>
      <c r="D131" s="52"/>
      <c r="E131" s="27"/>
      <c r="F131" s="27"/>
      <c r="G131" s="29">
        <f>tblData3245678910111213[[#This Row],[Montant a collecté]]-tblData3245678910111213[[#This Row],[Montant perçu]]</f>
        <v>0</v>
      </c>
      <c r="H131" s="20"/>
    </row>
    <row r="132" spans="2:8" x14ac:dyDescent="0.4">
      <c r="B132" s="17"/>
      <c r="C132" s="10"/>
      <c r="D132" s="52"/>
      <c r="E132" s="27"/>
      <c r="F132" s="27"/>
      <c r="G132" s="29">
        <f>tblData3245678910111213[[#This Row],[Montant a collecté]]-tblData3245678910111213[[#This Row],[Montant perçu]]</f>
        <v>0</v>
      </c>
      <c r="H132" s="20"/>
    </row>
    <row r="133" spans="2:8" x14ac:dyDescent="0.4">
      <c r="B133" s="17"/>
      <c r="C133" s="10"/>
      <c r="D133" s="52"/>
      <c r="E133" s="27"/>
      <c r="F133" s="27"/>
      <c r="G133" s="29">
        <f>tblData3245678910111213[[#This Row],[Montant a collecté]]-tblData3245678910111213[[#This Row],[Montant perçu]]</f>
        <v>0</v>
      </c>
      <c r="H133" s="20"/>
    </row>
    <row r="134" spans="2:8" x14ac:dyDescent="0.4">
      <c r="B134" s="17"/>
      <c r="C134" s="10"/>
      <c r="D134" s="52"/>
      <c r="E134" s="27"/>
      <c r="F134" s="27"/>
      <c r="G134" s="29">
        <f>tblData3245678910111213[[#This Row],[Montant a collecté]]-tblData3245678910111213[[#This Row],[Montant perçu]]</f>
        <v>0</v>
      </c>
      <c r="H134" s="20"/>
    </row>
    <row r="135" spans="2:8" x14ac:dyDescent="0.4">
      <c r="B135" s="17"/>
      <c r="C135" s="10"/>
      <c r="D135" s="52"/>
      <c r="E135" s="27"/>
      <c r="F135" s="27"/>
      <c r="G135" s="29">
        <f>tblData3245678910111213[[#This Row],[Montant a collecté]]-tblData3245678910111213[[#This Row],[Montant perçu]]</f>
        <v>0</v>
      </c>
      <c r="H135" s="20"/>
    </row>
    <row r="136" spans="2:8" x14ac:dyDescent="0.4">
      <c r="B136" s="17"/>
      <c r="C136" s="10"/>
      <c r="D136" s="52"/>
      <c r="E136" s="27"/>
      <c r="F136" s="27"/>
      <c r="G136" s="29">
        <f>tblData3245678910111213[[#This Row],[Montant a collecté]]-tblData3245678910111213[[#This Row],[Montant perçu]]</f>
        <v>0</v>
      </c>
      <c r="H136" s="20"/>
    </row>
    <row r="137" spans="2:8" x14ac:dyDescent="0.4">
      <c r="B137" s="17"/>
      <c r="C137" s="10"/>
      <c r="D137" s="52"/>
      <c r="E137" s="27"/>
      <c r="F137" s="27"/>
      <c r="G137" s="29">
        <f>tblData3245678910111213[[#This Row],[Montant a collecté]]-tblData3245678910111213[[#This Row],[Montant perçu]]</f>
        <v>0</v>
      </c>
      <c r="H137" s="20"/>
    </row>
    <row r="138" spans="2:8" x14ac:dyDescent="0.4">
      <c r="B138" s="17"/>
      <c r="C138" s="10"/>
      <c r="D138" s="52"/>
      <c r="E138" s="27"/>
      <c r="F138" s="27"/>
      <c r="G138" s="29">
        <f>tblData3245678910111213[[#This Row],[Montant a collecté]]-tblData3245678910111213[[#This Row],[Montant perçu]]</f>
        <v>0</v>
      </c>
      <c r="H138" s="20"/>
    </row>
    <row r="139" spans="2:8" x14ac:dyDescent="0.4">
      <c r="B139" s="17"/>
      <c r="C139" s="10"/>
      <c r="D139" s="52"/>
      <c r="E139" s="27"/>
      <c r="F139" s="27"/>
      <c r="G139" s="29">
        <f>tblData3245678910111213[[#This Row],[Montant a collecté]]-tblData3245678910111213[[#This Row],[Montant perçu]]</f>
        <v>0</v>
      </c>
      <c r="H139" s="20"/>
    </row>
    <row r="140" spans="2:8" x14ac:dyDescent="0.4">
      <c r="B140" s="17"/>
      <c r="C140" s="10"/>
      <c r="D140" s="52"/>
      <c r="E140" s="27"/>
      <c r="F140" s="27"/>
      <c r="G140" s="29">
        <f>tblData3245678910111213[[#This Row],[Montant a collecté]]-tblData3245678910111213[[#This Row],[Montant perçu]]</f>
        <v>0</v>
      </c>
      <c r="H140" s="20"/>
    </row>
    <row r="141" spans="2:8" x14ac:dyDescent="0.4">
      <c r="B141" s="17"/>
      <c r="C141" s="10"/>
      <c r="D141" s="52"/>
      <c r="E141" s="27"/>
      <c r="F141" s="27"/>
      <c r="G141" s="29">
        <f>tblData3245678910111213[[#This Row],[Montant a collecté]]-tblData3245678910111213[[#This Row],[Montant perçu]]</f>
        <v>0</v>
      </c>
      <c r="H141" s="20"/>
    </row>
    <row r="142" spans="2:8" x14ac:dyDescent="0.4">
      <c r="B142" s="17"/>
      <c r="C142" s="10"/>
      <c r="D142" s="52"/>
      <c r="E142" s="27"/>
      <c r="F142" s="27"/>
      <c r="G142" s="29">
        <f>tblData3245678910111213[[#This Row],[Montant a collecté]]-tblData3245678910111213[[#This Row],[Montant perçu]]</f>
        <v>0</v>
      </c>
      <c r="H142" s="20"/>
    </row>
    <row r="143" spans="2:8" x14ac:dyDescent="0.4">
      <c r="B143" s="17"/>
      <c r="C143" s="10"/>
      <c r="D143" s="52"/>
      <c r="E143" s="27"/>
      <c r="F143" s="27"/>
      <c r="G143" s="29">
        <f>tblData3245678910111213[[#This Row],[Montant a collecté]]-tblData3245678910111213[[#This Row],[Montant perçu]]</f>
        <v>0</v>
      </c>
      <c r="H143" s="20"/>
    </row>
    <row r="144" spans="2:8" x14ac:dyDescent="0.4">
      <c r="B144" s="17"/>
      <c r="C144" s="10"/>
      <c r="D144" s="52"/>
      <c r="E144" s="27"/>
      <c r="F144" s="27"/>
      <c r="G144" s="29">
        <f>tblData3245678910111213[[#This Row],[Montant a collecté]]-tblData3245678910111213[[#This Row],[Montant perçu]]</f>
        <v>0</v>
      </c>
      <c r="H144" s="20"/>
    </row>
    <row r="145" spans="2:8" x14ac:dyDescent="0.4">
      <c r="B145" s="17"/>
      <c r="C145" s="10"/>
      <c r="D145" s="52"/>
      <c r="E145" s="27"/>
      <c r="F145" s="27"/>
      <c r="G145" s="29">
        <f>tblData3245678910111213[[#This Row],[Montant a collecté]]-tblData3245678910111213[[#This Row],[Montant perçu]]</f>
        <v>0</v>
      </c>
      <c r="H145" s="20"/>
    </row>
    <row r="146" spans="2:8" x14ac:dyDescent="0.4">
      <c r="B146" s="17"/>
      <c r="C146" s="10"/>
      <c r="D146" s="52"/>
      <c r="E146" s="27"/>
      <c r="F146" s="27"/>
      <c r="G146" s="29">
        <f>tblData3245678910111213[[#This Row],[Montant a collecté]]-tblData3245678910111213[[#This Row],[Montant perçu]]</f>
        <v>0</v>
      </c>
      <c r="H146" s="20"/>
    </row>
    <row r="147" spans="2:8" x14ac:dyDescent="0.4">
      <c r="B147" s="17"/>
      <c r="C147" s="10"/>
      <c r="D147" s="52"/>
      <c r="E147" s="27"/>
      <c r="F147" s="27"/>
      <c r="G147" s="29">
        <f>tblData3245678910111213[[#This Row],[Montant a collecté]]-tblData3245678910111213[[#This Row],[Montant perçu]]</f>
        <v>0</v>
      </c>
      <c r="H147" s="20"/>
    </row>
    <row r="148" spans="2:8" x14ac:dyDescent="0.4">
      <c r="B148" s="17"/>
      <c r="C148" s="10"/>
      <c r="D148" s="52"/>
      <c r="E148" s="27"/>
      <c r="F148" s="27"/>
      <c r="G148" s="29">
        <f>tblData3245678910111213[[#This Row],[Montant a collecté]]-tblData3245678910111213[[#This Row],[Montant perçu]]</f>
        <v>0</v>
      </c>
      <c r="H148" s="20"/>
    </row>
    <row r="149" spans="2:8" x14ac:dyDescent="0.4">
      <c r="B149" s="17"/>
      <c r="C149" s="10"/>
      <c r="D149" s="52"/>
      <c r="E149" s="27"/>
      <c r="F149" s="27"/>
      <c r="G149" s="29">
        <f>tblData3245678910111213[[#This Row],[Montant a collecté]]-tblData3245678910111213[[#This Row],[Montant perçu]]</f>
        <v>0</v>
      </c>
      <c r="H149" s="20"/>
    </row>
    <row r="150" spans="2:8" x14ac:dyDescent="0.4">
      <c r="B150" s="17"/>
      <c r="C150" s="10"/>
      <c r="D150" s="52"/>
      <c r="E150" s="27"/>
      <c r="F150" s="27"/>
      <c r="G150" s="29">
        <f>tblData3245678910111213[[#This Row],[Montant a collecté]]-tblData3245678910111213[[#This Row],[Montant perçu]]</f>
        <v>0</v>
      </c>
      <c r="H150" s="20"/>
    </row>
    <row r="151" spans="2:8" x14ac:dyDescent="0.4">
      <c r="B151" s="17"/>
      <c r="C151" s="10"/>
      <c r="D151" s="52"/>
      <c r="E151" s="27"/>
      <c r="F151" s="27"/>
      <c r="G151" s="29">
        <f>tblData3245678910111213[[#This Row],[Montant a collecté]]-tblData3245678910111213[[#This Row],[Montant perçu]]</f>
        <v>0</v>
      </c>
      <c r="H151" s="20"/>
    </row>
    <row r="152" spans="2:8" x14ac:dyDescent="0.4">
      <c r="B152" s="17"/>
      <c r="C152" s="10"/>
      <c r="D152" s="52"/>
      <c r="E152" s="27"/>
      <c r="F152" s="27"/>
      <c r="G152" s="29">
        <f>tblData3245678910111213[[#This Row],[Montant a collecté]]-tblData3245678910111213[[#This Row],[Montant perçu]]</f>
        <v>0</v>
      </c>
      <c r="H152" s="20"/>
    </row>
    <row r="153" spans="2:8" x14ac:dyDescent="0.4">
      <c r="B153" s="17"/>
      <c r="C153" s="10"/>
      <c r="D153" s="52"/>
      <c r="E153" s="27"/>
      <c r="F153" s="27"/>
      <c r="G153" s="29">
        <f>tblData3245678910111213[[#This Row],[Montant a collecté]]-tblData3245678910111213[[#This Row],[Montant perçu]]</f>
        <v>0</v>
      </c>
      <c r="H153" s="20"/>
    </row>
    <row r="154" spans="2:8" x14ac:dyDescent="0.4">
      <c r="B154" s="17"/>
      <c r="C154" s="10"/>
      <c r="D154" s="52"/>
      <c r="E154" s="27"/>
      <c r="F154" s="27"/>
      <c r="G154" s="29">
        <f>tblData3245678910111213[[#This Row],[Montant a collecté]]-tblData3245678910111213[[#This Row],[Montant perçu]]</f>
        <v>0</v>
      </c>
      <c r="H154" s="20"/>
    </row>
    <row r="155" spans="2:8" x14ac:dyDescent="0.4">
      <c r="B155" s="17"/>
      <c r="C155" s="10"/>
      <c r="D155" s="52"/>
      <c r="E155" s="27"/>
      <c r="F155" s="27"/>
      <c r="G155" s="29">
        <f>tblData3245678910111213[[#This Row],[Montant a collecté]]-tblData3245678910111213[[#This Row],[Montant perçu]]</f>
        <v>0</v>
      </c>
      <c r="H155" s="20"/>
    </row>
    <row r="156" spans="2:8" x14ac:dyDescent="0.4">
      <c r="B156" s="17"/>
      <c r="C156" s="10"/>
      <c r="D156" s="52"/>
      <c r="E156" s="27"/>
      <c r="F156" s="27"/>
      <c r="G156" s="29">
        <f>tblData3245678910111213[[#This Row],[Montant a collecté]]-tblData3245678910111213[[#This Row],[Montant perçu]]</f>
        <v>0</v>
      </c>
      <c r="H156" s="20"/>
    </row>
    <row r="157" spans="2:8" x14ac:dyDescent="0.4">
      <c r="B157" s="17"/>
      <c r="C157" s="10"/>
      <c r="D157" s="52"/>
      <c r="E157" s="27"/>
      <c r="F157" s="27"/>
      <c r="G157" s="29">
        <f>tblData3245678910111213[[#This Row],[Montant a collecté]]-tblData3245678910111213[[#This Row],[Montant perçu]]</f>
        <v>0</v>
      </c>
      <c r="H157" s="20"/>
    </row>
    <row r="158" spans="2:8" x14ac:dyDescent="0.4">
      <c r="B158" s="17"/>
      <c r="C158" s="10"/>
      <c r="D158" s="52"/>
      <c r="E158" s="27"/>
      <c r="F158" s="27"/>
      <c r="G158" s="29">
        <f>tblData3245678910111213[[#This Row],[Montant a collecté]]-tblData3245678910111213[[#This Row],[Montant perçu]]</f>
        <v>0</v>
      </c>
      <c r="H158" s="20"/>
    </row>
    <row r="159" spans="2:8" x14ac:dyDescent="0.4">
      <c r="B159" s="17"/>
      <c r="C159" s="10"/>
      <c r="D159" s="52"/>
      <c r="E159" s="27"/>
      <c r="F159" s="27"/>
      <c r="G159" s="29">
        <f>tblData3245678910111213[[#This Row],[Montant a collecté]]-tblData3245678910111213[[#This Row],[Montant perçu]]</f>
        <v>0</v>
      </c>
      <c r="H159" s="20"/>
    </row>
    <row r="160" spans="2:8" x14ac:dyDescent="0.4">
      <c r="B160" s="17"/>
      <c r="C160" s="10"/>
      <c r="D160" s="52"/>
      <c r="E160" s="27"/>
      <c r="F160" s="27"/>
      <c r="G160" s="29">
        <f>tblData3245678910111213[[#This Row],[Montant a collecté]]-tblData3245678910111213[[#This Row],[Montant perçu]]</f>
        <v>0</v>
      </c>
      <c r="H160" s="20"/>
    </row>
    <row r="161" spans="2:8" x14ac:dyDescent="0.4">
      <c r="B161" s="17"/>
      <c r="C161" s="10"/>
      <c r="D161" s="52"/>
      <c r="E161" s="27"/>
      <c r="F161" s="27"/>
      <c r="G161" s="29">
        <f>tblData3245678910111213[[#This Row],[Montant a collecté]]-tblData3245678910111213[[#This Row],[Montant perçu]]</f>
        <v>0</v>
      </c>
      <c r="H161" s="20"/>
    </row>
    <row r="162" spans="2:8" x14ac:dyDescent="0.4">
      <c r="B162" s="17"/>
      <c r="C162" s="10"/>
      <c r="D162" s="52"/>
      <c r="E162" s="27"/>
      <c r="F162" s="27"/>
      <c r="G162" s="29">
        <f>tblData3245678910111213[[#This Row],[Montant a collecté]]-tblData3245678910111213[[#This Row],[Montant perçu]]</f>
        <v>0</v>
      </c>
      <c r="H162" s="20"/>
    </row>
    <row r="163" spans="2:8" x14ac:dyDescent="0.4">
      <c r="B163" s="17"/>
      <c r="C163" s="10"/>
      <c r="D163" s="52"/>
      <c r="E163" s="27"/>
      <c r="F163" s="27"/>
      <c r="G163" s="29">
        <f>tblData3245678910111213[[#This Row],[Montant a collecté]]-tblData3245678910111213[[#This Row],[Montant perçu]]</f>
        <v>0</v>
      </c>
      <c r="H163" s="20"/>
    </row>
    <row r="164" spans="2:8" x14ac:dyDescent="0.4">
      <c r="B164" s="17"/>
      <c r="C164" s="10"/>
      <c r="D164" s="52"/>
      <c r="E164" s="27"/>
      <c r="F164" s="27"/>
      <c r="G164" s="29">
        <f>tblData3245678910111213[[#This Row],[Montant a collecté]]-tblData3245678910111213[[#This Row],[Montant perçu]]</f>
        <v>0</v>
      </c>
      <c r="H164" s="20"/>
    </row>
    <row r="165" spans="2:8" x14ac:dyDescent="0.4">
      <c r="B165" s="17"/>
      <c r="C165" s="10"/>
      <c r="D165" s="52"/>
      <c r="E165" s="27"/>
      <c r="F165" s="27"/>
      <c r="G165" s="29">
        <f>tblData3245678910111213[[#This Row],[Montant a collecté]]-tblData3245678910111213[[#This Row],[Montant perçu]]</f>
        <v>0</v>
      </c>
      <c r="H165" s="20"/>
    </row>
    <row r="166" spans="2:8" x14ac:dyDescent="0.4">
      <c r="B166" s="17"/>
      <c r="C166" s="10"/>
      <c r="D166" s="52"/>
      <c r="E166" s="27"/>
      <c r="F166" s="27"/>
      <c r="G166" s="29">
        <f>tblData3245678910111213[[#This Row],[Montant a collecté]]-tblData3245678910111213[[#This Row],[Montant perçu]]</f>
        <v>0</v>
      </c>
      <c r="H166" s="20"/>
    </row>
    <row r="167" spans="2:8" x14ac:dyDescent="0.4">
      <c r="B167" s="17"/>
      <c r="C167" s="10"/>
      <c r="D167" s="52"/>
      <c r="E167" s="27"/>
      <c r="F167" s="27"/>
      <c r="G167" s="29">
        <f>tblData3245678910111213[[#This Row],[Montant a collecté]]-tblData3245678910111213[[#This Row],[Montant perçu]]</f>
        <v>0</v>
      </c>
      <c r="H167" s="20"/>
    </row>
    <row r="168" spans="2:8" x14ac:dyDescent="0.4">
      <c r="B168" s="17"/>
      <c r="C168" s="10"/>
      <c r="D168" s="52"/>
      <c r="E168" s="27"/>
      <c r="F168" s="27"/>
      <c r="G168" s="29">
        <f>tblData3245678910111213[[#This Row],[Montant a collecté]]-tblData3245678910111213[[#This Row],[Montant perçu]]</f>
        <v>0</v>
      </c>
      <c r="H168" s="20"/>
    </row>
    <row r="169" spans="2:8" x14ac:dyDescent="0.4">
      <c r="B169" s="17"/>
      <c r="C169" s="10"/>
      <c r="D169" s="52"/>
      <c r="E169" s="27"/>
      <c r="F169" s="27"/>
      <c r="G169" s="29">
        <f>tblData3245678910111213[[#This Row],[Montant a collecté]]-tblData3245678910111213[[#This Row],[Montant perçu]]</f>
        <v>0</v>
      </c>
      <c r="H169" s="20"/>
    </row>
    <row r="170" spans="2:8" x14ac:dyDescent="0.4">
      <c r="B170" s="17"/>
      <c r="C170" s="10"/>
      <c r="D170" s="52"/>
      <c r="E170" s="27"/>
      <c r="F170" s="27"/>
      <c r="G170" s="29">
        <f>tblData3245678910111213[[#This Row],[Montant a collecté]]-tblData3245678910111213[[#This Row],[Montant perçu]]</f>
        <v>0</v>
      </c>
      <c r="H170" s="20"/>
    </row>
    <row r="171" spans="2:8" x14ac:dyDescent="0.4">
      <c r="B171" s="17"/>
      <c r="C171" s="10"/>
      <c r="D171" s="52"/>
      <c r="E171" s="27"/>
      <c r="F171" s="27"/>
      <c r="G171" s="29">
        <f>tblData3245678910111213[[#This Row],[Montant a collecté]]-tblData3245678910111213[[#This Row],[Montant perçu]]</f>
        <v>0</v>
      </c>
      <c r="H171" s="20"/>
    </row>
    <row r="172" spans="2:8" x14ac:dyDescent="0.4">
      <c r="B172" s="17"/>
      <c r="C172" s="10"/>
      <c r="D172" s="52"/>
      <c r="E172" s="27"/>
      <c r="F172" s="27"/>
      <c r="G172" s="29">
        <f>tblData3245678910111213[[#This Row],[Montant a collecté]]-tblData3245678910111213[[#This Row],[Montant perçu]]</f>
        <v>0</v>
      </c>
      <c r="H172" s="20"/>
    </row>
    <row r="173" spans="2:8" x14ac:dyDescent="0.4">
      <c r="B173" s="17"/>
      <c r="C173" s="10"/>
      <c r="D173" s="52"/>
      <c r="E173" s="27"/>
      <c r="F173" s="27"/>
      <c r="G173" s="29">
        <f>tblData3245678910111213[[#This Row],[Montant a collecté]]-tblData3245678910111213[[#This Row],[Montant perçu]]</f>
        <v>0</v>
      </c>
      <c r="H173" s="20"/>
    </row>
    <row r="174" spans="2:8" x14ac:dyDescent="0.4">
      <c r="B174" s="17"/>
      <c r="C174" s="10"/>
      <c r="D174" s="52"/>
      <c r="E174" s="27"/>
      <c r="F174" s="27"/>
      <c r="G174" s="29">
        <f>tblData3245678910111213[[#This Row],[Montant a collecté]]-tblData3245678910111213[[#This Row],[Montant perçu]]</f>
        <v>0</v>
      </c>
      <c r="H174" s="20"/>
    </row>
    <row r="175" spans="2:8" x14ac:dyDescent="0.4">
      <c r="B175" s="17"/>
      <c r="C175" s="10"/>
      <c r="D175" s="52"/>
      <c r="E175" s="27"/>
      <c r="F175" s="27"/>
      <c r="G175" s="29">
        <f>tblData3245678910111213[[#This Row],[Montant a collecté]]-tblData3245678910111213[[#This Row],[Montant perçu]]</f>
        <v>0</v>
      </c>
      <c r="H175" s="20"/>
    </row>
    <row r="176" spans="2:8" x14ac:dyDescent="0.4">
      <c r="B176" s="17"/>
      <c r="C176" s="10"/>
      <c r="D176" s="52"/>
      <c r="E176" s="27"/>
      <c r="F176" s="27"/>
      <c r="G176" s="29">
        <f>tblData3245678910111213[[#This Row],[Montant a collecté]]-tblData3245678910111213[[#This Row],[Montant perçu]]</f>
        <v>0</v>
      </c>
      <c r="H176" s="20"/>
    </row>
    <row r="177" spans="2:8" x14ac:dyDescent="0.4">
      <c r="B177" s="17"/>
      <c r="C177" s="10"/>
      <c r="D177" s="52"/>
      <c r="E177" s="27"/>
      <c r="F177" s="27"/>
      <c r="G177" s="29">
        <f>tblData3245678910111213[[#This Row],[Montant a collecté]]-tblData3245678910111213[[#This Row],[Montant perçu]]</f>
        <v>0</v>
      </c>
      <c r="H177" s="20"/>
    </row>
    <row r="178" spans="2:8" x14ac:dyDescent="0.4">
      <c r="B178" s="17"/>
      <c r="C178" s="10"/>
      <c r="D178" s="52"/>
      <c r="E178" s="27"/>
      <c r="F178" s="27"/>
      <c r="G178" s="29">
        <f>tblData3245678910111213[[#This Row],[Montant a collecté]]-tblData3245678910111213[[#This Row],[Montant perçu]]</f>
        <v>0</v>
      </c>
      <c r="H178" s="20"/>
    </row>
    <row r="179" spans="2:8" x14ac:dyDescent="0.4">
      <c r="B179" s="17"/>
      <c r="C179" s="10"/>
      <c r="D179" s="52"/>
      <c r="E179" s="27"/>
      <c r="F179" s="27"/>
      <c r="G179" s="29">
        <f>tblData3245678910111213[[#This Row],[Montant a collecté]]-tblData3245678910111213[[#This Row],[Montant perçu]]</f>
        <v>0</v>
      </c>
      <c r="H179" s="20"/>
    </row>
    <row r="180" spans="2:8" x14ac:dyDescent="0.4">
      <c r="B180" s="17"/>
      <c r="C180" s="10"/>
      <c r="D180" s="52"/>
      <c r="E180" s="27"/>
      <c r="F180" s="27"/>
      <c r="G180" s="29">
        <f>tblData3245678910111213[[#This Row],[Montant a collecté]]-tblData3245678910111213[[#This Row],[Montant perçu]]</f>
        <v>0</v>
      </c>
      <c r="H180" s="20"/>
    </row>
    <row r="181" spans="2:8" x14ac:dyDescent="0.4">
      <c r="B181" s="17"/>
      <c r="C181" s="10"/>
      <c r="D181" s="52"/>
      <c r="E181" s="27"/>
      <c r="F181" s="27"/>
      <c r="G181" s="29">
        <f>tblData3245678910111213[[#This Row],[Montant a collecté]]-tblData3245678910111213[[#This Row],[Montant perçu]]</f>
        <v>0</v>
      </c>
      <c r="H181" s="20"/>
    </row>
    <row r="182" spans="2:8" x14ac:dyDescent="0.4">
      <c r="B182" s="17"/>
      <c r="C182" s="10"/>
      <c r="D182" s="52"/>
      <c r="E182" s="27"/>
      <c r="F182" s="27"/>
      <c r="G182" s="29">
        <f>tblData3245678910111213[[#This Row],[Montant a collecté]]-tblData3245678910111213[[#This Row],[Montant perçu]]</f>
        <v>0</v>
      </c>
      <c r="H182" s="20"/>
    </row>
    <row r="183" spans="2:8" x14ac:dyDescent="0.4">
      <c r="B183" s="17"/>
      <c r="C183" s="10"/>
      <c r="D183" s="52"/>
      <c r="E183" s="27"/>
      <c r="F183" s="27"/>
      <c r="G183" s="29">
        <f>tblData3245678910111213[[#This Row],[Montant a collecté]]-tblData3245678910111213[[#This Row],[Montant perçu]]</f>
        <v>0</v>
      </c>
      <c r="H183" s="20"/>
    </row>
    <row r="184" spans="2:8" x14ac:dyDescent="0.4">
      <c r="B184" s="17"/>
      <c r="C184" s="10"/>
      <c r="D184" s="52"/>
      <c r="E184" s="27"/>
      <c r="F184" s="27"/>
      <c r="G184" s="29">
        <f>tblData3245678910111213[[#This Row],[Montant a collecté]]-tblData3245678910111213[[#This Row],[Montant perçu]]</f>
        <v>0</v>
      </c>
      <c r="H184" s="20"/>
    </row>
    <row r="185" spans="2:8" x14ac:dyDescent="0.4">
      <c r="B185" s="17"/>
      <c r="C185" s="10"/>
      <c r="D185" s="52"/>
      <c r="E185" s="27"/>
      <c r="F185" s="27"/>
      <c r="G185" s="29">
        <f>tblData3245678910111213[[#This Row],[Montant a collecté]]-tblData3245678910111213[[#This Row],[Montant perçu]]</f>
        <v>0</v>
      </c>
      <c r="H185" s="20"/>
    </row>
    <row r="186" spans="2:8" x14ac:dyDescent="0.4">
      <c r="B186" s="17"/>
      <c r="C186" s="10"/>
      <c r="D186" s="52"/>
      <c r="E186" s="27"/>
      <c r="F186" s="27"/>
      <c r="G186" s="29">
        <f>tblData3245678910111213[[#This Row],[Montant a collecté]]-tblData3245678910111213[[#This Row],[Montant perçu]]</f>
        <v>0</v>
      </c>
      <c r="H186" s="20"/>
    </row>
    <row r="187" spans="2:8" x14ac:dyDescent="0.4">
      <c r="B187" s="17"/>
      <c r="C187" s="10"/>
      <c r="D187" s="52"/>
      <c r="E187" s="27"/>
      <c r="F187" s="27"/>
      <c r="G187" s="29">
        <f>tblData3245678910111213[[#This Row],[Montant a collecté]]-tblData3245678910111213[[#This Row],[Montant perçu]]</f>
        <v>0</v>
      </c>
      <c r="H187" s="20"/>
    </row>
    <row r="188" spans="2:8" x14ac:dyDescent="0.4">
      <c r="B188" s="17"/>
      <c r="C188" s="10"/>
      <c r="D188" s="52"/>
      <c r="E188" s="27"/>
      <c r="F188" s="27"/>
      <c r="G188" s="29">
        <f>tblData3245678910111213[[#This Row],[Montant a collecté]]-tblData3245678910111213[[#This Row],[Montant perçu]]</f>
        <v>0</v>
      </c>
      <c r="H188" s="20"/>
    </row>
    <row r="189" spans="2:8" x14ac:dyDescent="0.4">
      <c r="B189" s="17"/>
      <c r="C189" s="10"/>
      <c r="D189" s="52"/>
      <c r="E189" s="27"/>
      <c r="F189" s="27"/>
      <c r="G189" s="29">
        <f>tblData3245678910111213[[#This Row],[Montant a collecté]]-tblData3245678910111213[[#This Row],[Montant perçu]]</f>
        <v>0</v>
      </c>
      <c r="H189" s="20"/>
    </row>
    <row r="190" spans="2:8" x14ac:dyDescent="0.4">
      <c r="B190" s="17"/>
      <c r="C190" s="10"/>
      <c r="D190" s="52"/>
      <c r="E190" s="27"/>
      <c r="F190" s="27"/>
      <c r="G190" s="29">
        <f>tblData3245678910111213[[#This Row],[Montant a collecté]]-tblData3245678910111213[[#This Row],[Montant perçu]]</f>
        <v>0</v>
      </c>
      <c r="H190" s="20"/>
    </row>
    <row r="191" spans="2:8" x14ac:dyDescent="0.4">
      <c r="B191" s="17"/>
      <c r="C191" s="10"/>
      <c r="D191" s="52"/>
      <c r="E191" s="27"/>
      <c r="F191" s="27"/>
      <c r="G191" s="29">
        <f>tblData3245678910111213[[#This Row],[Montant a collecté]]-tblData3245678910111213[[#This Row],[Montant perçu]]</f>
        <v>0</v>
      </c>
      <c r="H191" s="20"/>
    </row>
    <row r="192" spans="2:8" x14ac:dyDescent="0.4">
      <c r="B192" s="17"/>
      <c r="C192" s="10"/>
      <c r="D192" s="52"/>
      <c r="E192" s="27"/>
      <c r="F192" s="27"/>
      <c r="G192" s="29">
        <f>tblData3245678910111213[[#This Row],[Montant a collecté]]-tblData3245678910111213[[#This Row],[Montant perçu]]</f>
        <v>0</v>
      </c>
      <c r="H192" s="20"/>
    </row>
    <row r="193" spans="2:8" x14ac:dyDescent="0.4">
      <c r="B193" s="17"/>
      <c r="C193" s="10"/>
      <c r="D193" s="52"/>
      <c r="E193" s="27"/>
      <c r="F193" s="27"/>
      <c r="G193" s="29">
        <f>tblData3245678910111213[[#This Row],[Montant a collecté]]-tblData3245678910111213[[#This Row],[Montant perçu]]</f>
        <v>0</v>
      </c>
      <c r="H193" s="20"/>
    </row>
    <row r="194" spans="2:8" x14ac:dyDescent="0.4">
      <c r="B194" s="17"/>
      <c r="C194" s="10"/>
      <c r="D194" s="52"/>
      <c r="E194" s="27"/>
      <c r="F194" s="27"/>
      <c r="G194" s="29">
        <f>tblData3245678910111213[[#This Row],[Montant a collecté]]-tblData3245678910111213[[#This Row],[Montant perçu]]</f>
        <v>0</v>
      </c>
      <c r="H194" s="20"/>
    </row>
    <row r="195" spans="2:8" x14ac:dyDescent="0.4">
      <c r="B195" s="17"/>
      <c r="C195" s="10"/>
      <c r="D195" s="52"/>
      <c r="E195" s="27"/>
      <c r="F195" s="27"/>
      <c r="G195" s="29">
        <f>tblData3245678910111213[[#This Row],[Montant a collecté]]-tblData3245678910111213[[#This Row],[Montant perçu]]</f>
        <v>0</v>
      </c>
      <c r="H195" s="20"/>
    </row>
    <row r="196" spans="2:8" x14ac:dyDescent="0.4">
      <c r="B196" s="17"/>
      <c r="C196" s="10"/>
      <c r="D196" s="52"/>
      <c r="E196" s="27"/>
      <c r="F196" s="27"/>
      <c r="G196" s="29">
        <f>tblData3245678910111213[[#This Row],[Montant a collecté]]-tblData3245678910111213[[#This Row],[Montant perçu]]</f>
        <v>0</v>
      </c>
      <c r="H196" s="20"/>
    </row>
    <row r="197" spans="2:8" x14ac:dyDescent="0.4">
      <c r="B197" s="17"/>
      <c r="C197" s="10"/>
      <c r="D197" s="52"/>
      <c r="E197" s="27"/>
      <c r="F197" s="27"/>
      <c r="G197" s="29">
        <f>tblData3245678910111213[[#This Row],[Montant a collecté]]-tblData3245678910111213[[#This Row],[Montant perçu]]</f>
        <v>0</v>
      </c>
      <c r="H197" s="20"/>
    </row>
    <row r="198" spans="2:8" x14ac:dyDescent="0.4">
      <c r="B198" s="17"/>
      <c r="C198" s="10"/>
      <c r="D198" s="52"/>
      <c r="E198" s="27"/>
      <c r="F198" s="27"/>
      <c r="G198" s="29">
        <f>tblData3245678910111213[[#This Row],[Montant a collecté]]-tblData3245678910111213[[#This Row],[Montant perçu]]</f>
        <v>0</v>
      </c>
      <c r="H198" s="20"/>
    </row>
    <row r="199" spans="2:8" x14ac:dyDescent="0.4">
      <c r="B199" s="17"/>
      <c r="C199" s="10"/>
      <c r="D199" s="52"/>
      <c r="E199" s="27"/>
      <c r="F199" s="27"/>
      <c r="G199" s="29">
        <f>tblData3245678910111213[[#This Row],[Montant a collecté]]-tblData3245678910111213[[#This Row],[Montant perçu]]</f>
        <v>0</v>
      </c>
      <c r="H199" s="20"/>
    </row>
    <row r="200" spans="2:8" x14ac:dyDescent="0.4">
      <c r="B200" s="17"/>
      <c r="C200" s="10"/>
      <c r="D200" s="52"/>
      <c r="E200" s="27"/>
      <c r="F200" s="27"/>
      <c r="G200" s="29">
        <f>tblData3245678910111213[[#This Row],[Montant a collecté]]-tblData3245678910111213[[#This Row],[Montant perçu]]</f>
        <v>0</v>
      </c>
      <c r="H200" s="20"/>
    </row>
    <row r="201" spans="2:8" x14ac:dyDescent="0.4">
      <c r="B201" s="17"/>
      <c r="C201" s="10"/>
      <c r="D201" s="52"/>
      <c r="E201" s="27"/>
      <c r="F201" s="27"/>
      <c r="G201" s="29">
        <f>tblData3245678910111213[[#This Row],[Montant a collecté]]-tblData3245678910111213[[#This Row],[Montant perçu]]</f>
        <v>0</v>
      </c>
      <c r="H201" s="20"/>
    </row>
    <row r="202" spans="2:8" x14ac:dyDescent="0.4">
      <c r="B202" s="17"/>
      <c r="C202" s="10"/>
      <c r="D202" s="52"/>
      <c r="E202" s="27"/>
      <c r="F202" s="27"/>
      <c r="G202" s="29">
        <f>tblData3245678910111213[[#This Row],[Montant a collecté]]-tblData3245678910111213[[#This Row],[Montant perçu]]</f>
        <v>0</v>
      </c>
      <c r="H202" s="20"/>
    </row>
    <row r="203" spans="2:8" x14ac:dyDescent="0.4">
      <c r="B203" s="17"/>
      <c r="C203" s="10"/>
      <c r="D203" s="52"/>
      <c r="E203" s="27"/>
      <c r="F203" s="27"/>
      <c r="G203" s="29">
        <f>tblData3245678910111213[[#This Row],[Montant a collecté]]-tblData3245678910111213[[#This Row],[Montant perçu]]</f>
        <v>0</v>
      </c>
      <c r="H203" s="20"/>
    </row>
    <row r="204" spans="2:8" x14ac:dyDescent="0.4">
      <c r="B204" s="17"/>
      <c r="C204" s="10"/>
      <c r="D204" s="52"/>
      <c r="E204" s="27"/>
      <c r="F204" s="27"/>
      <c r="G204" s="29">
        <f>tblData3245678910111213[[#This Row],[Montant a collecté]]-tblData3245678910111213[[#This Row],[Montant perçu]]</f>
        <v>0</v>
      </c>
      <c r="H204" s="20"/>
    </row>
    <row r="205" spans="2:8" x14ac:dyDescent="0.4">
      <c r="B205" s="17"/>
      <c r="C205" s="10"/>
      <c r="D205" s="52"/>
      <c r="E205" s="27"/>
      <c r="F205" s="27"/>
      <c r="G205" s="29">
        <f>tblData3245678910111213[[#This Row],[Montant a collecté]]-tblData3245678910111213[[#This Row],[Montant perçu]]</f>
        <v>0</v>
      </c>
      <c r="H205" s="20"/>
    </row>
    <row r="206" spans="2:8" x14ac:dyDescent="0.4">
      <c r="B206" s="17"/>
      <c r="C206" s="10"/>
      <c r="D206" s="52"/>
      <c r="E206" s="27"/>
      <c r="F206" s="27"/>
      <c r="G206" s="29">
        <f>tblData3245678910111213[[#This Row],[Montant a collecté]]-tblData3245678910111213[[#This Row],[Montant perçu]]</f>
        <v>0</v>
      </c>
      <c r="H206" s="20"/>
    </row>
    <row r="207" spans="2:8" x14ac:dyDescent="0.4">
      <c r="B207" s="17"/>
      <c r="C207" s="10"/>
      <c r="D207" s="52"/>
      <c r="E207" s="27"/>
      <c r="F207" s="27"/>
      <c r="G207" s="29">
        <f>tblData3245678910111213[[#This Row],[Montant a collecté]]-tblData3245678910111213[[#This Row],[Montant perçu]]</f>
        <v>0</v>
      </c>
      <c r="H207" s="20"/>
    </row>
    <row r="208" spans="2:8" x14ac:dyDescent="0.4">
      <c r="B208" s="17"/>
      <c r="C208" s="10"/>
      <c r="D208" s="52"/>
      <c r="E208" s="27"/>
      <c r="F208" s="27"/>
      <c r="G208" s="29">
        <f>tblData3245678910111213[[#This Row],[Montant a collecté]]-tblData3245678910111213[[#This Row],[Montant perçu]]</f>
        <v>0</v>
      </c>
      <c r="H208" s="20"/>
    </row>
    <row r="209" spans="2:8" x14ac:dyDescent="0.4">
      <c r="B209" s="4" t="s">
        <v>0</v>
      </c>
      <c r="C209" s="5"/>
      <c r="D209" s="6"/>
      <c r="E209" s="28">
        <f>SUBTOTAL(109,tblData3245678910111213[Montant perçu])</f>
        <v>60000</v>
      </c>
      <c r="F209" s="28">
        <f>SUBTOTAL(109,tblData3245678910111213[Montant a collecté])</f>
        <v>30025</v>
      </c>
      <c r="G209" s="28">
        <f>SUBTOTAL(109,tblData3245678910111213[Différence])</f>
        <v>-29975</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topLeftCell="A172" zoomScale="80" zoomScaleNormal="80" workbookViewId="0">
      <selection activeCell="B22" sqref="B22:B208"/>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19</v>
      </c>
      <c r="C2" s="1"/>
      <c r="D2" s="1"/>
      <c r="E2" s="1"/>
      <c r="F2" s="1"/>
      <c r="G2" s="1"/>
      <c r="H2" s="1"/>
    </row>
    <row r="4" spans="2:17" ht="19.5" x14ac:dyDescent="0.4">
      <c r="B4" s="2" t="s">
        <v>10</v>
      </c>
      <c r="C4" s="26">
        <f>SUM(tblData324[Montant perçu])</f>
        <v>2245</v>
      </c>
      <c r="D4" s="2"/>
      <c r="E4" s="2"/>
      <c r="F4" s="2"/>
      <c r="G4" s="2"/>
      <c r="H4" s="2"/>
      <c r="L4" s="24"/>
      <c r="Q4" s="25"/>
    </row>
    <row r="5" spans="2:17" ht="19.5" x14ac:dyDescent="0.4">
      <c r="B5" s="2" t="s">
        <v>11</v>
      </c>
      <c r="C5" s="26">
        <f>SUM(tblData324[Montant a collecté])</f>
        <v>2523</v>
      </c>
      <c r="D5" s="2"/>
      <c r="E5" s="2"/>
      <c r="F5" s="2"/>
      <c r="G5" s="2"/>
      <c r="H5" s="2"/>
      <c r="J5" s="22"/>
      <c r="K5" s="22"/>
      <c r="L5" s="22"/>
    </row>
    <row r="6" spans="2:17" ht="19.5" x14ac:dyDescent="0.4">
      <c r="B6" s="2" t="s">
        <v>1</v>
      </c>
      <c r="C6" s="9">
        <f>COUNT(tblData324[Montant perçu])</f>
        <v>3</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v>12352</v>
      </c>
      <c r="E9" s="27">
        <v>2200</v>
      </c>
      <c r="F9" s="27">
        <v>2500</v>
      </c>
      <c r="G9" s="29">
        <f>tblData324[[#This Row],[Montant a collecté]]-tblData324[[#This Row],[Montant perçu]]</f>
        <v>300</v>
      </c>
      <c r="H9" s="20"/>
    </row>
    <row r="10" spans="2:17" s="8" customFormat="1" x14ac:dyDescent="0.4">
      <c r="B10" s="17">
        <f>tblData3245678910111213[[#This Row],[Nom du donnateur]]</f>
        <v>123</v>
      </c>
      <c r="C10" s="18">
        <f>tblData3245678910111213[[#This Row],[Téléphone]]</f>
        <v>0</v>
      </c>
      <c r="D10" s="52"/>
      <c r="E10" s="27">
        <v>22</v>
      </c>
      <c r="F10" s="27">
        <v>23</v>
      </c>
      <c r="G10" s="29">
        <f>tblData324[[#This Row],[Montant a collecté]]-tblData324[[#This Row],[Montant perçu]]</f>
        <v>1</v>
      </c>
      <c r="H10" s="20"/>
    </row>
    <row r="11" spans="2:17" s="8" customFormat="1" x14ac:dyDescent="0.4">
      <c r="B11" s="17">
        <f>tblData3245678910111213[[#This Row],[Nom du donnateur]]</f>
        <v>1</v>
      </c>
      <c r="C11" s="18">
        <f>tblData3245678910111213[[#This Row],[Téléphone]]</f>
        <v>0</v>
      </c>
      <c r="D11" s="52"/>
      <c r="E11" s="27">
        <v>23</v>
      </c>
      <c r="F11" s="27"/>
      <c r="G11" s="29">
        <f>tblData324[[#This Row],[Montant a collecté]]-tblData324[[#This Row],[Montant perçu]]</f>
        <v>-23</v>
      </c>
      <c r="H11" s="20"/>
    </row>
    <row r="12" spans="2:17" s="8" customFormat="1" x14ac:dyDescent="0.4">
      <c r="B12" s="17">
        <f>tblData3245678910111213[[#This Row],[Nom du donnateur]]</f>
        <v>2</v>
      </c>
      <c r="C12" s="18">
        <f>tblData3245678910111213[[#This Row],[Téléphone]]</f>
        <v>0</v>
      </c>
      <c r="D12" s="52"/>
      <c r="E12" s="27"/>
      <c r="F12" s="27"/>
      <c r="G12" s="29">
        <f>tblData324[[#This Row],[Montant a collecté]]-tblData324[[#This Row],[Montant perçu]]</f>
        <v>0</v>
      </c>
      <c r="H12" s="20"/>
    </row>
    <row r="13" spans="2:17" x14ac:dyDescent="0.4">
      <c r="B13" s="17">
        <f>tblData3245678910111213[[#This Row],[Nom du donnateur]]</f>
        <v>3</v>
      </c>
      <c r="C13" s="18">
        <f>tblData3245678910111213[[#This Row],[Téléphone]]</f>
        <v>0</v>
      </c>
      <c r="D13" s="52"/>
      <c r="E13" s="27"/>
      <c r="F13" s="27"/>
      <c r="G13" s="29">
        <f>tblData324[[#This Row],[Montant a collecté]]-tblData324[[#This Row],[Montant perçu]]</f>
        <v>0</v>
      </c>
      <c r="H13" s="20"/>
      <c r="P13" s="8"/>
    </row>
    <row r="14" spans="2:17" x14ac:dyDescent="0.4">
      <c r="B14" s="17">
        <f>tblData3245678910111213[[#This Row],[Nom du donnateur]]</f>
        <v>4</v>
      </c>
      <c r="C14" s="18">
        <f>tblData3245678910111213[[#This Row],[Téléphone]]</f>
        <v>0</v>
      </c>
      <c r="D14" s="52"/>
      <c r="E14" s="27"/>
      <c r="F14" s="27"/>
      <c r="G14" s="29">
        <f>tblData324[[#This Row],[Montant a collecté]]-tblData324[[#This Row],[Montant perçu]]</f>
        <v>0</v>
      </c>
      <c r="H14" s="20"/>
      <c r="P14" s="8"/>
    </row>
    <row r="15" spans="2:17" x14ac:dyDescent="0.4">
      <c r="B15" s="17">
        <f>tblData3245678910111213[[#This Row],[Nom du donnateur]]</f>
        <v>5</v>
      </c>
      <c r="C15" s="18">
        <f>tblData3245678910111213[[#This Row],[Téléphone]]</f>
        <v>0</v>
      </c>
      <c r="D15" s="52"/>
      <c r="E15" s="27"/>
      <c r="F15" s="27"/>
      <c r="G15" s="29">
        <f>tblData324[[#This Row],[Montant a collecté]]-tblData324[[#This Row],[Montant perçu]]</f>
        <v>0</v>
      </c>
      <c r="H15" s="20"/>
    </row>
    <row r="16" spans="2:17" x14ac:dyDescent="0.4">
      <c r="B16" s="17">
        <f>tblData3245678910111213[[#This Row],[Nom du donnateur]]</f>
        <v>6</v>
      </c>
      <c r="C16" s="18">
        <f>tblData3245678910111213[[#This Row],[Téléphone]]</f>
        <v>0</v>
      </c>
      <c r="D16" s="52"/>
      <c r="E16" s="27"/>
      <c r="F16" s="27"/>
      <c r="G16" s="29">
        <f>tblData324[[#This Row],[Montant a collecté]]-tblData324[[#This Row],[Montant perçu]]</f>
        <v>0</v>
      </c>
      <c r="H16" s="20"/>
    </row>
    <row r="17" spans="2:8" x14ac:dyDescent="0.4">
      <c r="B17" s="17">
        <f>tblData3245678910111213[[#This Row],[Nom du donnateur]]</f>
        <v>7</v>
      </c>
      <c r="C17" s="18">
        <f>tblData3245678910111213[[#This Row],[Téléphone]]</f>
        <v>0</v>
      </c>
      <c r="D17" s="52"/>
      <c r="E17" s="27"/>
      <c r="F17" s="27"/>
      <c r="G17" s="29">
        <f>tblData324[[#This Row],[Montant a collecté]]-tblData324[[#This Row],[Montant perçu]]</f>
        <v>0</v>
      </c>
      <c r="H17" s="20"/>
    </row>
    <row r="18" spans="2:8" x14ac:dyDescent="0.4">
      <c r="B18" s="17">
        <f>tblData3245678910111213[[#This Row],[Nom du donnateur]]</f>
        <v>8</v>
      </c>
      <c r="C18" s="18">
        <f>tblData3245678910111213[[#This Row],[Téléphone]]</f>
        <v>0</v>
      </c>
      <c r="D18" s="52"/>
      <c r="E18" s="27"/>
      <c r="F18" s="27"/>
      <c r="G18" s="29">
        <f>tblData324[[#This Row],[Montant a collecté]]-tblData324[[#This Row],[Montant perçu]]</f>
        <v>0</v>
      </c>
      <c r="H18" s="20"/>
    </row>
    <row r="19" spans="2:8" x14ac:dyDescent="0.4">
      <c r="B19" s="17">
        <f>tblData3245678910111213[[#This Row],[Nom du donnateur]]</f>
        <v>9</v>
      </c>
      <c r="C19" s="18">
        <f>tblData3245678910111213[[#This Row],[Téléphone]]</f>
        <v>0</v>
      </c>
      <c r="D19" s="52"/>
      <c r="E19" s="27"/>
      <c r="F19" s="27"/>
      <c r="G19" s="29">
        <f>tblData324[[#This Row],[Montant a collecté]]-tblData324[[#This Row],[Montant perçu]]</f>
        <v>0</v>
      </c>
      <c r="H19" s="20"/>
    </row>
    <row r="20" spans="2:8" x14ac:dyDescent="0.4">
      <c r="B20" s="17">
        <f>tblData3245678910111213[[#This Row],[Nom du donnateur]]</f>
        <v>11</v>
      </c>
      <c r="C20" s="18">
        <f>tblData3245678910111213[[#This Row],[Téléphone]]</f>
        <v>0</v>
      </c>
      <c r="D20" s="52"/>
      <c r="E20" s="27"/>
      <c r="F20" s="27"/>
      <c r="G20" s="29">
        <f>tblData324[[#This Row],[Montant a collecté]]-tblData324[[#This Row],[Montant perçu]]</f>
        <v>0</v>
      </c>
      <c r="H20" s="20"/>
    </row>
    <row r="21" spans="2:8" x14ac:dyDescent="0.4">
      <c r="B21" s="17" t="str">
        <f>tblData3245678910111213[[#This Row],[Nom du donnateur]]</f>
        <v>lok</v>
      </c>
      <c r="C21" s="18">
        <f>tblData3245678910111213[[#This Row],[Téléphone]]</f>
        <v>1526748866</v>
      </c>
      <c r="D21" s="52"/>
      <c r="E21" s="27"/>
      <c r="F21" s="27"/>
      <c r="G21" s="29">
        <f>tblData324[[#This Row],[Montant a collecté]]-tblData324[[#This Row],[Montant perçu]]</f>
        <v>0</v>
      </c>
      <c r="H21" s="20"/>
    </row>
    <row r="22" spans="2:8" x14ac:dyDescent="0.4">
      <c r="B22" s="17">
        <f>tblData3245678910111213[[#This Row],[Nom du donnateur]]</f>
        <v>0</v>
      </c>
      <c r="C22" s="18">
        <f>tblData3245678910111213[[#This Row],[Téléphone]]</f>
        <v>0</v>
      </c>
      <c r="D22" s="52"/>
      <c r="E22" s="27"/>
      <c r="F22" s="27"/>
      <c r="G22" s="29">
        <f>tblData324[[#This Row],[Montant a collecté]]-tblData324[[#This Row],[Montant perçu]]</f>
        <v>0</v>
      </c>
      <c r="H22" s="21"/>
    </row>
    <row r="23" spans="2:8" x14ac:dyDescent="0.4">
      <c r="B23" s="17">
        <f>tblData3245678910111213[[#This Row],[Nom du donnateur]]</f>
        <v>0</v>
      </c>
      <c r="C23" s="18">
        <f>tblData3245678910111213[[#This Row],[Téléphone]]</f>
        <v>0</v>
      </c>
      <c r="D23" s="53"/>
      <c r="E23" s="54"/>
      <c r="F23" s="54"/>
      <c r="G23" s="55">
        <f>tblData324[[#This Row],[Montant a collecté]]-tblData324[[#This Row],[Montant perçu]]</f>
        <v>0</v>
      </c>
      <c r="H23" s="21"/>
    </row>
    <row r="24" spans="2:8" x14ac:dyDescent="0.4">
      <c r="B24" s="17">
        <f>tblData3245678910111213[[#This Row],[Nom du donnateur]]</f>
        <v>0</v>
      </c>
      <c r="C24" s="18">
        <f>tblData3245678910111213[[#This Row],[Téléphone]]</f>
        <v>0</v>
      </c>
      <c r="D24" s="53"/>
      <c r="E24" s="54"/>
      <c r="F24" s="54"/>
      <c r="G24" s="55">
        <f>tblData324[[#This Row],[Montant a collecté]]-tblData324[[#This Row],[Montant perçu]]</f>
        <v>0</v>
      </c>
      <c r="H24" s="21"/>
    </row>
    <row r="25" spans="2:8" x14ac:dyDescent="0.4">
      <c r="B25" s="17">
        <f>tblData3245678910111213[[#This Row],[Nom du donnateur]]</f>
        <v>0</v>
      </c>
      <c r="C25" s="18">
        <f>tblData3245678910111213[[#This Row],[Téléphone]]</f>
        <v>0</v>
      </c>
      <c r="D25" s="53"/>
      <c r="E25" s="54"/>
      <c r="F25" s="54"/>
      <c r="G25" s="55">
        <f>tblData324[[#This Row],[Montant a collecté]]-tblData324[[#This Row],[Montant perçu]]</f>
        <v>0</v>
      </c>
      <c r="H25" s="21"/>
    </row>
    <row r="26" spans="2:8" x14ac:dyDescent="0.4">
      <c r="B26" s="17">
        <f>tblData3245678910111213[[#This Row],[Nom du donnateur]]</f>
        <v>0</v>
      </c>
      <c r="C26" s="18">
        <f>tblData3245678910111213[[#This Row],[Téléphone]]</f>
        <v>0</v>
      </c>
      <c r="D26" s="53"/>
      <c r="E26" s="54"/>
      <c r="F26" s="54"/>
      <c r="G26" s="55">
        <f>tblData324[[#This Row],[Montant a collecté]]-tblData324[[#This Row],[Montant perçu]]</f>
        <v>0</v>
      </c>
      <c r="H26" s="21"/>
    </row>
    <row r="27" spans="2:8" x14ac:dyDescent="0.4">
      <c r="B27" s="17">
        <f>tblData3245678910111213[[#This Row],[Nom du donnateur]]</f>
        <v>0</v>
      </c>
      <c r="C27" s="18">
        <f>tblData3245678910111213[[#This Row],[Téléphone]]</f>
        <v>0</v>
      </c>
      <c r="D27" s="53"/>
      <c r="E27" s="54"/>
      <c r="F27" s="54"/>
      <c r="G27" s="55">
        <f>tblData324[[#This Row],[Montant a collecté]]-tblData324[[#This Row],[Montant perçu]]</f>
        <v>0</v>
      </c>
      <c r="H27" s="21"/>
    </row>
    <row r="28" spans="2:8" x14ac:dyDescent="0.4">
      <c r="B28" s="17">
        <f>tblData3245678910111213[[#This Row],[Nom du donnateur]]</f>
        <v>0</v>
      </c>
      <c r="C28" s="18">
        <f>tblData3245678910111213[[#This Row],[Téléphone]]</f>
        <v>0</v>
      </c>
      <c r="D28" s="53"/>
      <c r="E28" s="54"/>
      <c r="F28" s="54"/>
      <c r="G28" s="55">
        <f>tblData324[[#This Row],[Montant a collecté]]-tblData324[[#This Row],[Montant perçu]]</f>
        <v>0</v>
      </c>
      <c r="H28" s="21"/>
    </row>
    <row r="29" spans="2:8" x14ac:dyDescent="0.4">
      <c r="B29" s="17">
        <f>tblData3245678910111213[[#This Row],[Nom du donnateur]]</f>
        <v>0</v>
      </c>
      <c r="C29" s="18">
        <f>tblData3245678910111213[[#This Row],[Téléphone]]</f>
        <v>0</v>
      </c>
      <c r="D29" s="53"/>
      <c r="E29" s="54"/>
      <c r="F29" s="54"/>
      <c r="G29" s="55">
        <f>tblData324[[#This Row],[Montant a collecté]]-tblData324[[#This Row],[Montant perçu]]</f>
        <v>0</v>
      </c>
      <c r="H29" s="21"/>
    </row>
    <row r="30" spans="2:8" x14ac:dyDescent="0.4">
      <c r="B30" s="17">
        <f>tblData3245678910111213[[#This Row],[Nom du donnateur]]</f>
        <v>0</v>
      </c>
      <c r="C30" s="18">
        <f>tblData3245678910111213[[#This Row],[Téléphone]]</f>
        <v>0</v>
      </c>
      <c r="D30" s="53"/>
      <c r="E30" s="54"/>
      <c r="F30" s="54"/>
      <c r="G30" s="55">
        <f>tblData324[[#This Row],[Montant a collecté]]-tblData324[[#This Row],[Montant perçu]]</f>
        <v>0</v>
      </c>
      <c r="H30" s="21"/>
    </row>
    <row r="31" spans="2:8" x14ac:dyDescent="0.4">
      <c r="B31" s="17">
        <f>tblData3245678910111213[[#This Row],[Nom du donnateur]]</f>
        <v>0</v>
      </c>
      <c r="C31" s="18">
        <f>tblData3245678910111213[[#This Row],[Téléphone]]</f>
        <v>0</v>
      </c>
      <c r="D31" s="53"/>
      <c r="E31" s="54"/>
      <c r="F31" s="54"/>
      <c r="G31" s="55">
        <f>tblData324[[#This Row],[Montant a collecté]]-tblData324[[#This Row],[Montant perçu]]</f>
        <v>0</v>
      </c>
      <c r="H31" s="21"/>
    </row>
    <row r="32" spans="2:8" x14ac:dyDescent="0.4">
      <c r="B32" s="17">
        <f>tblData3245678910111213[[#This Row],[Nom du donnateur]]</f>
        <v>0</v>
      </c>
      <c r="C32" s="18">
        <f>tblData3245678910111213[[#This Row],[Téléphone]]</f>
        <v>0</v>
      </c>
      <c r="D32" s="53"/>
      <c r="E32" s="54"/>
      <c r="F32" s="54"/>
      <c r="G32" s="55">
        <f>tblData324[[#This Row],[Montant a collecté]]-tblData324[[#This Row],[Montant perçu]]</f>
        <v>0</v>
      </c>
      <c r="H32" s="21"/>
    </row>
    <row r="33" spans="2:8" x14ac:dyDescent="0.4">
      <c r="B33" s="17">
        <f>tblData3245678910111213[[#This Row],[Nom du donnateur]]</f>
        <v>0</v>
      </c>
      <c r="C33" s="18">
        <f>tblData3245678910111213[[#This Row],[Téléphone]]</f>
        <v>0</v>
      </c>
      <c r="D33" s="53"/>
      <c r="E33" s="54"/>
      <c r="F33" s="54"/>
      <c r="G33" s="55">
        <f>tblData324[[#This Row],[Montant a collecté]]-tblData324[[#This Row],[Montant perçu]]</f>
        <v>0</v>
      </c>
      <c r="H33" s="21"/>
    </row>
    <row r="34" spans="2:8" x14ac:dyDescent="0.4">
      <c r="B34" s="17">
        <f>tblData3245678910111213[[#This Row],[Nom du donnateur]]</f>
        <v>0</v>
      </c>
      <c r="C34" s="18">
        <f>tblData3245678910111213[[#This Row],[Téléphone]]</f>
        <v>0</v>
      </c>
      <c r="D34" s="53"/>
      <c r="E34" s="54"/>
      <c r="F34" s="54"/>
      <c r="G34" s="55">
        <f>tblData324[[#This Row],[Montant a collecté]]-tblData324[[#This Row],[Montant perçu]]</f>
        <v>0</v>
      </c>
      <c r="H34" s="21"/>
    </row>
    <row r="35" spans="2:8" x14ac:dyDescent="0.4">
      <c r="B35" s="17">
        <f>tblData3245678910111213[[#This Row],[Nom du donnateur]]</f>
        <v>0</v>
      </c>
      <c r="C35" s="18">
        <f>tblData3245678910111213[[#This Row],[Téléphone]]</f>
        <v>0</v>
      </c>
      <c r="D35" s="53"/>
      <c r="E35" s="54"/>
      <c r="F35" s="54"/>
      <c r="G35" s="55">
        <f>tblData324[[#This Row],[Montant a collecté]]-tblData324[[#This Row],[Montant perçu]]</f>
        <v>0</v>
      </c>
      <c r="H35" s="21"/>
    </row>
    <row r="36" spans="2:8" x14ac:dyDescent="0.4">
      <c r="B36" s="17">
        <f>tblData3245678910111213[[#This Row],[Nom du donnateur]]</f>
        <v>0</v>
      </c>
      <c r="C36" s="18">
        <f>tblData3245678910111213[[#This Row],[Téléphone]]</f>
        <v>0</v>
      </c>
      <c r="D36" s="53"/>
      <c r="E36" s="54"/>
      <c r="F36" s="54"/>
      <c r="G36" s="55">
        <f>tblData324[[#This Row],[Montant a collecté]]-tblData324[[#This Row],[Montant perçu]]</f>
        <v>0</v>
      </c>
      <c r="H36" s="21"/>
    </row>
    <row r="37" spans="2:8" x14ac:dyDescent="0.4">
      <c r="B37" s="17">
        <f>tblData3245678910111213[[#This Row],[Nom du donnateur]]</f>
        <v>0</v>
      </c>
      <c r="C37" s="18">
        <f>tblData3245678910111213[[#This Row],[Téléphone]]</f>
        <v>0</v>
      </c>
      <c r="D37" s="53"/>
      <c r="E37" s="54"/>
      <c r="F37" s="54"/>
      <c r="G37" s="55">
        <f>tblData324[[#This Row],[Montant a collecté]]-tblData324[[#This Row],[Montant perçu]]</f>
        <v>0</v>
      </c>
      <c r="H37" s="21"/>
    </row>
    <row r="38" spans="2:8" x14ac:dyDescent="0.4">
      <c r="B38" s="17">
        <f>tblData3245678910111213[[#This Row],[Nom du donnateur]]</f>
        <v>0</v>
      </c>
      <c r="C38" s="18">
        <f>tblData3245678910111213[[#This Row],[Téléphone]]</f>
        <v>0</v>
      </c>
      <c r="D38" s="53"/>
      <c r="E38" s="54"/>
      <c r="F38" s="54"/>
      <c r="G38" s="55">
        <f>tblData324[[#This Row],[Montant a collecté]]-tblData324[[#This Row],[Montant perçu]]</f>
        <v>0</v>
      </c>
      <c r="H38" s="21"/>
    </row>
    <row r="39" spans="2:8" x14ac:dyDescent="0.4">
      <c r="B39" s="17">
        <f>tblData3245678910111213[[#This Row],[Nom du donnateur]]</f>
        <v>0</v>
      </c>
      <c r="C39" s="18">
        <f>tblData3245678910111213[[#This Row],[Téléphone]]</f>
        <v>0</v>
      </c>
      <c r="D39" s="53"/>
      <c r="E39" s="54"/>
      <c r="F39" s="54"/>
      <c r="G39" s="55">
        <f>tblData324[[#This Row],[Montant a collecté]]-tblData324[[#This Row],[Montant perçu]]</f>
        <v>0</v>
      </c>
      <c r="H39" s="21"/>
    </row>
    <row r="40" spans="2:8" x14ac:dyDescent="0.4">
      <c r="B40" s="17">
        <f>tblData3245678910111213[[#This Row],[Nom du donnateur]]</f>
        <v>0</v>
      </c>
      <c r="C40" s="18">
        <f>tblData3245678910111213[[#This Row],[Téléphone]]</f>
        <v>0</v>
      </c>
      <c r="D40" s="53"/>
      <c r="E40" s="54"/>
      <c r="F40" s="54"/>
      <c r="G40" s="55">
        <f>tblData324[[#This Row],[Montant a collecté]]-tblData324[[#This Row],[Montant perçu]]</f>
        <v>0</v>
      </c>
      <c r="H40" s="21"/>
    </row>
    <row r="41" spans="2:8" x14ac:dyDescent="0.4">
      <c r="B41" s="17">
        <f>tblData3245678910111213[[#This Row],[Nom du donnateur]]</f>
        <v>0</v>
      </c>
      <c r="C41" s="18">
        <f>tblData3245678910111213[[#This Row],[Téléphone]]</f>
        <v>0</v>
      </c>
      <c r="D41" s="53"/>
      <c r="E41" s="54"/>
      <c r="F41" s="54"/>
      <c r="G41" s="55">
        <f>tblData324[[#This Row],[Montant a collecté]]-tblData324[[#This Row],[Montant perçu]]</f>
        <v>0</v>
      </c>
      <c r="H41" s="21"/>
    </row>
    <row r="42" spans="2:8" x14ac:dyDescent="0.4">
      <c r="B42" s="17">
        <f>tblData3245678910111213[[#This Row],[Nom du donnateur]]</f>
        <v>0</v>
      </c>
      <c r="C42" s="18">
        <f>tblData3245678910111213[[#This Row],[Téléphone]]</f>
        <v>0</v>
      </c>
      <c r="D42" s="53"/>
      <c r="E42" s="54"/>
      <c r="F42" s="54"/>
      <c r="G42" s="55">
        <f>tblData324[[#This Row],[Montant a collecté]]-tblData324[[#This Row],[Montant perçu]]</f>
        <v>0</v>
      </c>
      <c r="H42" s="21"/>
    </row>
    <row r="43" spans="2:8" x14ac:dyDescent="0.4">
      <c r="B43" s="17">
        <f>tblData3245678910111213[[#This Row],[Nom du donnateur]]</f>
        <v>0</v>
      </c>
      <c r="C43" s="18">
        <f>tblData3245678910111213[[#This Row],[Téléphone]]</f>
        <v>0</v>
      </c>
      <c r="D43" s="53"/>
      <c r="E43" s="54"/>
      <c r="F43" s="54"/>
      <c r="G43" s="55">
        <f>tblData324[[#This Row],[Montant a collecté]]-tblData324[[#This Row],[Montant perçu]]</f>
        <v>0</v>
      </c>
      <c r="H43" s="21"/>
    </row>
    <row r="44" spans="2:8" x14ac:dyDescent="0.4">
      <c r="B44" s="17">
        <f>tblData3245678910111213[[#This Row],[Nom du donnateur]]</f>
        <v>0</v>
      </c>
      <c r="C44" s="18">
        <f>tblData3245678910111213[[#This Row],[Téléphone]]</f>
        <v>0</v>
      </c>
      <c r="D44" s="53"/>
      <c r="E44" s="54"/>
      <c r="F44" s="54"/>
      <c r="G44" s="55">
        <f>tblData324[[#This Row],[Montant a collecté]]-tblData324[[#This Row],[Montant perçu]]</f>
        <v>0</v>
      </c>
      <c r="H44" s="21"/>
    </row>
    <row r="45" spans="2:8" x14ac:dyDescent="0.4">
      <c r="B45" s="17">
        <f>tblData3245678910111213[[#This Row],[Nom du donnateur]]</f>
        <v>0</v>
      </c>
      <c r="C45" s="18">
        <f>tblData3245678910111213[[#This Row],[Téléphone]]</f>
        <v>0</v>
      </c>
      <c r="D45" s="53"/>
      <c r="E45" s="54"/>
      <c r="F45" s="54"/>
      <c r="G45" s="55">
        <f>tblData324[[#This Row],[Montant a collecté]]-tblData324[[#This Row],[Montant perçu]]</f>
        <v>0</v>
      </c>
      <c r="H45" s="21"/>
    </row>
    <row r="46" spans="2:8" x14ac:dyDescent="0.4">
      <c r="B46" s="17">
        <f>tblData3245678910111213[[#This Row],[Nom du donnateur]]</f>
        <v>0</v>
      </c>
      <c r="C46" s="18">
        <f>tblData3245678910111213[[#This Row],[Téléphone]]</f>
        <v>0</v>
      </c>
      <c r="D46" s="53"/>
      <c r="E46" s="54"/>
      <c r="F46" s="54"/>
      <c r="G46" s="55">
        <f>tblData324[[#This Row],[Montant a collecté]]-tblData324[[#This Row],[Montant perçu]]</f>
        <v>0</v>
      </c>
      <c r="H46" s="21"/>
    </row>
    <row r="47" spans="2:8" x14ac:dyDescent="0.4">
      <c r="B47" s="17">
        <f>tblData3245678910111213[[#This Row],[Nom du donnateur]]</f>
        <v>0</v>
      </c>
      <c r="C47" s="18">
        <f>tblData3245678910111213[[#This Row],[Téléphone]]</f>
        <v>0</v>
      </c>
      <c r="D47" s="53"/>
      <c r="E47" s="54"/>
      <c r="F47" s="54"/>
      <c r="G47" s="55">
        <f>tblData324[[#This Row],[Montant a collecté]]-tblData324[[#This Row],[Montant perçu]]</f>
        <v>0</v>
      </c>
      <c r="H47" s="21"/>
    </row>
    <row r="48" spans="2:8" x14ac:dyDescent="0.4">
      <c r="B48" s="17">
        <f>tblData3245678910111213[[#This Row],[Nom du donnateur]]</f>
        <v>0</v>
      </c>
      <c r="C48" s="18">
        <f>tblData3245678910111213[[#This Row],[Téléphone]]</f>
        <v>0</v>
      </c>
      <c r="D48" s="53"/>
      <c r="E48" s="54"/>
      <c r="F48" s="54"/>
      <c r="G48" s="55">
        <f>tblData324[[#This Row],[Montant a collecté]]-tblData324[[#This Row],[Montant perçu]]</f>
        <v>0</v>
      </c>
      <c r="H48" s="21"/>
    </row>
    <row r="49" spans="2:8" x14ac:dyDescent="0.4">
      <c r="B49" s="17">
        <f>tblData3245678910111213[[#This Row],[Nom du donnateur]]</f>
        <v>0</v>
      </c>
      <c r="C49" s="18">
        <f>tblData3245678910111213[[#This Row],[Téléphone]]</f>
        <v>0</v>
      </c>
      <c r="D49" s="53"/>
      <c r="E49" s="54"/>
      <c r="F49" s="54"/>
      <c r="G49" s="55">
        <f>tblData324[[#This Row],[Montant a collecté]]-tblData324[[#This Row],[Montant perçu]]</f>
        <v>0</v>
      </c>
      <c r="H49" s="21"/>
    </row>
    <row r="50" spans="2:8" x14ac:dyDescent="0.4">
      <c r="B50" s="17">
        <f>tblData3245678910111213[[#This Row],[Nom du donnateur]]</f>
        <v>0</v>
      </c>
      <c r="C50" s="18">
        <f>tblData3245678910111213[[#This Row],[Téléphone]]</f>
        <v>0</v>
      </c>
      <c r="D50" s="53"/>
      <c r="E50" s="54"/>
      <c r="F50" s="54"/>
      <c r="G50" s="55">
        <f>tblData324[[#This Row],[Montant a collecté]]-tblData324[[#This Row],[Montant perçu]]</f>
        <v>0</v>
      </c>
      <c r="H50" s="21"/>
    </row>
    <row r="51" spans="2:8" x14ac:dyDescent="0.4">
      <c r="B51" s="17">
        <f>tblData3245678910111213[[#This Row],[Nom du donnateur]]</f>
        <v>0</v>
      </c>
      <c r="C51" s="18">
        <f>tblData3245678910111213[[#This Row],[Téléphone]]</f>
        <v>0</v>
      </c>
      <c r="D51" s="53"/>
      <c r="E51" s="54"/>
      <c r="F51" s="54"/>
      <c r="G51" s="55">
        <f>tblData324[[#This Row],[Montant a collecté]]-tblData324[[#This Row],[Montant perçu]]</f>
        <v>0</v>
      </c>
      <c r="H51" s="21"/>
    </row>
    <row r="52" spans="2:8" x14ac:dyDescent="0.4">
      <c r="B52" s="17">
        <f>tblData3245678910111213[[#This Row],[Nom du donnateur]]</f>
        <v>0</v>
      </c>
      <c r="C52" s="18">
        <f>tblData3245678910111213[[#This Row],[Téléphone]]</f>
        <v>0</v>
      </c>
      <c r="D52" s="53"/>
      <c r="E52" s="54"/>
      <c r="F52" s="54"/>
      <c r="G52" s="55">
        <f>tblData324[[#This Row],[Montant a collecté]]-tblData324[[#This Row],[Montant perçu]]</f>
        <v>0</v>
      </c>
      <c r="H52" s="21"/>
    </row>
    <row r="53" spans="2:8" x14ac:dyDescent="0.4">
      <c r="B53" s="17">
        <f>tblData3245678910111213[[#This Row],[Nom du donnateur]]</f>
        <v>0</v>
      </c>
      <c r="C53" s="18">
        <f>tblData3245678910111213[[#This Row],[Téléphone]]</f>
        <v>0</v>
      </c>
      <c r="D53" s="53"/>
      <c r="E53" s="54"/>
      <c r="F53" s="54"/>
      <c r="G53" s="55">
        <f>tblData324[[#This Row],[Montant a collecté]]-tblData324[[#This Row],[Montant perçu]]</f>
        <v>0</v>
      </c>
      <c r="H53" s="21"/>
    </row>
    <row r="54" spans="2:8" x14ac:dyDescent="0.4">
      <c r="B54" s="17">
        <f>tblData3245678910111213[[#This Row],[Nom du donnateur]]</f>
        <v>0</v>
      </c>
      <c r="C54" s="18">
        <f>tblData3245678910111213[[#This Row],[Téléphone]]</f>
        <v>0</v>
      </c>
      <c r="D54" s="53"/>
      <c r="E54" s="54"/>
      <c r="F54" s="54"/>
      <c r="G54" s="55">
        <f>tblData324[[#This Row],[Montant a collecté]]-tblData324[[#This Row],[Montant perçu]]</f>
        <v>0</v>
      </c>
      <c r="H54" s="21"/>
    </row>
    <row r="55" spans="2:8" x14ac:dyDescent="0.4">
      <c r="B55" s="17">
        <f>tblData3245678910111213[[#This Row],[Nom du donnateur]]</f>
        <v>0</v>
      </c>
      <c r="C55" s="18">
        <f>tblData3245678910111213[[#This Row],[Téléphone]]</f>
        <v>0</v>
      </c>
      <c r="D55" s="53"/>
      <c r="E55" s="54"/>
      <c r="F55" s="54"/>
      <c r="G55" s="55">
        <f>tblData324[[#This Row],[Montant a collecté]]-tblData324[[#This Row],[Montant perçu]]</f>
        <v>0</v>
      </c>
      <c r="H55" s="21"/>
    </row>
    <row r="56" spans="2:8" x14ac:dyDescent="0.4">
      <c r="B56" s="17">
        <f>tblData3245678910111213[[#This Row],[Nom du donnateur]]</f>
        <v>0</v>
      </c>
      <c r="C56" s="18">
        <f>tblData3245678910111213[[#This Row],[Téléphone]]</f>
        <v>0</v>
      </c>
      <c r="D56" s="53"/>
      <c r="E56" s="54"/>
      <c r="F56" s="54"/>
      <c r="G56" s="55">
        <f>tblData324[[#This Row],[Montant a collecté]]-tblData324[[#This Row],[Montant perçu]]</f>
        <v>0</v>
      </c>
      <c r="H56" s="21"/>
    </row>
    <row r="57" spans="2:8" x14ac:dyDescent="0.4">
      <c r="B57" s="17">
        <f>tblData3245678910111213[[#This Row],[Nom du donnateur]]</f>
        <v>0</v>
      </c>
      <c r="C57" s="18">
        <f>tblData3245678910111213[[#This Row],[Téléphone]]</f>
        <v>0</v>
      </c>
      <c r="D57" s="53"/>
      <c r="E57" s="54"/>
      <c r="F57" s="54"/>
      <c r="G57" s="55">
        <f>tblData324[[#This Row],[Montant a collecté]]-tblData324[[#This Row],[Montant perçu]]</f>
        <v>0</v>
      </c>
      <c r="H57" s="21"/>
    </row>
    <row r="58" spans="2:8" x14ac:dyDescent="0.4">
      <c r="B58" s="17">
        <f>tblData3245678910111213[[#This Row],[Nom du donnateur]]</f>
        <v>0</v>
      </c>
      <c r="C58" s="18">
        <f>tblData3245678910111213[[#This Row],[Téléphone]]</f>
        <v>0</v>
      </c>
      <c r="D58" s="53"/>
      <c r="E58" s="54"/>
      <c r="F58" s="54"/>
      <c r="G58" s="55">
        <f>tblData324[[#This Row],[Montant a collecté]]-tblData324[[#This Row],[Montant perçu]]</f>
        <v>0</v>
      </c>
      <c r="H58" s="21"/>
    </row>
    <row r="59" spans="2:8" x14ac:dyDescent="0.4">
      <c r="B59" s="17">
        <f>tblData3245678910111213[[#This Row],[Nom du donnateur]]</f>
        <v>0</v>
      </c>
      <c r="C59" s="18">
        <f>tblData3245678910111213[[#This Row],[Téléphone]]</f>
        <v>0</v>
      </c>
      <c r="D59" s="53"/>
      <c r="E59" s="54"/>
      <c r="F59" s="54"/>
      <c r="G59" s="55">
        <f>tblData324[[#This Row],[Montant a collecté]]-tblData324[[#This Row],[Montant perçu]]</f>
        <v>0</v>
      </c>
      <c r="H59" s="21"/>
    </row>
    <row r="60" spans="2:8" x14ac:dyDescent="0.4">
      <c r="B60" s="17">
        <f>tblData3245678910111213[[#This Row],[Nom du donnateur]]</f>
        <v>0</v>
      </c>
      <c r="C60" s="18">
        <f>tblData3245678910111213[[#This Row],[Téléphone]]</f>
        <v>0</v>
      </c>
      <c r="D60" s="53"/>
      <c r="E60" s="54"/>
      <c r="F60" s="54"/>
      <c r="G60" s="55">
        <f>tblData324[[#This Row],[Montant a collecté]]-tblData324[[#This Row],[Montant perçu]]</f>
        <v>0</v>
      </c>
      <c r="H60" s="21"/>
    </row>
    <row r="61" spans="2:8" x14ac:dyDescent="0.4">
      <c r="B61" s="17">
        <f>tblData3245678910111213[[#This Row],[Nom du donnateur]]</f>
        <v>0</v>
      </c>
      <c r="C61" s="18">
        <f>tblData3245678910111213[[#This Row],[Téléphone]]</f>
        <v>0</v>
      </c>
      <c r="D61" s="53"/>
      <c r="E61" s="54"/>
      <c r="F61" s="54"/>
      <c r="G61" s="55">
        <f>tblData324[[#This Row],[Montant a collecté]]-tblData324[[#This Row],[Montant perçu]]</f>
        <v>0</v>
      </c>
      <c r="H61" s="21"/>
    </row>
    <row r="62" spans="2:8" x14ac:dyDescent="0.4">
      <c r="B62" s="17">
        <f>tblData3245678910111213[[#This Row],[Nom du donnateur]]</f>
        <v>0</v>
      </c>
      <c r="C62" s="18">
        <f>tblData3245678910111213[[#This Row],[Téléphone]]</f>
        <v>0</v>
      </c>
      <c r="D62" s="53"/>
      <c r="E62" s="54"/>
      <c r="F62" s="54"/>
      <c r="G62" s="55">
        <f>tblData324[[#This Row],[Montant a collecté]]-tblData324[[#This Row],[Montant perçu]]</f>
        <v>0</v>
      </c>
      <c r="H62" s="21"/>
    </row>
    <row r="63" spans="2:8" x14ac:dyDescent="0.4">
      <c r="B63" s="17">
        <f>tblData3245678910111213[[#This Row],[Nom du donnateur]]</f>
        <v>0</v>
      </c>
      <c r="C63" s="18">
        <f>tblData3245678910111213[[#This Row],[Téléphone]]</f>
        <v>0</v>
      </c>
      <c r="D63" s="53"/>
      <c r="E63" s="54"/>
      <c r="F63" s="54"/>
      <c r="G63" s="55">
        <f>tblData324[[#This Row],[Montant a collecté]]-tblData324[[#This Row],[Montant perçu]]</f>
        <v>0</v>
      </c>
      <c r="H63" s="21"/>
    </row>
    <row r="64" spans="2:8" x14ac:dyDescent="0.4">
      <c r="B64" s="17">
        <f>tblData3245678910111213[[#This Row],[Nom du donnateur]]</f>
        <v>0</v>
      </c>
      <c r="C64" s="18">
        <f>tblData3245678910111213[[#This Row],[Téléphone]]</f>
        <v>0</v>
      </c>
      <c r="D64" s="53"/>
      <c r="E64" s="54"/>
      <c r="F64" s="54"/>
      <c r="G64" s="55">
        <f>tblData324[[#This Row],[Montant a collecté]]-tblData324[[#This Row],[Montant perçu]]</f>
        <v>0</v>
      </c>
      <c r="H64" s="21"/>
    </row>
    <row r="65" spans="2:8" x14ac:dyDescent="0.4">
      <c r="B65" s="17">
        <f>tblData3245678910111213[[#This Row],[Nom du donnateur]]</f>
        <v>0</v>
      </c>
      <c r="C65" s="18">
        <f>tblData3245678910111213[[#This Row],[Téléphone]]</f>
        <v>0</v>
      </c>
      <c r="D65" s="53"/>
      <c r="E65" s="54"/>
      <c r="F65" s="54"/>
      <c r="G65" s="55">
        <f>tblData324[[#This Row],[Montant a collecté]]-tblData324[[#This Row],[Montant perçu]]</f>
        <v>0</v>
      </c>
      <c r="H65" s="21"/>
    </row>
    <row r="66" spans="2:8" x14ac:dyDescent="0.4">
      <c r="B66" s="17">
        <f>tblData3245678910111213[[#This Row],[Nom du donnateur]]</f>
        <v>0</v>
      </c>
      <c r="C66" s="18">
        <f>tblData3245678910111213[[#This Row],[Téléphone]]</f>
        <v>0</v>
      </c>
      <c r="D66" s="53"/>
      <c r="E66" s="54"/>
      <c r="F66" s="54"/>
      <c r="G66" s="55">
        <f>tblData324[[#This Row],[Montant a collecté]]-tblData324[[#This Row],[Montant perçu]]</f>
        <v>0</v>
      </c>
      <c r="H66" s="21"/>
    </row>
    <row r="67" spans="2:8" x14ac:dyDescent="0.4">
      <c r="B67" s="17">
        <f>tblData3245678910111213[[#This Row],[Nom du donnateur]]</f>
        <v>0</v>
      </c>
      <c r="C67" s="18">
        <f>tblData3245678910111213[[#This Row],[Téléphone]]</f>
        <v>0</v>
      </c>
      <c r="D67" s="53"/>
      <c r="E67" s="54"/>
      <c r="F67" s="54"/>
      <c r="G67" s="55">
        <f>tblData324[[#This Row],[Montant a collecté]]-tblData324[[#This Row],[Montant perçu]]</f>
        <v>0</v>
      </c>
      <c r="H67" s="21"/>
    </row>
    <row r="68" spans="2:8" x14ac:dyDescent="0.4">
      <c r="B68" s="17">
        <f>tblData3245678910111213[[#This Row],[Nom du donnateur]]</f>
        <v>0</v>
      </c>
      <c r="C68" s="18">
        <f>tblData3245678910111213[[#This Row],[Téléphone]]</f>
        <v>0</v>
      </c>
      <c r="D68" s="53"/>
      <c r="E68" s="54"/>
      <c r="F68" s="54"/>
      <c r="G68" s="55">
        <f>tblData324[[#This Row],[Montant a collecté]]-tblData324[[#This Row],[Montant perçu]]</f>
        <v>0</v>
      </c>
      <c r="H68" s="21"/>
    </row>
    <row r="69" spans="2:8" x14ac:dyDescent="0.4">
      <c r="B69" s="17">
        <f>tblData3245678910111213[[#This Row],[Nom du donnateur]]</f>
        <v>0</v>
      </c>
      <c r="C69" s="18">
        <f>tblData3245678910111213[[#This Row],[Téléphone]]</f>
        <v>0</v>
      </c>
      <c r="D69" s="53"/>
      <c r="E69" s="54"/>
      <c r="F69" s="54"/>
      <c r="G69" s="55">
        <f>tblData324[[#This Row],[Montant a collecté]]-tblData324[[#This Row],[Montant perçu]]</f>
        <v>0</v>
      </c>
      <c r="H69" s="21"/>
    </row>
    <row r="70" spans="2:8" x14ac:dyDescent="0.4">
      <c r="B70" s="17">
        <f>tblData3245678910111213[[#This Row],[Nom du donnateur]]</f>
        <v>0</v>
      </c>
      <c r="C70" s="18">
        <f>tblData3245678910111213[[#This Row],[Téléphone]]</f>
        <v>0</v>
      </c>
      <c r="D70" s="53"/>
      <c r="E70" s="54"/>
      <c r="F70" s="54"/>
      <c r="G70" s="55">
        <f>tblData324[[#This Row],[Montant a collecté]]-tblData324[[#This Row],[Montant perçu]]</f>
        <v>0</v>
      </c>
      <c r="H70" s="21"/>
    </row>
    <row r="71" spans="2:8" x14ac:dyDescent="0.4">
      <c r="B71" s="17">
        <f>tblData3245678910111213[[#This Row],[Nom du donnateur]]</f>
        <v>0</v>
      </c>
      <c r="C71" s="18">
        <f>tblData3245678910111213[[#This Row],[Téléphone]]</f>
        <v>0</v>
      </c>
      <c r="D71" s="53"/>
      <c r="E71" s="54"/>
      <c r="F71" s="54"/>
      <c r="G71" s="55">
        <f>tblData324[[#This Row],[Montant a collecté]]-tblData324[[#This Row],[Montant perçu]]</f>
        <v>0</v>
      </c>
      <c r="H71" s="21"/>
    </row>
    <row r="72" spans="2:8" x14ac:dyDescent="0.4">
      <c r="B72" s="17">
        <f>tblData3245678910111213[[#This Row],[Nom du donnateur]]</f>
        <v>0</v>
      </c>
      <c r="C72" s="18">
        <f>tblData3245678910111213[[#This Row],[Téléphone]]</f>
        <v>0</v>
      </c>
      <c r="D72" s="53"/>
      <c r="E72" s="54"/>
      <c r="F72" s="54"/>
      <c r="G72" s="55">
        <f>tblData324[[#This Row],[Montant a collecté]]-tblData324[[#This Row],[Montant perçu]]</f>
        <v>0</v>
      </c>
      <c r="H72" s="21"/>
    </row>
    <row r="73" spans="2:8" x14ac:dyDescent="0.4">
      <c r="B73" s="17">
        <f>tblData3245678910111213[[#This Row],[Nom du donnateur]]</f>
        <v>0</v>
      </c>
      <c r="C73" s="18">
        <f>tblData3245678910111213[[#This Row],[Téléphone]]</f>
        <v>0</v>
      </c>
      <c r="D73" s="53"/>
      <c r="E73" s="54"/>
      <c r="F73" s="54"/>
      <c r="G73" s="55">
        <f>tblData324[[#This Row],[Montant a collecté]]-tblData324[[#This Row],[Montant perçu]]</f>
        <v>0</v>
      </c>
      <c r="H73" s="21"/>
    </row>
    <row r="74" spans="2:8" x14ac:dyDescent="0.4">
      <c r="B74" s="17">
        <f>tblData3245678910111213[[#This Row],[Nom du donnateur]]</f>
        <v>0</v>
      </c>
      <c r="C74" s="18">
        <f>tblData3245678910111213[[#This Row],[Téléphone]]</f>
        <v>0</v>
      </c>
      <c r="D74" s="53"/>
      <c r="E74" s="54"/>
      <c r="F74" s="54"/>
      <c r="G74" s="55">
        <f>tblData324[[#This Row],[Montant a collecté]]-tblData324[[#This Row],[Montant perçu]]</f>
        <v>0</v>
      </c>
      <c r="H74" s="21"/>
    </row>
    <row r="75" spans="2:8" x14ac:dyDescent="0.4">
      <c r="B75" s="17">
        <f>tblData3245678910111213[[#This Row],[Nom du donnateur]]</f>
        <v>0</v>
      </c>
      <c r="C75" s="18">
        <f>tblData3245678910111213[[#This Row],[Téléphone]]</f>
        <v>0</v>
      </c>
      <c r="D75" s="53"/>
      <c r="E75" s="54"/>
      <c r="F75" s="54"/>
      <c r="G75" s="55">
        <f>tblData324[[#This Row],[Montant a collecté]]-tblData324[[#This Row],[Montant perçu]]</f>
        <v>0</v>
      </c>
      <c r="H75" s="21"/>
    </row>
    <row r="76" spans="2:8" x14ac:dyDescent="0.4">
      <c r="B76" s="17">
        <f>tblData3245678910111213[[#This Row],[Nom du donnateur]]</f>
        <v>0</v>
      </c>
      <c r="C76" s="18">
        <f>tblData3245678910111213[[#This Row],[Téléphone]]</f>
        <v>0</v>
      </c>
      <c r="D76" s="53"/>
      <c r="E76" s="54"/>
      <c r="F76" s="54"/>
      <c r="G76" s="55">
        <f>tblData324[[#This Row],[Montant a collecté]]-tblData324[[#This Row],[Montant perçu]]</f>
        <v>0</v>
      </c>
      <c r="H76" s="21"/>
    </row>
    <row r="77" spans="2:8" x14ac:dyDescent="0.4">
      <c r="B77" s="17">
        <f>tblData3245678910111213[[#This Row],[Nom du donnateur]]</f>
        <v>0</v>
      </c>
      <c r="C77" s="18">
        <f>tblData3245678910111213[[#This Row],[Téléphone]]</f>
        <v>0</v>
      </c>
      <c r="D77" s="53"/>
      <c r="E77" s="54"/>
      <c r="F77" s="54"/>
      <c r="G77" s="55">
        <f>tblData324[[#This Row],[Montant a collecté]]-tblData324[[#This Row],[Montant perçu]]</f>
        <v>0</v>
      </c>
      <c r="H77" s="21"/>
    </row>
    <row r="78" spans="2:8" x14ac:dyDescent="0.4">
      <c r="B78" s="17">
        <f>tblData3245678910111213[[#This Row],[Nom du donnateur]]</f>
        <v>0</v>
      </c>
      <c r="C78" s="18">
        <f>tblData3245678910111213[[#This Row],[Téléphone]]</f>
        <v>0</v>
      </c>
      <c r="D78" s="53"/>
      <c r="E78" s="54"/>
      <c r="F78" s="54"/>
      <c r="G78" s="55">
        <f>tblData324[[#This Row],[Montant a collecté]]-tblData324[[#This Row],[Montant perçu]]</f>
        <v>0</v>
      </c>
      <c r="H78" s="21"/>
    </row>
    <row r="79" spans="2:8" x14ac:dyDescent="0.4">
      <c r="B79" s="17">
        <f>tblData3245678910111213[[#This Row],[Nom du donnateur]]</f>
        <v>0</v>
      </c>
      <c r="C79" s="18">
        <f>tblData3245678910111213[[#This Row],[Téléphone]]</f>
        <v>0</v>
      </c>
      <c r="D79" s="53"/>
      <c r="E79" s="54"/>
      <c r="F79" s="54"/>
      <c r="G79" s="55">
        <f>tblData324[[#This Row],[Montant a collecté]]-tblData324[[#This Row],[Montant perçu]]</f>
        <v>0</v>
      </c>
      <c r="H79" s="21"/>
    </row>
    <row r="80" spans="2:8" x14ac:dyDescent="0.4">
      <c r="B80" s="17">
        <f>tblData3245678910111213[[#This Row],[Nom du donnateur]]</f>
        <v>0</v>
      </c>
      <c r="C80" s="18">
        <f>tblData3245678910111213[[#This Row],[Téléphone]]</f>
        <v>0</v>
      </c>
      <c r="D80" s="53"/>
      <c r="E80" s="54"/>
      <c r="F80" s="54"/>
      <c r="G80" s="55">
        <f>tblData324[[#This Row],[Montant a collecté]]-tblData324[[#This Row],[Montant perçu]]</f>
        <v>0</v>
      </c>
      <c r="H80" s="21"/>
    </row>
    <row r="81" spans="2:8" x14ac:dyDescent="0.4">
      <c r="B81" s="17">
        <f>tblData3245678910111213[[#This Row],[Nom du donnateur]]</f>
        <v>0</v>
      </c>
      <c r="C81" s="18">
        <f>tblData3245678910111213[[#This Row],[Téléphone]]</f>
        <v>0</v>
      </c>
      <c r="D81" s="53"/>
      <c r="E81" s="54"/>
      <c r="F81" s="54"/>
      <c r="G81" s="55">
        <f>tblData324[[#This Row],[Montant a collecté]]-tblData324[[#This Row],[Montant perçu]]</f>
        <v>0</v>
      </c>
      <c r="H81" s="21"/>
    </row>
    <row r="82" spans="2:8" x14ac:dyDescent="0.4">
      <c r="B82" s="17">
        <f>tblData3245678910111213[[#This Row],[Nom du donnateur]]</f>
        <v>0</v>
      </c>
      <c r="C82" s="18">
        <f>tblData3245678910111213[[#This Row],[Téléphone]]</f>
        <v>0</v>
      </c>
      <c r="D82" s="53"/>
      <c r="E82" s="54"/>
      <c r="F82" s="54"/>
      <c r="G82" s="55">
        <f>tblData324[[#This Row],[Montant a collecté]]-tblData324[[#This Row],[Montant perçu]]</f>
        <v>0</v>
      </c>
      <c r="H82" s="21"/>
    </row>
    <row r="83" spans="2:8" x14ac:dyDescent="0.4">
      <c r="B83" s="17">
        <f>tblData3245678910111213[[#This Row],[Nom du donnateur]]</f>
        <v>0</v>
      </c>
      <c r="C83" s="18">
        <f>tblData3245678910111213[[#This Row],[Téléphone]]</f>
        <v>0</v>
      </c>
      <c r="D83" s="53"/>
      <c r="E83" s="54"/>
      <c r="F83" s="54"/>
      <c r="G83" s="55">
        <f>tblData324[[#This Row],[Montant a collecté]]-tblData324[[#This Row],[Montant perçu]]</f>
        <v>0</v>
      </c>
      <c r="H83" s="21"/>
    </row>
    <row r="84" spans="2:8" x14ac:dyDescent="0.4">
      <c r="B84" s="17">
        <f>tblData3245678910111213[[#This Row],[Nom du donnateur]]</f>
        <v>0</v>
      </c>
      <c r="C84" s="18">
        <f>tblData3245678910111213[[#This Row],[Téléphone]]</f>
        <v>0</v>
      </c>
      <c r="D84" s="53"/>
      <c r="E84" s="54"/>
      <c r="F84" s="54"/>
      <c r="G84" s="55">
        <f>tblData324[[#This Row],[Montant a collecté]]-tblData324[[#This Row],[Montant perçu]]</f>
        <v>0</v>
      </c>
      <c r="H84" s="21"/>
    </row>
    <row r="85" spans="2:8" x14ac:dyDescent="0.4">
      <c r="B85" s="17">
        <f>tblData3245678910111213[[#This Row],[Nom du donnateur]]</f>
        <v>0</v>
      </c>
      <c r="C85" s="18">
        <f>tblData3245678910111213[[#This Row],[Téléphone]]</f>
        <v>0</v>
      </c>
      <c r="D85" s="53"/>
      <c r="E85" s="54"/>
      <c r="F85" s="54"/>
      <c r="G85" s="55">
        <f>tblData324[[#This Row],[Montant a collecté]]-tblData324[[#This Row],[Montant perçu]]</f>
        <v>0</v>
      </c>
      <c r="H85" s="21"/>
    </row>
    <row r="86" spans="2:8" x14ac:dyDescent="0.4">
      <c r="B86" s="17">
        <f>tblData3245678910111213[[#This Row],[Nom du donnateur]]</f>
        <v>0</v>
      </c>
      <c r="C86" s="18">
        <f>tblData3245678910111213[[#This Row],[Téléphone]]</f>
        <v>0</v>
      </c>
      <c r="D86" s="53"/>
      <c r="E86" s="54"/>
      <c r="F86" s="54"/>
      <c r="G86" s="55">
        <f>tblData324[[#This Row],[Montant a collecté]]-tblData324[[#This Row],[Montant perçu]]</f>
        <v>0</v>
      </c>
      <c r="H86" s="21"/>
    </row>
    <row r="87" spans="2:8" x14ac:dyDescent="0.4">
      <c r="B87" s="17">
        <f>tblData3245678910111213[[#This Row],[Nom du donnateur]]</f>
        <v>0</v>
      </c>
      <c r="C87" s="18">
        <f>tblData3245678910111213[[#This Row],[Téléphone]]</f>
        <v>0</v>
      </c>
      <c r="D87" s="53"/>
      <c r="E87" s="54"/>
      <c r="F87" s="54"/>
      <c r="G87" s="55">
        <f>tblData324[[#This Row],[Montant a collecté]]-tblData324[[#This Row],[Montant perçu]]</f>
        <v>0</v>
      </c>
      <c r="H87" s="21"/>
    </row>
    <row r="88" spans="2:8" x14ac:dyDescent="0.4">
      <c r="B88" s="17">
        <f>tblData3245678910111213[[#This Row],[Nom du donnateur]]</f>
        <v>0</v>
      </c>
      <c r="C88" s="18">
        <f>tblData3245678910111213[[#This Row],[Téléphone]]</f>
        <v>0</v>
      </c>
      <c r="D88" s="53"/>
      <c r="E88" s="54"/>
      <c r="F88" s="54"/>
      <c r="G88" s="55">
        <f>tblData324[[#This Row],[Montant a collecté]]-tblData324[[#This Row],[Montant perçu]]</f>
        <v>0</v>
      </c>
      <c r="H88" s="21"/>
    </row>
    <row r="89" spans="2:8" x14ac:dyDescent="0.4">
      <c r="B89" s="17">
        <f>tblData3245678910111213[[#This Row],[Nom du donnateur]]</f>
        <v>0</v>
      </c>
      <c r="C89" s="18">
        <f>tblData3245678910111213[[#This Row],[Téléphone]]</f>
        <v>0</v>
      </c>
      <c r="D89" s="53"/>
      <c r="E89" s="54"/>
      <c r="F89" s="54"/>
      <c r="G89" s="55">
        <f>tblData324[[#This Row],[Montant a collecté]]-tblData324[[#This Row],[Montant perçu]]</f>
        <v>0</v>
      </c>
      <c r="H89" s="21"/>
    </row>
    <row r="90" spans="2:8" x14ac:dyDescent="0.4">
      <c r="B90" s="17">
        <f>tblData3245678910111213[[#This Row],[Nom du donnateur]]</f>
        <v>0</v>
      </c>
      <c r="C90" s="18">
        <f>tblData3245678910111213[[#This Row],[Téléphone]]</f>
        <v>0</v>
      </c>
      <c r="D90" s="53"/>
      <c r="E90" s="54"/>
      <c r="F90" s="54"/>
      <c r="G90" s="55">
        <f>tblData324[[#This Row],[Montant a collecté]]-tblData324[[#This Row],[Montant perçu]]</f>
        <v>0</v>
      </c>
      <c r="H90" s="21"/>
    </row>
    <row r="91" spans="2:8" x14ac:dyDescent="0.4">
      <c r="B91" s="17">
        <f>tblData3245678910111213[[#This Row],[Nom du donnateur]]</f>
        <v>0</v>
      </c>
      <c r="C91" s="18">
        <f>tblData3245678910111213[[#This Row],[Téléphone]]</f>
        <v>0</v>
      </c>
      <c r="D91" s="53"/>
      <c r="E91" s="54"/>
      <c r="F91" s="54"/>
      <c r="G91" s="55">
        <f>tblData324[[#This Row],[Montant a collecté]]-tblData324[[#This Row],[Montant perçu]]</f>
        <v>0</v>
      </c>
      <c r="H91" s="21"/>
    </row>
    <row r="92" spans="2:8" x14ac:dyDescent="0.4">
      <c r="B92" s="17">
        <f>tblData3245678910111213[[#This Row],[Nom du donnateur]]</f>
        <v>0</v>
      </c>
      <c r="C92" s="18">
        <f>tblData3245678910111213[[#This Row],[Téléphone]]</f>
        <v>0</v>
      </c>
      <c r="D92" s="53"/>
      <c r="E92" s="54"/>
      <c r="F92" s="54"/>
      <c r="G92" s="55">
        <f>tblData324[[#This Row],[Montant a collecté]]-tblData324[[#This Row],[Montant perçu]]</f>
        <v>0</v>
      </c>
      <c r="H92" s="21"/>
    </row>
    <row r="93" spans="2:8" x14ac:dyDescent="0.4">
      <c r="B93" s="17">
        <f>tblData3245678910111213[[#This Row],[Nom du donnateur]]</f>
        <v>0</v>
      </c>
      <c r="C93" s="18">
        <f>tblData3245678910111213[[#This Row],[Téléphone]]</f>
        <v>0</v>
      </c>
      <c r="D93" s="53"/>
      <c r="E93" s="54"/>
      <c r="F93" s="54"/>
      <c r="G93" s="55">
        <f>tblData324[[#This Row],[Montant a collecté]]-tblData324[[#This Row],[Montant perçu]]</f>
        <v>0</v>
      </c>
      <c r="H93" s="21"/>
    </row>
    <row r="94" spans="2:8" x14ac:dyDescent="0.4">
      <c r="B94" s="17">
        <f>tblData3245678910111213[[#This Row],[Nom du donnateur]]</f>
        <v>0</v>
      </c>
      <c r="C94" s="18">
        <f>tblData3245678910111213[[#This Row],[Téléphone]]</f>
        <v>0</v>
      </c>
      <c r="D94" s="53"/>
      <c r="E94" s="54"/>
      <c r="F94" s="54"/>
      <c r="G94" s="55">
        <f>tblData324[[#This Row],[Montant a collecté]]-tblData324[[#This Row],[Montant perçu]]</f>
        <v>0</v>
      </c>
      <c r="H94" s="21"/>
    </row>
    <row r="95" spans="2:8" x14ac:dyDescent="0.4">
      <c r="B95" s="17">
        <f>tblData3245678910111213[[#This Row],[Nom du donnateur]]</f>
        <v>0</v>
      </c>
      <c r="C95" s="18">
        <f>tblData3245678910111213[[#This Row],[Téléphone]]</f>
        <v>0</v>
      </c>
      <c r="D95" s="53"/>
      <c r="E95" s="54"/>
      <c r="F95" s="54"/>
      <c r="G95" s="55">
        <f>tblData324[[#This Row],[Montant a collecté]]-tblData324[[#This Row],[Montant perçu]]</f>
        <v>0</v>
      </c>
      <c r="H95" s="21"/>
    </row>
    <row r="96" spans="2:8" x14ac:dyDescent="0.4">
      <c r="B96" s="17">
        <f>tblData3245678910111213[[#This Row],[Nom du donnateur]]</f>
        <v>0</v>
      </c>
      <c r="C96" s="18">
        <f>tblData3245678910111213[[#This Row],[Téléphone]]</f>
        <v>0</v>
      </c>
      <c r="D96" s="53"/>
      <c r="E96" s="54"/>
      <c r="F96" s="54"/>
      <c r="G96" s="55">
        <f>tblData324[[#This Row],[Montant a collecté]]-tblData324[[#This Row],[Montant perçu]]</f>
        <v>0</v>
      </c>
      <c r="H96" s="21"/>
    </row>
    <row r="97" spans="2:8" x14ac:dyDescent="0.4">
      <c r="B97" s="17">
        <f>tblData3245678910111213[[#This Row],[Nom du donnateur]]</f>
        <v>0</v>
      </c>
      <c r="C97" s="18">
        <f>tblData3245678910111213[[#This Row],[Téléphone]]</f>
        <v>0</v>
      </c>
      <c r="D97" s="53"/>
      <c r="E97" s="54"/>
      <c r="F97" s="54"/>
      <c r="G97" s="55">
        <f>tblData324[[#This Row],[Montant a collecté]]-tblData324[[#This Row],[Montant perçu]]</f>
        <v>0</v>
      </c>
      <c r="H97" s="21"/>
    </row>
    <row r="98" spans="2:8" x14ac:dyDescent="0.4">
      <c r="B98" s="17">
        <f>tblData3245678910111213[[#This Row],[Nom du donnateur]]</f>
        <v>0</v>
      </c>
      <c r="C98" s="18">
        <f>tblData3245678910111213[[#This Row],[Téléphone]]</f>
        <v>0</v>
      </c>
      <c r="D98" s="53"/>
      <c r="E98" s="54"/>
      <c r="F98" s="54"/>
      <c r="G98" s="55">
        <f>tblData324[[#This Row],[Montant a collecté]]-tblData324[[#This Row],[Montant perçu]]</f>
        <v>0</v>
      </c>
      <c r="H98" s="21"/>
    </row>
    <row r="99" spans="2:8" x14ac:dyDescent="0.4">
      <c r="B99" s="17">
        <f>tblData3245678910111213[[#This Row],[Nom du donnateur]]</f>
        <v>0</v>
      </c>
      <c r="C99" s="18">
        <f>tblData3245678910111213[[#This Row],[Téléphone]]</f>
        <v>0</v>
      </c>
      <c r="D99" s="53"/>
      <c r="E99" s="54"/>
      <c r="F99" s="54"/>
      <c r="G99" s="55">
        <f>tblData324[[#This Row],[Montant a collecté]]-tblData324[[#This Row],[Montant perçu]]</f>
        <v>0</v>
      </c>
      <c r="H99" s="21"/>
    </row>
    <row r="100" spans="2:8" x14ac:dyDescent="0.4">
      <c r="B100" s="17">
        <f>tblData3245678910111213[[#This Row],[Nom du donnateur]]</f>
        <v>0</v>
      </c>
      <c r="C100" s="18">
        <f>tblData3245678910111213[[#This Row],[Téléphone]]</f>
        <v>0</v>
      </c>
      <c r="D100" s="53"/>
      <c r="E100" s="54"/>
      <c r="F100" s="54"/>
      <c r="G100" s="55">
        <f>tblData324[[#This Row],[Montant a collecté]]-tblData324[[#This Row],[Montant perçu]]</f>
        <v>0</v>
      </c>
      <c r="H100" s="21"/>
    </row>
    <row r="101" spans="2:8" x14ac:dyDescent="0.4">
      <c r="B101" s="17">
        <f>tblData3245678910111213[[#This Row],[Nom du donnateur]]</f>
        <v>0</v>
      </c>
      <c r="C101" s="18">
        <f>tblData3245678910111213[[#This Row],[Téléphone]]</f>
        <v>0</v>
      </c>
      <c r="D101" s="53"/>
      <c r="E101" s="54"/>
      <c r="F101" s="54"/>
      <c r="G101" s="55">
        <f>tblData324[[#This Row],[Montant a collecté]]-tblData324[[#This Row],[Montant perçu]]</f>
        <v>0</v>
      </c>
      <c r="H101" s="21"/>
    </row>
    <row r="102" spans="2:8" x14ac:dyDescent="0.4">
      <c r="B102" s="17">
        <f>tblData3245678910111213[[#This Row],[Nom du donnateur]]</f>
        <v>0</v>
      </c>
      <c r="C102" s="18">
        <f>tblData3245678910111213[[#This Row],[Téléphone]]</f>
        <v>0</v>
      </c>
      <c r="D102" s="53"/>
      <c r="E102" s="54"/>
      <c r="F102" s="54"/>
      <c r="G102" s="55">
        <f>tblData324[[#This Row],[Montant a collecté]]-tblData324[[#This Row],[Montant perçu]]</f>
        <v>0</v>
      </c>
      <c r="H102" s="21"/>
    </row>
    <row r="103" spans="2:8" x14ac:dyDescent="0.4">
      <c r="B103" s="17">
        <f>tblData3245678910111213[[#This Row],[Nom du donnateur]]</f>
        <v>0</v>
      </c>
      <c r="C103" s="18">
        <f>tblData3245678910111213[[#This Row],[Téléphone]]</f>
        <v>0</v>
      </c>
      <c r="D103" s="53"/>
      <c r="E103" s="54"/>
      <c r="F103" s="54"/>
      <c r="G103" s="55">
        <f>tblData324[[#This Row],[Montant a collecté]]-tblData324[[#This Row],[Montant perçu]]</f>
        <v>0</v>
      </c>
      <c r="H103" s="21"/>
    </row>
    <row r="104" spans="2:8" x14ac:dyDescent="0.4">
      <c r="B104" s="17">
        <f>tblData3245678910111213[[#This Row],[Nom du donnateur]]</f>
        <v>0</v>
      </c>
      <c r="C104" s="18">
        <f>tblData3245678910111213[[#This Row],[Téléphone]]</f>
        <v>0</v>
      </c>
      <c r="D104" s="53"/>
      <c r="E104" s="54"/>
      <c r="F104" s="54"/>
      <c r="G104" s="55">
        <f>tblData324[[#This Row],[Montant a collecté]]-tblData324[[#This Row],[Montant perçu]]</f>
        <v>0</v>
      </c>
      <c r="H104" s="21"/>
    </row>
    <row r="105" spans="2:8" x14ac:dyDescent="0.4">
      <c r="B105" s="17">
        <f>tblData3245678910111213[[#This Row],[Nom du donnateur]]</f>
        <v>0</v>
      </c>
      <c r="C105" s="18">
        <f>tblData3245678910111213[[#This Row],[Téléphone]]</f>
        <v>0</v>
      </c>
      <c r="D105" s="53"/>
      <c r="E105" s="54"/>
      <c r="F105" s="54"/>
      <c r="G105" s="55">
        <f>tblData324[[#This Row],[Montant a collecté]]-tblData324[[#This Row],[Montant perçu]]</f>
        <v>0</v>
      </c>
      <c r="H105" s="21"/>
    </row>
    <row r="106" spans="2:8" x14ac:dyDescent="0.4">
      <c r="B106" s="17">
        <f>tblData3245678910111213[[#This Row],[Nom du donnateur]]</f>
        <v>0</v>
      </c>
      <c r="C106" s="18">
        <f>tblData3245678910111213[[#This Row],[Téléphone]]</f>
        <v>0</v>
      </c>
      <c r="D106" s="53"/>
      <c r="E106" s="54"/>
      <c r="F106" s="54"/>
      <c r="G106" s="55">
        <f>tblData324[[#This Row],[Montant a collecté]]-tblData324[[#This Row],[Montant perçu]]</f>
        <v>0</v>
      </c>
      <c r="H106" s="21"/>
    </row>
    <row r="107" spans="2:8" x14ac:dyDescent="0.4">
      <c r="B107" s="17">
        <f>tblData3245678910111213[[#This Row],[Nom du donnateur]]</f>
        <v>0</v>
      </c>
      <c r="C107" s="18">
        <f>tblData3245678910111213[[#This Row],[Téléphone]]</f>
        <v>0</v>
      </c>
      <c r="D107" s="53"/>
      <c r="E107" s="54"/>
      <c r="F107" s="54"/>
      <c r="G107" s="55">
        <f>tblData324[[#This Row],[Montant a collecté]]-tblData324[[#This Row],[Montant perçu]]</f>
        <v>0</v>
      </c>
      <c r="H107" s="21"/>
    </row>
    <row r="108" spans="2:8" x14ac:dyDescent="0.4">
      <c r="B108" s="17">
        <f>tblData3245678910111213[[#This Row],[Nom du donnateur]]</f>
        <v>0</v>
      </c>
      <c r="C108" s="18">
        <f>tblData3245678910111213[[#This Row],[Téléphone]]</f>
        <v>0</v>
      </c>
      <c r="D108" s="53"/>
      <c r="E108" s="54"/>
      <c r="F108" s="54"/>
      <c r="G108" s="55">
        <f>tblData324[[#This Row],[Montant a collecté]]-tblData324[[#This Row],[Montant perçu]]</f>
        <v>0</v>
      </c>
      <c r="H108" s="21"/>
    </row>
    <row r="109" spans="2:8" x14ac:dyDescent="0.4">
      <c r="B109" s="17">
        <f>tblData3245678910111213[[#This Row],[Nom du donnateur]]</f>
        <v>0</v>
      </c>
      <c r="C109" s="18">
        <f>tblData3245678910111213[[#This Row],[Téléphone]]</f>
        <v>0</v>
      </c>
      <c r="D109" s="53"/>
      <c r="E109" s="54"/>
      <c r="F109" s="54"/>
      <c r="G109" s="55">
        <f>tblData324[[#This Row],[Montant a collecté]]-tblData324[[#This Row],[Montant perçu]]</f>
        <v>0</v>
      </c>
      <c r="H109" s="21"/>
    </row>
    <row r="110" spans="2:8" x14ac:dyDescent="0.4">
      <c r="B110" s="17">
        <f>tblData3245678910111213[[#This Row],[Nom du donnateur]]</f>
        <v>0</v>
      </c>
      <c r="C110" s="18">
        <f>tblData3245678910111213[[#This Row],[Téléphone]]</f>
        <v>0</v>
      </c>
      <c r="D110" s="53"/>
      <c r="E110" s="54"/>
      <c r="F110" s="54"/>
      <c r="G110" s="55">
        <f>tblData324[[#This Row],[Montant a collecté]]-tblData324[[#This Row],[Montant perçu]]</f>
        <v>0</v>
      </c>
      <c r="H110" s="21"/>
    </row>
    <row r="111" spans="2:8" x14ac:dyDescent="0.4">
      <c r="B111" s="17">
        <f>tblData3245678910111213[[#This Row],[Nom du donnateur]]</f>
        <v>0</v>
      </c>
      <c r="C111" s="18">
        <f>tblData3245678910111213[[#This Row],[Téléphone]]</f>
        <v>0</v>
      </c>
      <c r="D111" s="53"/>
      <c r="E111" s="54"/>
      <c r="F111" s="54"/>
      <c r="G111" s="55">
        <f>tblData324[[#This Row],[Montant a collecté]]-tblData324[[#This Row],[Montant perçu]]</f>
        <v>0</v>
      </c>
      <c r="H111" s="21"/>
    </row>
    <row r="112" spans="2:8" x14ac:dyDescent="0.4">
      <c r="B112" s="17">
        <f>tblData3245678910111213[[#This Row],[Nom du donnateur]]</f>
        <v>0</v>
      </c>
      <c r="C112" s="18">
        <f>tblData3245678910111213[[#This Row],[Téléphone]]</f>
        <v>0</v>
      </c>
      <c r="D112" s="53"/>
      <c r="E112" s="54"/>
      <c r="F112" s="54"/>
      <c r="G112" s="55">
        <f>tblData324[[#This Row],[Montant a collecté]]-tblData324[[#This Row],[Montant perçu]]</f>
        <v>0</v>
      </c>
      <c r="H112" s="21"/>
    </row>
    <row r="113" spans="2:8" x14ac:dyDescent="0.4">
      <c r="B113" s="17">
        <f>tblData3245678910111213[[#This Row],[Nom du donnateur]]</f>
        <v>0</v>
      </c>
      <c r="C113" s="18">
        <f>tblData3245678910111213[[#This Row],[Téléphone]]</f>
        <v>0</v>
      </c>
      <c r="D113" s="53"/>
      <c r="E113" s="54"/>
      <c r="F113" s="54"/>
      <c r="G113" s="55">
        <f>tblData324[[#This Row],[Montant a collecté]]-tblData324[[#This Row],[Montant perçu]]</f>
        <v>0</v>
      </c>
      <c r="H113" s="21"/>
    </row>
    <row r="114" spans="2:8" x14ac:dyDescent="0.4">
      <c r="B114" s="17">
        <f>tblData3245678910111213[[#This Row],[Nom du donnateur]]</f>
        <v>0</v>
      </c>
      <c r="C114" s="18">
        <f>tblData3245678910111213[[#This Row],[Téléphone]]</f>
        <v>0</v>
      </c>
      <c r="D114" s="53"/>
      <c r="E114" s="54"/>
      <c r="F114" s="54"/>
      <c r="G114" s="55">
        <f>tblData324[[#This Row],[Montant a collecté]]-tblData324[[#This Row],[Montant perçu]]</f>
        <v>0</v>
      </c>
      <c r="H114" s="21"/>
    </row>
    <row r="115" spans="2:8" x14ac:dyDescent="0.4">
      <c r="B115" s="17">
        <f>tblData3245678910111213[[#This Row],[Nom du donnateur]]</f>
        <v>0</v>
      </c>
      <c r="C115" s="18">
        <f>tblData3245678910111213[[#This Row],[Téléphone]]</f>
        <v>0</v>
      </c>
      <c r="D115" s="53"/>
      <c r="E115" s="54"/>
      <c r="F115" s="54"/>
      <c r="G115" s="55">
        <f>tblData324[[#This Row],[Montant a collecté]]-tblData324[[#This Row],[Montant perçu]]</f>
        <v>0</v>
      </c>
      <c r="H115" s="21"/>
    </row>
    <row r="116" spans="2:8" x14ac:dyDescent="0.4">
      <c r="B116" s="17">
        <f>tblData3245678910111213[[#This Row],[Nom du donnateur]]</f>
        <v>0</v>
      </c>
      <c r="C116" s="18">
        <f>tblData3245678910111213[[#This Row],[Téléphone]]</f>
        <v>0</v>
      </c>
      <c r="D116" s="53"/>
      <c r="E116" s="54"/>
      <c r="F116" s="54"/>
      <c r="G116" s="55">
        <f>tblData324[[#This Row],[Montant a collecté]]-tblData324[[#This Row],[Montant perçu]]</f>
        <v>0</v>
      </c>
      <c r="H116" s="21"/>
    </row>
    <row r="117" spans="2:8" x14ac:dyDescent="0.4">
      <c r="B117" s="17">
        <f>tblData3245678910111213[[#This Row],[Nom du donnateur]]</f>
        <v>0</v>
      </c>
      <c r="C117" s="18">
        <f>tblData3245678910111213[[#This Row],[Téléphone]]</f>
        <v>0</v>
      </c>
      <c r="D117" s="53"/>
      <c r="E117" s="54"/>
      <c r="F117" s="54"/>
      <c r="G117" s="55">
        <f>tblData324[[#This Row],[Montant a collecté]]-tblData324[[#This Row],[Montant perçu]]</f>
        <v>0</v>
      </c>
      <c r="H117" s="21"/>
    </row>
    <row r="118" spans="2:8" x14ac:dyDescent="0.4">
      <c r="B118" s="17">
        <f>tblData3245678910111213[[#This Row],[Nom du donnateur]]</f>
        <v>0</v>
      </c>
      <c r="C118" s="18">
        <f>tblData3245678910111213[[#This Row],[Téléphone]]</f>
        <v>0</v>
      </c>
      <c r="D118" s="53"/>
      <c r="E118" s="54"/>
      <c r="F118" s="54"/>
      <c r="G118" s="55">
        <f>tblData324[[#This Row],[Montant a collecté]]-tblData324[[#This Row],[Montant perçu]]</f>
        <v>0</v>
      </c>
      <c r="H118" s="21"/>
    </row>
    <row r="119" spans="2:8" x14ac:dyDescent="0.4">
      <c r="B119" s="17">
        <f>tblData3245678910111213[[#This Row],[Nom du donnateur]]</f>
        <v>0</v>
      </c>
      <c r="C119" s="18">
        <f>tblData3245678910111213[[#This Row],[Téléphone]]</f>
        <v>0</v>
      </c>
      <c r="D119" s="53"/>
      <c r="E119" s="54"/>
      <c r="F119" s="54"/>
      <c r="G119" s="55">
        <f>tblData324[[#This Row],[Montant a collecté]]-tblData324[[#This Row],[Montant perçu]]</f>
        <v>0</v>
      </c>
      <c r="H119" s="21"/>
    </row>
    <row r="120" spans="2:8" x14ac:dyDescent="0.4">
      <c r="B120" s="17">
        <f>tblData3245678910111213[[#This Row],[Nom du donnateur]]</f>
        <v>0</v>
      </c>
      <c r="C120" s="18">
        <f>tblData3245678910111213[[#This Row],[Téléphone]]</f>
        <v>0</v>
      </c>
      <c r="D120" s="53"/>
      <c r="E120" s="54"/>
      <c r="F120" s="54"/>
      <c r="G120" s="55">
        <f>tblData324[[#This Row],[Montant a collecté]]-tblData324[[#This Row],[Montant perçu]]</f>
        <v>0</v>
      </c>
      <c r="H120" s="21"/>
    </row>
    <row r="121" spans="2:8" x14ac:dyDescent="0.4">
      <c r="B121" s="17">
        <f>tblData3245678910111213[[#This Row],[Nom du donnateur]]</f>
        <v>0</v>
      </c>
      <c r="C121" s="18">
        <f>tblData3245678910111213[[#This Row],[Téléphone]]</f>
        <v>0</v>
      </c>
      <c r="D121" s="53"/>
      <c r="E121" s="54"/>
      <c r="F121" s="54"/>
      <c r="G121" s="55">
        <f>tblData324[[#This Row],[Montant a collecté]]-tblData324[[#This Row],[Montant perçu]]</f>
        <v>0</v>
      </c>
      <c r="H121" s="21"/>
    </row>
    <row r="122" spans="2:8" x14ac:dyDescent="0.4">
      <c r="B122" s="17">
        <f>tblData3245678910111213[[#This Row],[Nom du donnateur]]</f>
        <v>0</v>
      </c>
      <c r="C122" s="18">
        <f>tblData3245678910111213[[#This Row],[Téléphone]]</f>
        <v>0</v>
      </c>
      <c r="D122" s="53"/>
      <c r="E122" s="54"/>
      <c r="F122" s="54"/>
      <c r="G122" s="55">
        <f>tblData324[[#This Row],[Montant a collecté]]-tblData324[[#This Row],[Montant perçu]]</f>
        <v>0</v>
      </c>
      <c r="H122" s="21"/>
    </row>
    <row r="123" spans="2:8" x14ac:dyDescent="0.4">
      <c r="B123" s="17">
        <f>tblData3245678910111213[[#This Row],[Nom du donnateur]]</f>
        <v>0</v>
      </c>
      <c r="C123" s="18">
        <f>tblData3245678910111213[[#This Row],[Téléphone]]</f>
        <v>0</v>
      </c>
      <c r="D123" s="53"/>
      <c r="E123" s="54"/>
      <c r="F123" s="54"/>
      <c r="G123" s="55">
        <f>tblData324[[#This Row],[Montant a collecté]]-tblData324[[#This Row],[Montant perçu]]</f>
        <v>0</v>
      </c>
      <c r="H123" s="21"/>
    </row>
    <row r="124" spans="2:8" x14ac:dyDescent="0.4">
      <c r="B124" s="17">
        <f>tblData3245678910111213[[#This Row],[Nom du donnateur]]</f>
        <v>0</v>
      </c>
      <c r="C124" s="18">
        <f>tblData3245678910111213[[#This Row],[Téléphone]]</f>
        <v>0</v>
      </c>
      <c r="D124" s="53"/>
      <c r="E124" s="54"/>
      <c r="F124" s="54"/>
      <c r="G124" s="55">
        <f>tblData324[[#This Row],[Montant a collecté]]-tblData324[[#This Row],[Montant perçu]]</f>
        <v>0</v>
      </c>
      <c r="H124" s="21"/>
    </row>
    <row r="125" spans="2:8" x14ac:dyDescent="0.4">
      <c r="B125" s="17">
        <f>tblData3245678910111213[[#This Row],[Nom du donnateur]]</f>
        <v>0</v>
      </c>
      <c r="C125" s="18">
        <f>tblData3245678910111213[[#This Row],[Téléphone]]</f>
        <v>0</v>
      </c>
      <c r="D125" s="53"/>
      <c r="E125" s="54"/>
      <c r="F125" s="54"/>
      <c r="G125" s="55">
        <f>tblData324[[#This Row],[Montant a collecté]]-tblData324[[#This Row],[Montant perçu]]</f>
        <v>0</v>
      </c>
      <c r="H125" s="21"/>
    </row>
    <row r="126" spans="2:8" x14ac:dyDescent="0.4">
      <c r="B126" s="17">
        <f>tblData3245678910111213[[#This Row],[Nom du donnateur]]</f>
        <v>0</v>
      </c>
      <c r="C126" s="18">
        <f>tblData3245678910111213[[#This Row],[Téléphone]]</f>
        <v>0</v>
      </c>
      <c r="D126" s="53"/>
      <c r="E126" s="54"/>
      <c r="F126" s="54"/>
      <c r="G126" s="55">
        <f>tblData324[[#This Row],[Montant a collecté]]-tblData324[[#This Row],[Montant perçu]]</f>
        <v>0</v>
      </c>
      <c r="H126" s="21"/>
    </row>
    <row r="127" spans="2:8" x14ac:dyDescent="0.4">
      <c r="B127" s="17">
        <f>tblData3245678910111213[[#This Row],[Nom du donnateur]]</f>
        <v>0</v>
      </c>
      <c r="C127" s="18">
        <f>tblData3245678910111213[[#This Row],[Téléphone]]</f>
        <v>0</v>
      </c>
      <c r="D127" s="53"/>
      <c r="E127" s="54"/>
      <c r="F127" s="54"/>
      <c r="G127" s="55">
        <f>tblData324[[#This Row],[Montant a collecté]]-tblData324[[#This Row],[Montant perçu]]</f>
        <v>0</v>
      </c>
      <c r="H127" s="21"/>
    </row>
    <row r="128" spans="2:8" x14ac:dyDescent="0.4">
      <c r="B128" s="17">
        <f>tblData3245678910111213[[#This Row],[Nom du donnateur]]</f>
        <v>0</v>
      </c>
      <c r="C128" s="18">
        <f>tblData3245678910111213[[#This Row],[Téléphone]]</f>
        <v>0</v>
      </c>
      <c r="D128" s="53"/>
      <c r="E128" s="54"/>
      <c r="F128" s="54"/>
      <c r="G128" s="55">
        <f>tblData324[[#This Row],[Montant a collecté]]-tblData324[[#This Row],[Montant perçu]]</f>
        <v>0</v>
      </c>
      <c r="H128" s="21"/>
    </row>
    <row r="129" spans="2:8" x14ac:dyDescent="0.4">
      <c r="B129" s="17">
        <f>tblData3245678910111213[[#This Row],[Nom du donnateur]]</f>
        <v>0</v>
      </c>
      <c r="C129" s="18">
        <f>tblData3245678910111213[[#This Row],[Téléphone]]</f>
        <v>0</v>
      </c>
      <c r="D129" s="53"/>
      <c r="E129" s="54"/>
      <c r="F129" s="54"/>
      <c r="G129" s="55">
        <f>tblData324[[#This Row],[Montant a collecté]]-tblData324[[#This Row],[Montant perçu]]</f>
        <v>0</v>
      </c>
      <c r="H129" s="21"/>
    </row>
    <row r="130" spans="2:8" x14ac:dyDescent="0.4">
      <c r="B130" s="17">
        <f>tblData3245678910111213[[#This Row],[Nom du donnateur]]</f>
        <v>0</v>
      </c>
      <c r="C130" s="18">
        <f>tblData3245678910111213[[#This Row],[Téléphone]]</f>
        <v>0</v>
      </c>
      <c r="D130" s="53"/>
      <c r="E130" s="54"/>
      <c r="F130" s="54"/>
      <c r="G130" s="55">
        <f>tblData324[[#This Row],[Montant a collecté]]-tblData324[[#This Row],[Montant perçu]]</f>
        <v>0</v>
      </c>
      <c r="H130" s="21"/>
    </row>
    <row r="131" spans="2:8" x14ac:dyDescent="0.4">
      <c r="B131" s="17">
        <f>tblData3245678910111213[[#This Row],[Nom du donnateur]]</f>
        <v>0</v>
      </c>
      <c r="C131" s="18">
        <f>tblData3245678910111213[[#This Row],[Téléphone]]</f>
        <v>0</v>
      </c>
      <c r="D131" s="53"/>
      <c r="E131" s="54"/>
      <c r="F131" s="54"/>
      <c r="G131" s="55">
        <f>tblData324[[#This Row],[Montant a collecté]]-tblData324[[#This Row],[Montant perçu]]</f>
        <v>0</v>
      </c>
      <c r="H131" s="21"/>
    </row>
    <row r="132" spans="2:8" x14ac:dyDescent="0.4">
      <c r="B132" s="17">
        <f>tblData3245678910111213[[#This Row],[Nom du donnateur]]</f>
        <v>0</v>
      </c>
      <c r="C132" s="18">
        <f>tblData3245678910111213[[#This Row],[Téléphone]]</f>
        <v>0</v>
      </c>
      <c r="D132" s="53"/>
      <c r="E132" s="54"/>
      <c r="F132" s="54"/>
      <c r="G132" s="55">
        <f>tblData324[[#This Row],[Montant a collecté]]-tblData324[[#This Row],[Montant perçu]]</f>
        <v>0</v>
      </c>
      <c r="H132" s="21"/>
    </row>
    <row r="133" spans="2:8" x14ac:dyDescent="0.4">
      <c r="B133" s="17">
        <f>tblData3245678910111213[[#This Row],[Nom du donnateur]]</f>
        <v>0</v>
      </c>
      <c r="C133" s="18">
        <f>tblData3245678910111213[[#This Row],[Téléphone]]</f>
        <v>0</v>
      </c>
      <c r="D133" s="53"/>
      <c r="E133" s="54"/>
      <c r="F133" s="54"/>
      <c r="G133" s="55">
        <f>tblData324[[#This Row],[Montant a collecté]]-tblData324[[#This Row],[Montant perçu]]</f>
        <v>0</v>
      </c>
      <c r="H133" s="21"/>
    </row>
    <row r="134" spans="2:8" x14ac:dyDescent="0.4">
      <c r="B134" s="17">
        <f>tblData3245678910111213[[#This Row],[Nom du donnateur]]</f>
        <v>0</v>
      </c>
      <c r="C134" s="18">
        <f>tblData3245678910111213[[#This Row],[Téléphone]]</f>
        <v>0</v>
      </c>
      <c r="D134" s="53"/>
      <c r="E134" s="54"/>
      <c r="F134" s="54"/>
      <c r="G134" s="55">
        <f>tblData324[[#This Row],[Montant a collecté]]-tblData324[[#This Row],[Montant perçu]]</f>
        <v>0</v>
      </c>
      <c r="H134" s="21"/>
    </row>
    <row r="135" spans="2:8" x14ac:dyDescent="0.4">
      <c r="B135" s="17">
        <f>tblData3245678910111213[[#This Row],[Nom du donnateur]]</f>
        <v>0</v>
      </c>
      <c r="C135" s="18">
        <f>tblData3245678910111213[[#This Row],[Téléphone]]</f>
        <v>0</v>
      </c>
      <c r="D135" s="53"/>
      <c r="E135" s="54"/>
      <c r="F135" s="54"/>
      <c r="G135" s="55">
        <f>tblData324[[#This Row],[Montant a collecté]]-tblData324[[#This Row],[Montant perçu]]</f>
        <v>0</v>
      </c>
      <c r="H135" s="21"/>
    </row>
    <row r="136" spans="2:8" x14ac:dyDescent="0.4">
      <c r="B136" s="17">
        <f>tblData3245678910111213[[#This Row],[Nom du donnateur]]</f>
        <v>0</v>
      </c>
      <c r="C136" s="18">
        <f>tblData3245678910111213[[#This Row],[Téléphone]]</f>
        <v>0</v>
      </c>
      <c r="D136" s="53"/>
      <c r="E136" s="54"/>
      <c r="F136" s="54"/>
      <c r="G136" s="55">
        <f>tblData324[[#This Row],[Montant a collecté]]-tblData324[[#This Row],[Montant perçu]]</f>
        <v>0</v>
      </c>
      <c r="H136" s="21"/>
    </row>
    <row r="137" spans="2:8" x14ac:dyDescent="0.4">
      <c r="B137" s="17">
        <f>tblData3245678910111213[[#This Row],[Nom du donnateur]]</f>
        <v>0</v>
      </c>
      <c r="C137" s="18">
        <f>tblData3245678910111213[[#This Row],[Téléphone]]</f>
        <v>0</v>
      </c>
      <c r="D137" s="53"/>
      <c r="E137" s="54"/>
      <c r="F137" s="54"/>
      <c r="G137" s="55">
        <f>tblData324[[#This Row],[Montant a collecté]]-tblData324[[#This Row],[Montant perçu]]</f>
        <v>0</v>
      </c>
      <c r="H137" s="21"/>
    </row>
    <row r="138" spans="2:8" x14ac:dyDescent="0.4">
      <c r="B138" s="17">
        <f>tblData3245678910111213[[#This Row],[Nom du donnateur]]</f>
        <v>0</v>
      </c>
      <c r="C138" s="18">
        <f>tblData3245678910111213[[#This Row],[Téléphone]]</f>
        <v>0</v>
      </c>
      <c r="D138" s="53"/>
      <c r="E138" s="54"/>
      <c r="F138" s="54"/>
      <c r="G138" s="55">
        <f>tblData324[[#This Row],[Montant a collecté]]-tblData324[[#This Row],[Montant perçu]]</f>
        <v>0</v>
      </c>
      <c r="H138" s="21"/>
    </row>
    <row r="139" spans="2:8" x14ac:dyDescent="0.4">
      <c r="B139" s="17">
        <f>tblData3245678910111213[[#This Row],[Nom du donnateur]]</f>
        <v>0</v>
      </c>
      <c r="C139" s="18">
        <f>tblData3245678910111213[[#This Row],[Téléphone]]</f>
        <v>0</v>
      </c>
      <c r="D139" s="53"/>
      <c r="E139" s="54"/>
      <c r="F139" s="54"/>
      <c r="G139" s="55">
        <f>tblData324[[#This Row],[Montant a collecté]]-tblData324[[#This Row],[Montant perçu]]</f>
        <v>0</v>
      </c>
      <c r="H139" s="21"/>
    </row>
    <row r="140" spans="2:8" x14ac:dyDescent="0.4">
      <c r="B140" s="17">
        <f>tblData3245678910111213[[#This Row],[Nom du donnateur]]</f>
        <v>0</v>
      </c>
      <c r="C140" s="18">
        <f>tblData3245678910111213[[#This Row],[Téléphone]]</f>
        <v>0</v>
      </c>
      <c r="D140" s="53"/>
      <c r="E140" s="54"/>
      <c r="F140" s="54"/>
      <c r="G140" s="55">
        <f>tblData324[[#This Row],[Montant a collecté]]-tblData324[[#This Row],[Montant perçu]]</f>
        <v>0</v>
      </c>
      <c r="H140" s="21"/>
    </row>
    <row r="141" spans="2:8" x14ac:dyDescent="0.4">
      <c r="B141" s="17">
        <f>tblData3245678910111213[[#This Row],[Nom du donnateur]]</f>
        <v>0</v>
      </c>
      <c r="C141" s="18">
        <f>tblData3245678910111213[[#This Row],[Téléphone]]</f>
        <v>0</v>
      </c>
      <c r="D141" s="53"/>
      <c r="E141" s="54"/>
      <c r="F141" s="54"/>
      <c r="G141" s="55">
        <f>tblData324[[#This Row],[Montant a collecté]]-tblData324[[#This Row],[Montant perçu]]</f>
        <v>0</v>
      </c>
      <c r="H141" s="21"/>
    </row>
    <row r="142" spans="2:8" x14ac:dyDescent="0.4">
      <c r="B142" s="17">
        <f>tblData3245678910111213[[#This Row],[Nom du donnateur]]</f>
        <v>0</v>
      </c>
      <c r="C142" s="18">
        <f>tblData3245678910111213[[#This Row],[Téléphone]]</f>
        <v>0</v>
      </c>
      <c r="D142" s="53"/>
      <c r="E142" s="54"/>
      <c r="F142" s="54"/>
      <c r="G142" s="55">
        <f>tblData324[[#This Row],[Montant a collecté]]-tblData324[[#This Row],[Montant perçu]]</f>
        <v>0</v>
      </c>
      <c r="H142" s="21"/>
    </row>
    <row r="143" spans="2:8" x14ac:dyDescent="0.4">
      <c r="B143" s="17">
        <f>tblData3245678910111213[[#This Row],[Nom du donnateur]]</f>
        <v>0</v>
      </c>
      <c r="C143" s="18">
        <f>tblData3245678910111213[[#This Row],[Téléphone]]</f>
        <v>0</v>
      </c>
      <c r="D143" s="53"/>
      <c r="E143" s="54"/>
      <c r="F143" s="54"/>
      <c r="G143" s="55">
        <f>tblData324[[#This Row],[Montant a collecté]]-tblData324[[#This Row],[Montant perçu]]</f>
        <v>0</v>
      </c>
      <c r="H143" s="21"/>
    </row>
    <row r="144" spans="2:8" x14ac:dyDescent="0.4">
      <c r="B144" s="17">
        <f>tblData3245678910111213[[#This Row],[Nom du donnateur]]</f>
        <v>0</v>
      </c>
      <c r="C144" s="18">
        <f>tblData3245678910111213[[#This Row],[Téléphone]]</f>
        <v>0</v>
      </c>
      <c r="D144" s="53"/>
      <c r="E144" s="54"/>
      <c r="F144" s="54"/>
      <c r="G144" s="55">
        <f>tblData324[[#This Row],[Montant a collecté]]-tblData324[[#This Row],[Montant perçu]]</f>
        <v>0</v>
      </c>
      <c r="H144" s="21"/>
    </row>
    <row r="145" spans="2:8" x14ac:dyDescent="0.4">
      <c r="B145" s="17">
        <f>tblData3245678910111213[[#This Row],[Nom du donnateur]]</f>
        <v>0</v>
      </c>
      <c r="C145" s="18">
        <f>tblData3245678910111213[[#This Row],[Téléphone]]</f>
        <v>0</v>
      </c>
      <c r="D145" s="53"/>
      <c r="E145" s="54"/>
      <c r="F145" s="54"/>
      <c r="G145" s="55">
        <f>tblData324[[#This Row],[Montant a collecté]]-tblData324[[#This Row],[Montant perçu]]</f>
        <v>0</v>
      </c>
      <c r="H145" s="21"/>
    </row>
    <row r="146" spans="2:8" x14ac:dyDescent="0.4">
      <c r="B146" s="17">
        <f>tblData3245678910111213[[#This Row],[Nom du donnateur]]</f>
        <v>0</v>
      </c>
      <c r="C146" s="18">
        <f>tblData3245678910111213[[#This Row],[Téléphone]]</f>
        <v>0</v>
      </c>
      <c r="D146" s="53"/>
      <c r="E146" s="54"/>
      <c r="F146" s="54"/>
      <c r="G146" s="55">
        <f>tblData324[[#This Row],[Montant a collecté]]-tblData324[[#This Row],[Montant perçu]]</f>
        <v>0</v>
      </c>
      <c r="H146" s="21"/>
    </row>
    <row r="147" spans="2:8" x14ac:dyDescent="0.4">
      <c r="B147" s="17">
        <f>tblData3245678910111213[[#This Row],[Nom du donnateur]]</f>
        <v>0</v>
      </c>
      <c r="C147" s="18">
        <f>tblData3245678910111213[[#This Row],[Téléphone]]</f>
        <v>0</v>
      </c>
      <c r="D147" s="53"/>
      <c r="E147" s="54"/>
      <c r="F147" s="54"/>
      <c r="G147" s="55">
        <f>tblData324[[#This Row],[Montant a collecté]]-tblData324[[#This Row],[Montant perçu]]</f>
        <v>0</v>
      </c>
      <c r="H147" s="21"/>
    </row>
    <row r="148" spans="2:8" x14ac:dyDescent="0.4">
      <c r="B148" s="17">
        <f>tblData3245678910111213[[#This Row],[Nom du donnateur]]</f>
        <v>0</v>
      </c>
      <c r="C148" s="18">
        <f>tblData3245678910111213[[#This Row],[Téléphone]]</f>
        <v>0</v>
      </c>
      <c r="D148" s="53"/>
      <c r="E148" s="54"/>
      <c r="F148" s="54"/>
      <c r="G148" s="55">
        <f>tblData324[[#This Row],[Montant a collecté]]-tblData324[[#This Row],[Montant perçu]]</f>
        <v>0</v>
      </c>
      <c r="H148" s="21"/>
    </row>
    <row r="149" spans="2:8" x14ac:dyDescent="0.4">
      <c r="B149" s="17">
        <f>tblData3245678910111213[[#This Row],[Nom du donnateur]]</f>
        <v>0</v>
      </c>
      <c r="C149" s="18">
        <f>tblData3245678910111213[[#This Row],[Téléphone]]</f>
        <v>0</v>
      </c>
      <c r="D149" s="53"/>
      <c r="E149" s="54"/>
      <c r="F149" s="54"/>
      <c r="G149" s="55">
        <f>tblData324[[#This Row],[Montant a collecté]]-tblData324[[#This Row],[Montant perçu]]</f>
        <v>0</v>
      </c>
      <c r="H149" s="21"/>
    </row>
    <row r="150" spans="2:8" x14ac:dyDescent="0.4">
      <c r="B150" s="17">
        <f>tblData3245678910111213[[#This Row],[Nom du donnateur]]</f>
        <v>0</v>
      </c>
      <c r="C150" s="18">
        <f>tblData3245678910111213[[#This Row],[Téléphone]]</f>
        <v>0</v>
      </c>
      <c r="D150" s="53"/>
      <c r="E150" s="54"/>
      <c r="F150" s="54"/>
      <c r="G150" s="55">
        <f>tblData324[[#This Row],[Montant a collecté]]-tblData324[[#This Row],[Montant perçu]]</f>
        <v>0</v>
      </c>
      <c r="H150" s="21"/>
    </row>
    <row r="151" spans="2:8" x14ac:dyDescent="0.4">
      <c r="B151" s="17">
        <f>tblData3245678910111213[[#This Row],[Nom du donnateur]]</f>
        <v>0</v>
      </c>
      <c r="C151" s="18">
        <f>tblData3245678910111213[[#This Row],[Téléphone]]</f>
        <v>0</v>
      </c>
      <c r="D151" s="53"/>
      <c r="E151" s="54"/>
      <c r="F151" s="54"/>
      <c r="G151" s="55">
        <f>tblData324[[#This Row],[Montant a collecté]]-tblData324[[#This Row],[Montant perçu]]</f>
        <v>0</v>
      </c>
      <c r="H151" s="21"/>
    </row>
    <row r="152" spans="2:8" x14ac:dyDescent="0.4">
      <c r="B152" s="17">
        <f>tblData3245678910111213[[#This Row],[Nom du donnateur]]</f>
        <v>0</v>
      </c>
      <c r="C152" s="18">
        <f>tblData3245678910111213[[#This Row],[Téléphone]]</f>
        <v>0</v>
      </c>
      <c r="D152" s="53"/>
      <c r="E152" s="54"/>
      <c r="F152" s="54"/>
      <c r="G152" s="55">
        <f>tblData324[[#This Row],[Montant a collecté]]-tblData324[[#This Row],[Montant perçu]]</f>
        <v>0</v>
      </c>
      <c r="H152" s="21"/>
    </row>
    <row r="153" spans="2:8" x14ac:dyDescent="0.4">
      <c r="B153" s="17">
        <f>tblData3245678910111213[[#This Row],[Nom du donnateur]]</f>
        <v>0</v>
      </c>
      <c r="C153" s="18">
        <f>tblData3245678910111213[[#This Row],[Téléphone]]</f>
        <v>0</v>
      </c>
      <c r="D153" s="53"/>
      <c r="E153" s="54"/>
      <c r="F153" s="54"/>
      <c r="G153" s="55">
        <f>tblData324[[#This Row],[Montant a collecté]]-tblData324[[#This Row],[Montant perçu]]</f>
        <v>0</v>
      </c>
      <c r="H153" s="21"/>
    </row>
    <row r="154" spans="2:8" x14ac:dyDescent="0.4">
      <c r="B154" s="17">
        <f>tblData3245678910111213[[#This Row],[Nom du donnateur]]</f>
        <v>0</v>
      </c>
      <c r="C154" s="18">
        <f>tblData3245678910111213[[#This Row],[Téléphone]]</f>
        <v>0</v>
      </c>
      <c r="D154" s="53"/>
      <c r="E154" s="54"/>
      <c r="F154" s="54"/>
      <c r="G154" s="55">
        <f>tblData324[[#This Row],[Montant a collecté]]-tblData324[[#This Row],[Montant perçu]]</f>
        <v>0</v>
      </c>
      <c r="H154" s="21"/>
    </row>
    <row r="155" spans="2:8" x14ac:dyDescent="0.4">
      <c r="B155" s="17">
        <f>tblData3245678910111213[[#This Row],[Nom du donnateur]]</f>
        <v>0</v>
      </c>
      <c r="C155" s="18">
        <f>tblData3245678910111213[[#This Row],[Téléphone]]</f>
        <v>0</v>
      </c>
      <c r="D155" s="53"/>
      <c r="E155" s="54"/>
      <c r="F155" s="54"/>
      <c r="G155" s="55">
        <f>tblData324[[#This Row],[Montant a collecté]]-tblData324[[#This Row],[Montant perçu]]</f>
        <v>0</v>
      </c>
      <c r="H155" s="21"/>
    </row>
    <row r="156" spans="2:8" x14ac:dyDescent="0.4">
      <c r="B156" s="17">
        <f>tblData3245678910111213[[#This Row],[Nom du donnateur]]</f>
        <v>0</v>
      </c>
      <c r="C156" s="18">
        <f>tblData3245678910111213[[#This Row],[Téléphone]]</f>
        <v>0</v>
      </c>
      <c r="D156" s="53"/>
      <c r="E156" s="54"/>
      <c r="F156" s="54"/>
      <c r="G156" s="55">
        <f>tblData324[[#This Row],[Montant a collecté]]-tblData324[[#This Row],[Montant perçu]]</f>
        <v>0</v>
      </c>
      <c r="H156" s="21"/>
    </row>
    <row r="157" spans="2:8" x14ac:dyDescent="0.4">
      <c r="B157" s="17">
        <f>tblData3245678910111213[[#This Row],[Nom du donnateur]]</f>
        <v>0</v>
      </c>
      <c r="C157" s="18">
        <f>tblData3245678910111213[[#This Row],[Téléphone]]</f>
        <v>0</v>
      </c>
      <c r="D157" s="53"/>
      <c r="E157" s="54"/>
      <c r="F157" s="54"/>
      <c r="G157" s="55">
        <f>tblData324[[#This Row],[Montant a collecté]]-tblData324[[#This Row],[Montant perçu]]</f>
        <v>0</v>
      </c>
      <c r="H157" s="21"/>
    </row>
    <row r="158" spans="2:8" x14ac:dyDescent="0.4">
      <c r="B158" s="17">
        <f>tblData3245678910111213[[#This Row],[Nom du donnateur]]</f>
        <v>0</v>
      </c>
      <c r="C158" s="18">
        <f>tblData3245678910111213[[#This Row],[Téléphone]]</f>
        <v>0</v>
      </c>
      <c r="D158" s="53"/>
      <c r="E158" s="54"/>
      <c r="F158" s="54"/>
      <c r="G158" s="55">
        <f>tblData324[[#This Row],[Montant a collecté]]-tblData324[[#This Row],[Montant perçu]]</f>
        <v>0</v>
      </c>
      <c r="H158" s="21"/>
    </row>
    <row r="159" spans="2:8" x14ac:dyDescent="0.4">
      <c r="B159" s="17">
        <f>tblData3245678910111213[[#This Row],[Nom du donnateur]]</f>
        <v>0</v>
      </c>
      <c r="C159" s="18">
        <f>tblData3245678910111213[[#This Row],[Téléphone]]</f>
        <v>0</v>
      </c>
      <c r="D159" s="53"/>
      <c r="E159" s="54"/>
      <c r="F159" s="54"/>
      <c r="G159" s="55">
        <f>tblData324[[#This Row],[Montant a collecté]]-tblData324[[#This Row],[Montant perçu]]</f>
        <v>0</v>
      </c>
      <c r="H159" s="21"/>
    </row>
    <row r="160" spans="2:8" x14ac:dyDescent="0.4">
      <c r="B160" s="17">
        <f>tblData3245678910111213[[#This Row],[Nom du donnateur]]</f>
        <v>0</v>
      </c>
      <c r="C160" s="18">
        <f>tblData3245678910111213[[#This Row],[Téléphone]]</f>
        <v>0</v>
      </c>
      <c r="D160" s="53"/>
      <c r="E160" s="54"/>
      <c r="F160" s="54"/>
      <c r="G160" s="55">
        <f>tblData324[[#This Row],[Montant a collecté]]-tblData324[[#This Row],[Montant perçu]]</f>
        <v>0</v>
      </c>
      <c r="H160" s="21"/>
    </row>
    <row r="161" spans="2:8" x14ac:dyDescent="0.4">
      <c r="B161" s="17">
        <f>tblData3245678910111213[[#This Row],[Nom du donnateur]]</f>
        <v>0</v>
      </c>
      <c r="C161" s="18">
        <f>tblData3245678910111213[[#This Row],[Téléphone]]</f>
        <v>0</v>
      </c>
      <c r="D161" s="53"/>
      <c r="E161" s="54"/>
      <c r="F161" s="54"/>
      <c r="G161" s="55">
        <f>tblData324[[#This Row],[Montant a collecté]]-tblData324[[#This Row],[Montant perçu]]</f>
        <v>0</v>
      </c>
      <c r="H161" s="21"/>
    </row>
    <row r="162" spans="2:8" x14ac:dyDescent="0.4">
      <c r="B162" s="17">
        <f>tblData3245678910111213[[#This Row],[Nom du donnateur]]</f>
        <v>0</v>
      </c>
      <c r="C162" s="18">
        <f>tblData3245678910111213[[#This Row],[Téléphone]]</f>
        <v>0</v>
      </c>
      <c r="D162" s="53"/>
      <c r="E162" s="54"/>
      <c r="F162" s="54"/>
      <c r="G162" s="55">
        <f>tblData324[[#This Row],[Montant a collecté]]-tblData324[[#This Row],[Montant perçu]]</f>
        <v>0</v>
      </c>
      <c r="H162" s="21"/>
    </row>
    <row r="163" spans="2:8" x14ac:dyDescent="0.4">
      <c r="B163" s="17">
        <f>tblData3245678910111213[[#This Row],[Nom du donnateur]]</f>
        <v>0</v>
      </c>
      <c r="C163" s="18">
        <f>tblData3245678910111213[[#This Row],[Téléphone]]</f>
        <v>0</v>
      </c>
      <c r="D163" s="53"/>
      <c r="E163" s="54"/>
      <c r="F163" s="54"/>
      <c r="G163" s="55">
        <f>tblData324[[#This Row],[Montant a collecté]]-tblData324[[#This Row],[Montant perçu]]</f>
        <v>0</v>
      </c>
      <c r="H163" s="21"/>
    </row>
    <row r="164" spans="2:8" x14ac:dyDescent="0.4">
      <c r="B164" s="17">
        <f>tblData3245678910111213[[#This Row],[Nom du donnateur]]</f>
        <v>0</v>
      </c>
      <c r="C164" s="18">
        <f>tblData3245678910111213[[#This Row],[Téléphone]]</f>
        <v>0</v>
      </c>
      <c r="D164" s="53"/>
      <c r="E164" s="54"/>
      <c r="F164" s="54"/>
      <c r="G164" s="55">
        <f>tblData324[[#This Row],[Montant a collecté]]-tblData324[[#This Row],[Montant perçu]]</f>
        <v>0</v>
      </c>
      <c r="H164" s="21"/>
    </row>
    <row r="165" spans="2:8" x14ac:dyDescent="0.4">
      <c r="B165" s="17">
        <f>tblData3245678910111213[[#This Row],[Nom du donnateur]]</f>
        <v>0</v>
      </c>
      <c r="C165" s="18">
        <f>tblData3245678910111213[[#This Row],[Téléphone]]</f>
        <v>0</v>
      </c>
      <c r="D165" s="53"/>
      <c r="E165" s="54"/>
      <c r="F165" s="54"/>
      <c r="G165" s="55">
        <f>tblData324[[#This Row],[Montant a collecté]]-tblData324[[#This Row],[Montant perçu]]</f>
        <v>0</v>
      </c>
      <c r="H165" s="21"/>
    </row>
    <row r="166" spans="2:8" x14ac:dyDescent="0.4">
      <c r="B166" s="17">
        <f>tblData3245678910111213[[#This Row],[Nom du donnateur]]</f>
        <v>0</v>
      </c>
      <c r="C166" s="18">
        <f>tblData3245678910111213[[#This Row],[Téléphone]]</f>
        <v>0</v>
      </c>
      <c r="D166" s="53"/>
      <c r="E166" s="54"/>
      <c r="F166" s="54"/>
      <c r="G166" s="55">
        <f>tblData324[[#This Row],[Montant a collecté]]-tblData324[[#This Row],[Montant perçu]]</f>
        <v>0</v>
      </c>
      <c r="H166" s="21"/>
    </row>
    <row r="167" spans="2:8" x14ac:dyDescent="0.4">
      <c r="B167" s="17">
        <f>tblData3245678910111213[[#This Row],[Nom du donnateur]]</f>
        <v>0</v>
      </c>
      <c r="C167" s="18">
        <f>tblData3245678910111213[[#This Row],[Téléphone]]</f>
        <v>0</v>
      </c>
      <c r="D167" s="53"/>
      <c r="E167" s="54"/>
      <c r="F167" s="54"/>
      <c r="G167" s="55">
        <f>tblData324[[#This Row],[Montant a collecté]]-tblData324[[#This Row],[Montant perçu]]</f>
        <v>0</v>
      </c>
      <c r="H167" s="21"/>
    </row>
    <row r="168" spans="2:8" x14ac:dyDescent="0.4">
      <c r="B168" s="17">
        <f>tblData3245678910111213[[#This Row],[Nom du donnateur]]</f>
        <v>0</v>
      </c>
      <c r="C168" s="18">
        <f>tblData3245678910111213[[#This Row],[Téléphone]]</f>
        <v>0</v>
      </c>
      <c r="D168" s="53"/>
      <c r="E168" s="54"/>
      <c r="F168" s="54"/>
      <c r="G168" s="55">
        <f>tblData324[[#This Row],[Montant a collecté]]-tblData324[[#This Row],[Montant perçu]]</f>
        <v>0</v>
      </c>
      <c r="H168" s="21"/>
    </row>
    <row r="169" spans="2:8" x14ac:dyDescent="0.4">
      <c r="B169" s="17">
        <f>tblData3245678910111213[[#This Row],[Nom du donnateur]]</f>
        <v>0</v>
      </c>
      <c r="C169" s="18">
        <f>tblData3245678910111213[[#This Row],[Téléphone]]</f>
        <v>0</v>
      </c>
      <c r="D169" s="53"/>
      <c r="E169" s="54"/>
      <c r="F169" s="54"/>
      <c r="G169" s="55">
        <f>tblData324[[#This Row],[Montant a collecté]]-tblData324[[#This Row],[Montant perçu]]</f>
        <v>0</v>
      </c>
      <c r="H169" s="21"/>
    </row>
    <row r="170" spans="2:8" x14ac:dyDescent="0.4">
      <c r="B170" s="17">
        <f>tblData3245678910111213[[#This Row],[Nom du donnateur]]</f>
        <v>0</v>
      </c>
      <c r="C170" s="18">
        <f>tblData3245678910111213[[#This Row],[Téléphone]]</f>
        <v>0</v>
      </c>
      <c r="D170" s="53"/>
      <c r="E170" s="54"/>
      <c r="F170" s="54"/>
      <c r="G170" s="55">
        <f>tblData324[[#This Row],[Montant a collecté]]-tblData324[[#This Row],[Montant perçu]]</f>
        <v>0</v>
      </c>
      <c r="H170" s="21"/>
    </row>
    <row r="171" spans="2:8" x14ac:dyDescent="0.4">
      <c r="B171" s="17">
        <f>tblData3245678910111213[[#This Row],[Nom du donnateur]]</f>
        <v>0</v>
      </c>
      <c r="C171" s="18">
        <f>tblData3245678910111213[[#This Row],[Téléphone]]</f>
        <v>0</v>
      </c>
      <c r="D171" s="53"/>
      <c r="E171" s="54"/>
      <c r="F171" s="54"/>
      <c r="G171" s="55">
        <f>tblData324[[#This Row],[Montant a collecté]]-tblData324[[#This Row],[Montant perçu]]</f>
        <v>0</v>
      </c>
      <c r="H171" s="21"/>
    </row>
    <row r="172" spans="2:8" x14ac:dyDescent="0.4">
      <c r="B172" s="17">
        <f>tblData3245678910111213[[#This Row],[Nom du donnateur]]</f>
        <v>0</v>
      </c>
      <c r="C172" s="18">
        <f>tblData3245678910111213[[#This Row],[Téléphone]]</f>
        <v>0</v>
      </c>
      <c r="D172" s="53"/>
      <c r="E172" s="54"/>
      <c r="F172" s="54"/>
      <c r="G172" s="55">
        <f>tblData324[[#This Row],[Montant a collecté]]-tblData324[[#This Row],[Montant perçu]]</f>
        <v>0</v>
      </c>
      <c r="H172" s="21"/>
    </row>
    <row r="173" spans="2:8" x14ac:dyDescent="0.4">
      <c r="B173" s="17">
        <f>tblData3245678910111213[[#This Row],[Nom du donnateur]]</f>
        <v>0</v>
      </c>
      <c r="C173" s="18">
        <f>tblData3245678910111213[[#This Row],[Téléphone]]</f>
        <v>0</v>
      </c>
      <c r="D173" s="53"/>
      <c r="E173" s="54"/>
      <c r="F173" s="54"/>
      <c r="G173" s="55">
        <f>tblData324[[#This Row],[Montant a collecté]]-tblData324[[#This Row],[Montant perçu]]</f>
        <v>0</v>
      </c>
      <c r="H173" s="21"/>
    </row>
    <row r="174" spans="2:8" x14ac:dyDescent="0.4">
      <c r="B174" s="17">
        <f>tblData3245678910111213[[#This Row],[Nom du donnateur]]</f>
        <v>0</v>
      </c>
      <c r="C174" s="18">
        <f>tblData3245678910111213[[#This Row],[Téléphone]]</f>
        <v>0</v>
      </c>
      <c r="D174" s="53"/>
      <c r="E174" s="54"/>
      <c r="F174" s="54"/>
      <c r="G174" s="55">
        <f>tblData324[[#This Row],[Montant a collecté]]-tblData324[[#This Row],[Montant perçu]]</f>
        <v>0</v>
      </c>
      <c r="H174" s="21"/>
    </row>
    <row r="175" spans="2:8" x14ac:dyDescent="0.4">
      <c r="B175" s="17">
        <f>tblData3245678910111213[[#This Row],[Nom du donnateur]]</f>
        <v>0</v>
      </c>
      <c r="C175" s="18">
        <f>tblData3245678910111213[[#This Row],[Téléphone]]</f>
        <v>0</v>
      </c>
      <c r="D175" s="53"/>
      <c r="E175" s="54"/>
      <c r="F175" s="54"/>
      <c r="G175" s="55">
        <f>tblData324[[#This Row],[Montant a collecté]]-tblData324[[#This Row],[Montant perçu]]</f>
        <v>0</v>
      </c>
      <c r="H175" s="21"/>
    </row>
    <row r="176" spans="2:8" x14ac:dyDescent="0.4">
      <c r="B176" s="17">
        <f>tblData3245678910111213[[#This Row],[Nom du donnateur]]</f>
        <v>0</v>
      </c>
      <c r="C176" s="18">
        <f>tblData3245678910111213[[#This Row],[Téléphone]]</f>
        <v>0</v>
      </c>
      <c r="D176" s="53"/>
      <c r="E176" s="54"/>
      <c r="F176" s="54"/>
      <c r="G176" s="55">
        <f>tblData324[[#This Row],[Montant a collecté]]-tblData324[[#This Row],[Montant perçu]]</f>
        <v>0</v>
      </c>
      <c r="H176" s="21"/>
    </row>
    <row r="177" spans="2:8" x14ac:dyDescent="0.4">
      <c r="B177" s="17">
        <f>tblData3245678910111213[[#This Row],[Nom du donnateur]]</f>
        <v>0</v>
      </c>
      <c r="C177" s="18">
        <f>tblData3245678910111213[[#This Row],[Téléphone]]</f>
        <v>0</v>
      </c>
      <c r="D177" s="53"/>
      <c r="E177" s="54"/>
      <c r="F177" s="54"/>
      <c r="G177" s="55">
        <f>tblData324[[#This Row],[Montant a collecté]]-tblData324[[#This Row],[Montant perçu]]</f>
        <v>0</v>
      </c>
      <c r="H177" s="21"/>
    </row>
    <row r="178" spans="2:8" x14ac:dyDescent="0.4">
      <c r="B178" s="17">
        <f>tblData3245678910111213[[#This Row],[Nom du donnateur]]</f>
        <v>0</v>
      </c>
      <c r="C178" s="18">
        <f>tblData3245678910111213[[#This Row],[Téléphone]]</f>
        <v>0</v>
      </c>
      <c r="D178" s="53"/>
      <c r="E178" s="54"/>
      <c r="F178" s="54"/>
      <c r="G178" s="55">
        <f>tblData324[[#This Row],[Montant a collecté]]-tblData324[[#This Row],[Montant perçu]]</f>
        <v>0</v>
      </c>
      <c r="H178" s="21"/>
    </row>
    <row r="179" spans="2:8" x14ac:dyDescent="0.4">
      <c r="B179" s="17">
        <f>tblData3245678910111213[[#This Row],[Nom du donnateur]]</f>
        <v>0</v>
      </c>
      <c r="C179" s="18">
        <f>tblData3245678910111213[[#This Row],[Téléphone]]</f>
        <v>0</v>
      </c>
      <c r="D179" s="53"/>
      <c r="E179" s="54"/>
      <c r="F179" s="54"/>
      <c r="G179" s="55">
        <f>tblData324[[#This Row],[Montant a collecté]]-tblData324[[#This Row],[Montant perçu]]</f>
        <v>0</v>
      </c>
      <c r="H179" s="21"/>
    </row>
    <row r="180" spans="2:8" x14ac:dyDescent="0.4">
      <c r="B180" s="17">
        <f>tblData3245678910111213[[#This Row],[Nom du donnateur]]</f>
        <v>0</v>
      </c>
      <c r="C180" s="18">
        <f>tblData3245678910111213[[#This Row],[Téléphone]]</f>
        <v>0</v>
      </c>
      <c r="D180" s="53"/>
      <c r="E180" s="54"/>
      <c r="F180" s="54"/>
      <c r="G180" s="55">
        <f>tblData324[[#This Row],[Montant a collecté]]-tblData324[[#This Row],[Montant perçu]]</f>
        <v>0</v>
      </c>
      <c r="H180" s="21"/>
    </row>
    <row r="181" spans="2:8" x14ac:dyDescent="0.4">
      <c r="B181" s="17">
        <f>tblData3245678910111213[[#This Row],[Nom du donnateur]]</f>
        <v>0</v>
      </c>
      <c r="C181" s="18">
        <f>tblData3245678910111213[[#This Row],[Téléphone]]</f>
        <v>0</v>
      </c>
      <c r="D181" s="53"/>
      <c r="E181" s="54"/>
      <c r="F181" s="54"/>
      <c r="G181" s="55">
        <f>tblData324[[#This Row],[Montant a collecté]]-tblData324[[#This Row],[Montant perçu]]</f>
        <v>0</v>
      </c>
      <c r="H181" s="21"/>
    </row>
    <row r="182" spans="2:8" x14ac:dyDescent="0.4">
      <c r="B182" s="17">
        <f>tblData3245678910111213[[#This Row],[Nom du donnateur]]</f>
        <v>0</v>
      </c>
      <c r="C182" s="18">
        <f>tblData3245678910111213[[#This Row],[Téléphone]]</f>
        <v>0</v>
      </c>
      <c r="D182" s="53"/>
      <c r="E182" s="54"/>
      <c r="F182" s="54"/>
      <c r="G182" s="55">
        <f>tblData324[[#This Row],[Montant a collecté]]-tblData324[[#This Row],[Montant perçu]]</f>
        <v>0</v>
      </c>
      <c r="H182" s="21"/>
    </row>
    <row r="183" spans="2:8" x14ac:dyDescent="0.4">
      <c r="B183" s="17">
        <f>tblData3245678910111213[[#This Row],[Nom du donnateur]]</f>
        <v>0</v>
      </c>
      <c r="C183" s="18">
        <f>tblData3245678910111213[[#This Row],[Téléphone]]</f>
        <v>0</v>
      </c>
      <c r="D183" s="53"/>
      <c r="E183" s="54"/>
      <c r="F183" s="54"/>
      <c r="G183" s="55">
        <f>tblData324[[#This Row],[Montant a collecté]]-tblData324[[#This Row],[Montant perçu]]</f>
        <v>0</v>
      </c>
      <c r="H183" s="21"/>
    </row>
    <row r="184" spans="2:8" x14ac:dyDescent="0.4">
      <c r="B184" s="17">
        <f>tblData3245678910111213[[#This Row],[Nom du donnateur]]</f>
        <v>0</v>
      </c>
      <c r="C184" s="18">
        <f>tblData3245678910111213[[#This Row],[Téléphone]]</f>
        <v>0</v>
      </c>
      <c r="D184" s="53"/>
      <c r="E184" s="54"/>
      <c r="F184" s="54"/>
      <c r="G184" s="55">
        <f>tblData324[[#This Row],[Montant a collecté]]-tblData324[[#This Row],[Montant perçu]]</f>
        <v>0</v>
      </c>
      <c r="H184" s="21"/>
    </row>
    <row r="185" spans="2:8" x14ac:dyDescent="0.4">
      <c r="B185" s="17">
        <f>tblData3245678910111213[[#This Row],[Nom du donnateur]]</f>
        <v>0</v>
      </c>
      <c r="C185" s="18">
        <f>tblData3245678910111213[[#This Row],[Téléphone]]</f>
        <v>0</v>
      </c>
      <c r="D185" s="53"/>
      <c r="E185" s="54"/>
      <c r="F185" s="54"/>
      <c r="G185" s="55">
        <f>tblData324[[#This Row],[Montant a collecté]]-tblData324[[#This Row],[Montant perçu]]</f>
        <v>0</v>
      </c>
      <c r="H185" s="21"/>
    </row>
    <row r="186" spans="2:8" x14ac:dyDescent="0.4">
      <c r="B186" s="17">
        <f>tblData3245678910111213[[#This Row],[Nom du donnateur]]</f>
        <v>0</v>
      </c>
      <c r="C186" s="18">
        <f>tblData3245678910111213[[#This Row],[Téléphone]]</f>
        <v>0</v>
      </c>
      <c r="D186" s="53"/>
      <c r="E186" s="54"/>
      <c r="F186" s="54"/>
      <c r="G186" s="55">
        <f>tblData324[[#This Row],[Montant a collecté]]-tblData324[[#This Row],[Montant perçu]]</f>
        <v>0</v>
      </c>
      <c r="H186" s="21"/>
    </row>
    <row r="187" spans="2:8" x14ac:dyDescent="0.4">
      <c r="B187" s="17">
        <f>tblData3245678910111213[[#This Row],[Nom du donnateur]]</f>
        <v>0</v>
      </c>
      <c r="C187" s="18">
        <f>tblData3245678910111213[[#This Row],[Téléphone]]</f>
        <v>0</v>
      </c>
      <c r="D187" s="53"/>
      <c r="E187" s="54"/>
      <c r="F187" s="54"/>
      <c r="G187" s="55">
        <f>tblData324[[#This Row],[Montant a collecté]]-tblData324[[#This Row],[Montant perçu]]</f>
        <v>0</v>
      </c>
      <c r="H187" s="21"/>
    </row>
    <row r="188" spans="2:8" x14ac:dyDescent="0.4">
      <c r="B188" s="17">
        <f>tblData3245678910111213[[#This Row],[Nom du donnateur]]</f>
        <v>0</v>
      </c>
      <c r="C188" s="18">
        <f>tblData3245678910111213[[#This Row],[Téléphone]]</f>
        <v>0</v>
      </c>
      <c r="D188" s="53"/>
      <c r="E188" s="54"/>
      <c r="F188" s="54"/>
      <c r="G188" s="55">
        <f>tblData324[[#This Row],[Montant a collecté]]-tblData324[[#This Row],[Montant perçu]]</f>
        <v>0</v>
      </c>
      <c r="H188" s="21"/>
    </row>
    <row r="189" spans="2:8" x14ac:dyDescent="0.4">
      <c r="B189" s="17">
        <f>tblData3245678910111213[[#This Row],[Nom du donnateur]]</f>
        <v>0</v>
      </c>
      <c r="C189" s="18">
        <f>tblData3245678910111213[[#This Row],[Téléphone]]</f>
        <v>0</v>
      </c>
      <c r="D189" s="53"/>
      <c r="E189" s="54"/>
      <c r="F189" s="54"/>
      <c r="G189" s="55">
        <f>tblData324[[#This Row],[Montant a collecté]]-tblData324[[#This Row],[Montant perçu]]</f>
        <v>0</v>
      </c>
      <c r="H189" s="21"/>
    </row>
    <row r="190" spans="2:8" x14ac:dyDescent="0.4">
      <c r="B190" s="17">
        <f>tblData3245678910111213[[#This Row],[Nom du donnateur]]</f>
        <v>0</v>
      </c>
      <c r="C190" s="18">
        <f>tblData3245678910111213[[#This Row],[Téléphone]]</f>
        <v>0</v>
      </c>
      <c r="D190" s="53"/>
      <c r="E190" s="54"/>
      <c r="F190" s="54"/>
      <c r="G190" s="55">
        <f>tblData324[[#This Row],[Montant a collecté]]-tblData324[[#This Row],[Montant perçu]]</f>
        <v>0</v>
      </c>
      <c r="H190" s="21"/>
    </row>
    <row r="191" spans="2:8" x14ac:dyDescent="0.4">
      <c r="B191" s="17">
        <f>tblData3245678910111213[[#This Row],[Nom du donnateur]]</f>
        <v>0</v>
      </c>
      <c r="C191" s="18">
        <f>tblData3245678910111213[[#This Row],[Téléphone]]</f>
        <v>0</v>
      </c>
      <c r="D191" s="53"/>
      <c r="E191" s="54"/>
      <c r="F191" s="54"/>
      <c r="G191" s="55">
        <f>tblData324[[#This Row],[Montant a collecté]]-tblData324[[#This Row],[Montant perçu]]</f>
        <v>0</v>
      </c>
      <c r="H191" s="21"/>
    </row>
    <row r="192" spans="2:8" x14ac:dyDescent="0.4">
      <c r="B192" s="17">
        <f>tblData3245678910111213[[#This Row],[Nom du donnateur]]</f>
        <v>0</v>
      </c>
      <c r="C192" s="18">
        <f>tblData3245678910111213[[#This Row],[Téléphone]]</f>
        <v>0</v>
      </c>
      <c r="D192" s="53"/>
      <c r="E192" s="54"/>
      <c r="F192" s="54"/>
      <c r="G192" s="55">
        <f>tblData324[[#This Row],[Montant a collecté]]-tblData324[[#This Row],[Montant perçu]]</f>
        <v>0</v>
      </c>
      <c r="H192" s="21"/>
    </row>
    <row r="193" spans="2:8" x14ac:dyDescent="0.4">
      <c r="B193" s="17">
        <f>tblData3245678910111213[[#This Row],[Nom du donnateur]]</f>
        <v>0</v>
      </c>
      <c r="C193" s="18">
        <f>tblData3245678910111213[[#This Row],[Téléphone]]</f>
        <v>0</v>
      </c>
      <c r="D193" s="53"/>
      <c r="E193" s="54"/>
      <c r="F193" s="54"/>
      <c r="G193" s="55">
        <f>tblData324[[#This Row],[Montant a collecté]]-tblData324[[#This Row],[Montant perçu]]</f>
        <v>0</v>
      </c>
      <c r="H193" s="21"/>
    </row>
    <row r="194" spans="2:8" x14ac:dyDescent="0.4">
      <c r="B194" s="17">
        <f>tblData3245678910111213[[#This Row],[Nom du donnateur]]</f>
        <v>0</v>
      </c>
      <c r="C194" s="18">
        <f>tblData3245678910111213[[#This Row],[Téléphone]]</f>
        <v>0</v>
      </c>
      <c r="D194" s="53"/>
      <c r="E194" s="54"/>
      <c r="F194" s="54"/>
      <c r="G194" s="55">
        <f>tblData324[[#This Row],[Montant a collecté]]-tblData324[[#This Row],[Montant perçu]]</f>
        <v>0</v>
      </c>
      <c r="H194" s="21"/>
    </row>
    <row r="195" spans="2:8" x14ac:dyDescent="0.4">
      <c r="B195" s="17">
        <f>tblData3245678910111213[[#This Row],[Nom du donnateur]]</f>
        <v>0</v>
      </c>
      <c r="C195" s="18">
        <f>tblData3245678910111213[[#This Row],[Téléphone]]</f>
        <v>0</v>
      </c>
      <c r="D195" s="53"/>
      <c r="E195" s="54"/>
      <c r="F195" s="54"/>
      <c r="G195" s="55">
        <f>tblData324[[#This Row],[Montant a collecté]]-tblData324[[#This Row],[Montant perçu]]</f>
        <v>0</v>
      </c>
      <c r="H195" s="21"/>
    </row>
    <row r="196" spans="2:8" x14ac:dyDescent="0.4">
      <c r="B196" s="17">
        <f>tblData3245678910111213[[#This Row],[Nom du donnateur]]</f>
        <v>0</v>
      </c>
      <c r="C196" s="18">
        <f>tblData3245678910111213[[#This Row],[Téléphone]]</f>
        <v>0</v>
      </c>
      <c r="D196" s="53"/>
      <c r="E196" s="54"/>
      <c r="F196" s="54"/>
      <c r="G196" s="55">
        <f>tblData324[[#This Row],[Montant a collecté]]-tblData324[[#This Row],[Montant perçu]]</f>
        <v>0</v>
      </c>
      <c r="H196" s="21"/>
    </row>
    <row r="197" spans="2:8" x14ac:dyDescent="0.4">
      <c r="B197" s="17">
        <f>tblData3245678910111213[[#This Row],[Nom du donnateur]]</f>
        <v>0</v>
      </c>
      <c r="C197" s="18">
        <f>tblData3245678910111213[[#This Row],[Téléphone]]</f>
        <v>0</v>
      </c>
      <c r="D197" s="53"/>
      <c r="E197" s="54"/>
      <c r="F197" s="54"/>
      <c r="G197" s="55">
        <f>tblData324[[#This Row],[Montant a collecté]]-tblData324[[#This Row],[Montant perçu]]</f>
        <v>0</v>
      </c>
      <c r="H197" s="21"/>
    </row>
    <row r="198" spans="2:8" x14ac:dyDescent="0.4">
      <c r="B198" s="17">
        <f>tblData3245678910111213[[#This Row],[Nom du donnateur]]</f>
        <v>0</v>
      </c>
      <c r="C198" s="18">
        <f>tblData3245678910111213[[#This Row],[Téléphone]]</f>
        <v>0</v>
      </c>
      <c r="D198" s="53"/>
      <c r="E198" s="54"/>
      <c r="F198" s="54"/>
      <c r="G198" s="55">
        <f>tblData324[[#This Row],[Montant a collecté]]-tblData324[[#This Row],[Montant perçu]]</f>
        <v>0</v>
      </c>
      <c r="H198" s="21"/>
    </row>
    <row r="199" spans="2:8" x14ac:dyDescent="0.4">
      <c r="B199" s="17">
        <f>tblData3245678910111213[[#This Row],[Nom du donnateur]]</f>
        <v>0</v>
      </c>
      <c r="C199" s="18">
        <f>tblData3245678910111213[[#This Row],[Téléphone]]</f>
        <v>0</v>
      </c>
      <c r="D199" s="53"/>
      <c r="E199" s="54"/>
      <c r="F199" s="54"/>
      <c r="G199" s="55">
        <f>tblData324[[#This Row],[Montant a collecté]]-tblData324[[#This Row],[Montant perçu]]</f>
        <v>0</v>
      </c>
      <c r="H199" s="21"/>
    </row>
    <row r="200" spans="2:8" x14ac:dyDescent="0.4">
      <c r="B200" s="17">
        <f>tblData3245678910111213[[#This Row],[Nom du donnateur]]</f>
        <v>0</v>
      </c>
      <c r="C200" s="18">
        <f>tblData3245678910111213[[#This Row],[Téléphone]]</f>
        <v>0</v>
      </c>
      <c r="D200" s="53"/>
      <c r="E200" s="54"/>
      <c r="F200" s="54"/>
      <c r="G200" s="55">
        <f>tblData324[[#This Row],[Montant a collecté]]-tblData324[[#This Row],[Montant perçu]]</f>
        <v>0</v>
      </c>
      <c r="H200" s="21"/>
    </row>
    <row r="201" spans="2:8" x14ac:dyDescent="0.4">
      <c r="B201" s="17">
        <f>tblData3245678910111213[[#This Row],[Nom du donnateur]]</f>
        <v>0</v>
      </c>
      <c r="C201" s="18">
        <f>tblData3245678910111213[[#This Row],[Téléphone]]</f>
        <v>0</v>
      </c>
      <c r="D201" s="53"/>
      <c r="E201" s="54"/>
      <c r="F201" s="54"/>
      <c r="G201" s="55">
        <f>tblData324[[#This Row],[Montant a collecté]]-tblData324[[#This Row],[Montant perçu]]</f>
        <v>0</v>
      </c>
      <c r="H201" s="21"/>
    </row>
    <row r="202" spans="2:8" x14ac:dyDescent="0.4">
      <c r="B202" s="17">
        <f>tblData3245678910111213[[#This Row],[Nom du donnateur]]</f>
        <v>0</v>
      </c>
      <c r="C202" s="18">
        <f>tblData3245678910111213[[#This Row],[Téléphone]]</f>
        <v>0</v>
      </c>
      <c r="D202" s="53"/>
      <c r="E202" s="54"/>
      <c r="F202" s="54"/>
      <c r="G202" s="55">
        <f>tblData324[[#This Row],[Montant a collecté]]-tblData324[[#This Row],[Montant perçu]]</f>
        <v>0</v>
      </c>
      <c r="H202" s="21"/>
    </row>
    <row r="203" spans="2:8" x14ac:dyDescent="0.4">
      <c r="B203" s="17">
        <f>tblData3245678910111213[[#This Row],[Nom du donnateur]]</f>
        <v>0</v>
      </c>
      <c r="C203" s="18">
        <f>tblData3245678910111213[[#This Row],[Téléphone]]</f>
        <v>0</v>
      </c>
      <c r="D203" s="53"/>
      <c r="E203" s="54"/>
      <c r="F203" s="54"/>
      <c r="G203" s="55">
        <f>tblData324[[#This Row],[Montant a collecté]]-tblData324[[#This Row],[Montant perçu]]</f>
        <v>0</v>
      </c>
      <c r="H203" s="21"/>
    </row>
    <row r="204" spans="2:8" x14ac:dyDescent="0.4">
      <c r="B204" s="17">
        <f>tblData3245678910111213[[#This Row],[Nom du donnateur]]</f>
        <v>0</v>
      </c>
      <c r="C204" s="18">
        <f>tblData3245678910111213[[#This Row],[Téléphone]]</f>
        <v>0</v>
      </c>
      <c r="D204" s="53"/>
      <c r="E204" s="54"/>
      <c r="F204" s="54"/>
      <c r="G204" s="55">
        <f>tblData324[[#This Row],[Montant a collecté]]-tblData324[[#This Row],[Montant perçu]]</f>
        <v>0</v>
      </c>
      <c r="H204" s="21"/>
    </row>
    <row r="205" spans="2:8" x14ac:dyDescent="0.4">
      <c r="B205" s="17">
        <f>tblData3245678910111213[[#This Row],[Nom du donnateur]]</f>
        <v>0</v>
      </c>
      <c r="C205" s="18">
        <f>tblData3245678910111213[[#This Row],[Téléphone]]</f>
        <v>0</v>
      </c>
      <c r="D205" s="53"/>
      <c r="E205" s="54"/>
      <c r="F205" s="54"/>
      <c r="G205" s="55">
        <f>tblData324[[#This Row],[Montant a collecté]]-tblData324[[#This Row],[Montant perçu]]</f>
        <v>0</v>
      </c>
      <c r="H205" s="21"/>
    </row>
    <row r="206" spans="2:8" x14ac:dyDescent="0.4">
      <c r="B206" s="17">
        <f>tblData3245678910111213[[#This Row],[Nom du donnateur]]</f>
        <v>0</v>
      </c>
      <c r="C206" s="18">
        <f>tblData3245678910111213[[#This Row],[Téléphone]]</f>
        <v>0</v>
      </c>
      <c r="D206" s="53"/>
      <c r="E206" s="54"/>
      <c r="F206" s="54"/>
      <c r="G206" s="55">
        <f>tblData324[[#This Row],[Montant a collecté]]-tblData324[[#This Row],[Montant perçu]]</f>
        <v>0</v>
      </c>
      <c r="H206" s="21"/>
    </row>
    <row r="207" spans="2:8" x14ac:dyDescent="0.4">
      <c r="B207" s="17">
        <f>tblData3245678910111213[[#This Row],[Nom du donnateur]]</f>
        <v>0</v>
      </c>
      <c r="C207" s="18">
        <f>tblData3245678910111213[[#This Row],[Téléphone]]</f>
        <v>0</v>
      </c>
      <c r="D207" s="53"/>
      <c r="E207" s="54"/>
      <c r="F207" s="54"/>
      <c r="G207" s="55">
        <f>tblData324[[#This Row],[Montant a collecté]]-tblData324[[#This Row],[Montant perçu]]</f>
        <v>0</v>
      </c>
      <c r="H207" s="21"/>
    </row>
    <row r="208" spans="2:8" x14ac:dyDescent="0.4">
      <c r="B208" s="17">
        <f>tblData3245678910111213[[#This Row],[Nom du donnateur]]</f>
        <v>0</v>
      </c>
      <c r="C208" s="18">
        <f>tblData3245678910111213[[#This Row],[Téléphone]]</f>
        <v>0</v>
      </c>
      <c r="D208" s="53"/>
      <c r="E208" s="54"/>
      <c r="F208" s="54"/>
      <c r="G208" s="55">
        <f>tblData324[[#This Row],[Montant a collecté]]-tblData324[[#This Row],[Montant perçu]]</f>
        <v>0</v>
      </c>
      <c r="H208" s="21"/>
    </row>
    <row r="209" spans="2:8" x14ac:dyDescent="0.4">
      <c r="B209" s="4" t="s">
        <v>0</v>
      </c>
      <c r="C209" s="5"/>
      <c r="D209" s="6"/>
      <c r="E209" s="28">
        <f>SUBTOTAL(109,tblData324[Montant perçu])</f>
        <v>2245</v>
      </c>
      <c r="F209" s="28">
        <f>SUBTOTAL(109,tblData324[Montant a collecté])</f>
        <v>2523</v>
      </c>
      <c r="G209" s="28">
        <f>SUBTOTAL(109,tblData324[Différence])</f>
        <v>278</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topLeftCell="A166" zoomScale="80" zoomScaleNormal="80" workbookViewId="0">
      <selection activeCell="B22" sqref="B22:B208"/>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20</v>
      </c>
      <c r="C2" s="1"/>
      <c r="D2" s="1"/>
      <c r="E2" s="1"/>
      <c r="F2" s="1"/>
      <c r="G2" s="1"/>
      <c r="H2" s="1"/>
    </row>
    <row r="4" spans="2:17" ht="19.5" x14ac:dyDescent="0.4">
      <c r="B4" s="2" t="s">
        <v>10</v>
      </c>
      <c r="C4" s="26">
        <f>SUM(tblData32[Montant perçu])</f>
        <v>2347</v>
      </c>
      <c r="D4" s="2"/>
      <c r="E4" s="2"/>
      <c r="F4" s="2"/>
      <c r="G4" s="2"/>
      <c r="H4" s="2"/>
      <c r="L4" s="24"/>
      <c r="Q4" s="25"/>
    </row>
    <row r="5" spans="2:17" ht="19.5" x14ac:dyDescent="0.4">
      <c r="B5" s="2" t="s">
        <v>11</v>
      </c>
      <c r="C5" s="26">
        <f>SUM(tblData32[Montant a collecté])</f>
        <v>2548</v>
      </c>
      <c r="D5" s="2"/>
      <c r="E5" s="2"/>
      <c r="F5" s="2"/>
      <c r="G5" s="2"/>
      <c r="H5" s="2"/>
      <c r="J5" s="22"/>
      <c r="K5" s="22"/>
      <c r="L5" s="22"/>
    </row>
    <row r="6" spans="2:17" ht="19.5" x14ac:dyDescent="0.4">
      <c r="B6" s="2" t="s">
        <v>1</v>
      </c>
      <c r="C6" s="9">
        <f>COUNT(tblData32[Montant perçu])</f>
        <v>3</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c r="E9" s="27">
        <v>2300</v>
      </c>
      <c r="F9" s="27">
        <v>2500</v>
      </c>
      <c r="G9" s="29">
        <f>tblData32[[#This Row],[Montant a collecté]]-tblData32[[#This Row],[Montant perçu]]</f>
        <v>200</v>
      </c>
      <c r="H9" s="20"/>
    </row>
    <row r="10" spans="2:17" s="8" customFormat="1" x14ac:dyDescent="0.4">
      <c r="B10" s="17">
        <f>tblData3245678910111213[[#This Row],[Nom du donnateur]]</f>
        <v>123</v>
      </c>
      <c r="C10" s="18">
        <f>tblData3245678910111213[[#This Row],[Téléphone]]</f>
        <v>0</v>
      </c>
      <c r="D10" s="52"/>
      <c r="E10" s="27">
        <v>22</v>
      </c>
      <c r="F10" s="27">
        <v>23</v>
      </c>
      <c r="G10" s="29">
        <f>tblData32[[#This Row],[Montant a collecté]]-tblData32[[#This Row],[Montant perçu]]</f>
        <v>1</v>
      </c>
      <c r="H10" s="20"/>
    </row>
    <row r="11" spans="2:17" s="8" customFormat="1" x14ac:dyDescent="0.4">
      <c r="B11" s="17">
        <f>tblData3245678910111213[[#This Row],[Nom du donnateur]]</f>
        <v>1</v>
      </c>
      <c r="C11" s="18">
        <f>tblData3245678910111213[[#This Row],[Téléphone]]</f>
        <v>0</v>
      </c>
      <c r="D11" s="52">
        <v>121514</v>
      </c>
      <c r="E11" s="27">
        <v>25</v>
      </c>
      <c r="F11" s="27">
        <v>25</v>
      </c>
      <c r="G11" s="29">
        <f>tblData32[[#This Row],[Montant a collecté]]-tblData32[[#This Row],[Montant perçu]]</f>
        <v>0</v>
      </c>
      <c r="H11" s="20"/>
    </row>
    <row r="12" spans="2:17" s="8" customFormat="1" x14ac:dyDescent="0.4">
      <c r="B12" s="17">
        <f>tblData3245678910111213[[#This Row],[Nom du donnateur]]</f>
        <v>2</v>
      </c>
      <c r="C12" s="18">
        <f>tblData3245678910111213[[#This Row],[Téléphone]]</f>
        <v>0</v>
      </c>
      <c r="D12" s="52"/>
      <c r="E12" s="27"/>
      <c r="F12" s="27"/>
      <c r="G12" s="29">
        <f>tblData32[[#This Row],[Montant a collecté]]-tblData32[[#This Row],[Montant perçu]]</f>
        <v>0</v>
      </c>
      <c r="H12" s="20"/>
    </row>
    <row r="13" spans="2:17" x14ac:dyDescent="0.4">
      <c r="B13" s="17">
        <f>tblData3245678910111213[[#This Row],[Nom du donnateur]]</f>
        <v>3</v>
      </c>
      <c r="C13" s="18">
        <f>tblData3245678910111213[[#This Row],[Téléphone]]</f>
        <v>0</v>
      </c>
      <c r="D13" s="52"/>
      <c r="E13" s="27"/>
      <c r="F13" s="27"/>
      <c r="G13" s="29">
        <f>tblData32[[#This Row],[Montant a collecté]]-tblData32[[#This Row],[Montant perçu]]</f>
        <v>0</v>
      </c>
      <c r="H13" s="20"/>
      <c r="P13" s="8"/>
    </row>
    <row r="14" spans="2:17" x14ac:dyDescent="0.4">
      <c r="B14" s="17">
        <f>tblData3245678910111213[[#This Row],[Nom du donnateur]]</f>
        <v>4</v>
      </c>
      <c r="C14" s="18">
        <f>tblData3245678910111213[[#This Row],[Téléphone]]</f>
        <v>0</v>
      </c>
      <c r="D14" s="52"/>
      <c r="E14" s="27"/>
      <c r="F14" s="27"/>
      <c r="G14" s="29">
        <f>tblData32[[#This Row],[Montant a collecté]]-tblData32[[#This Row],[Montant perçu]]</f>
        <v>0</v>
      </c>
      <c r="H14" s="20"/>
      <c r="P14" s="8"/>
    </row>
    <row r="15" spans="2:17" x14ac:dyDescent="0.4">
      <c r="B15" s="17">
        <f>tblData3245678910111213[[#This Row],[Nom du donnateur]]</f>
        <v>5</v>
      </c>
      <c r="C15" s="18">
        <f>tblData3245678910111213[[#This Row],[Téléphone]]</f>
        <v>0</v>
      </c>
      <c r="D15" s="52"/>
      <c r="E15" s="27"/>
      <c r="F15" s="27"/>
      <c r="G15" s="29">
        <f>tblData32[[#This Row],[Montant a collecté]]-tblData32[[#This Row],[Montant perçu]]</f>
        <v>0</v>
      </c>
      <c r="H15" s="20"/>
    </row>
    <row r="16" spans="2:17" x14ac:dyDescent="0.4">
      <c r="B16" s="17">
        <f>tblData3245678910111213[[#This Row],[Nom du donnateur]]</f>
        <v>6</v>
      </c>
      <c r="C16" s="18">
        <f>tblData3245678910111213[[#This Row],[Téléphone]]</f>
        <v>0</v>
      </c>
      <c r="D16" s="52"/>
      <c r="E16" s="27"/>
      <c r="F16" s="27"/>
      <c r="G16" s="29">
        <f>tblData32[[#This Row],[Montant a collecté]]-tblData32[[#This Row],[Montant perçu]]</f>
        <v>0</v>
      </c>
      <c r="H16" s="20"/>
    </row>
    <row r="17" spans="2:8" x14ac:dyDescent="0.4">
      <c r="B17" s="17">
        <f>tblData3245678910111213[[#This Row],[Nom du donnateur]]</f>
        <v>7</v>
      </c>
      <c r="C17" s="18">
        <f>tblData3245678910111213[[#This Row],[Téléphone]]</f>
        <v>0</v>
      </c>
      <c r="D17" s="52"/>
      <c r="E17" s="27"/>
      <c r="F17" s="27"/>
      <c r="G17" s="29">
        <f>tblData32[[#This Row],[Montant a collecté]]-tblData32[[#This Row],[Montant perçu]]</f>
        <v>0</v>
      </c>
      <c r="H17" s="20"/>
    </row>
    <row r="18" spans="2:8" x14ac:dyDescent="0.4">
      <c r="B18" s="17">
        <f>tblData3245678910111213[[#This Row],[Nom du donnateur]]</f>
        <v>8</v>
      </c>
      <c r="C18" s="18">
        <f>tblData3245678910111213[[#This Row],[Téléphone]]</f>
        <v>0</v>
      </c>
      <c r="D18" s="52"/>
      <c r="E18" s="27"/>
      <c r="F18" s="27"/>
      <c r="G18" s="29">
        <f>tblData32[[#This Row],[Montant a collecté]]-tblData32[[#This Row],[Montant perçu]]</f>
        <v>0</v>
      </c>
      <c r="H18" s="20"/>
    </row>
    <row r="19" spans="2:8" x14ac:dyDescent="0.4">
      <c r="B19" s="17">
        <f>tblData3245678910111213[[#This Row],[Nom du donnateur]]</f>
        <v>9</v>
      </c>
      <c r="C19" s="18">
        <f>tblData3245678910111213[[#This Row],[Téléphone]]</f>
        <v>0</v>
      </c>
      <c r="D19" s="52"/>
      <c r="E19" s="27"/>
      <c r="F19" s="27"/>
      <c r="G19" s="29">
        <f>tblData32[[#This Row],[Montant a collecté]]-tblData32[[#This Row],[Montant perçu]]</f>
        <v>0</v>
      </c>
      <c r="H19" s="20"/>
    </row>
    <row r="20" spans="2:8" x14ac:dyDescent="0.4">
      <c r="B20" s="17">
        <f>tblData3245678910111213[[#This Row],[Nom du donnateur]]</f>
        <v>11</v>
      </c>
      <c r="C20" s="18">
        <f>tblData3245678910111213[[#This Row],[Téléphone]]</f>
        <v>0</v>
      </c>
      <c r="D20" s="52"/>
      <c r="E20" s="27"/>
      <c r="F20" s="27"/>
      <c r="G20" s="29">
        <f>tblData32[[#This Row],[Montant a collecté]]-tblData32[[#This Row],[Montant perçu]]</f>
        <v>0</v>
      </c>
      <c r="H20" s="20"/>
    </row>
    <row r="21" spans="2:8" x14ac:dyDescent="0.4">
      <c r="B21" s="17" t="str">
        <f>tblData3245678910111213[[#This Row],[Nom du donnateur]]</f>
        <v>lok</v>
      </c>
      <c r="C21" s="18">
        <f>tblData3245678910111213[[#This Row],[Téléphone]]</f>
        <v>1526748866</v>
      </c>
      <c r="D21" s="52"/>
      <c r="E21" s="27"/>
      <c r="F21" s="27"/>
      <c r="G21" s="29">
        <f>tblData32[[#This Row],[Montant a collecté]]-tblData32[[#This Row],[Montant perçu]]</f>
        <v>0</v>
      </c>
      <c r="H21" s="20"/>
    </row>
    <row r="22" spans="2:8" x14ac:dyDescent="0.4">
      <c r="B22" s="17">
        <f>tblData3245678910111213[[#This Row],[Nom du donnateur]]</f>
        <v>0</v>
      </c>
      <c r="C22" s="18">
        <f>tblData3245678910111213[[#This Row],[Téléphone]]</f>
        <v>0</v>
      </c>
      <c r="D22" s="52"/>
      <c r="E22" s="27"/>
      <c r="F22" s="27"/>
      <c r="G22" s="29">
        <f>tblData32[[#This Row],[Montant a collecté]]-tblData32[[#This Row],[Montant perçu]]</f>
        <v>0</v>
      </c>
      <c r="H22" s="21"/>
    </row>
    <row r="23" spans="2:8" x14ac:dyDescent="0.4">
      <c r="B23" s="17">
        <f>tblData3245678910111213[[#This Row],[Nom du donnateur]]</f>
        <v>0</v>
      </c>
      <c r="C23" s="18">
        <f>tblData3245678910111213[[#This Row],[Téléphone]]</f>
        <v>0</v>
      </c>
      <c r="D23" s="53"/>
      <c r="E23" s="54"/>
      <c r="F23" s="54"/>
      <c r="G23" s="55">
        <f>tblData32[[#This Row],[Montant a collecté]]-tblData32[[#This Row],[Montant perçu]]</f>
        <v>0</v>
      </c>
      <c r="H23" s="21"/>
    </row>
    <row r="24" spans="2:8" x14ac:dyDescent="0.4">
      <c r="B24" s="17">
        <f>tblData3245678910111213[[#This Row],[Nom du donnateur]]</f>
        <v>0</v>
      </c>
      <c r="C24" s="18">
        <f>tblData3245678910111213[[#This Row],[Téléphone]]</f>
        <v>0</v>
      </c>
      <c r="D24" s="53"/>
      <c r="E24" s="54"/>
      <c r="F24" s="54"/>
      <c r="G24" s="55">
        <f>tblData32[[#This Row],[Montant a collecté]]-tblData32[[#This Row],[Montant perçu]]</f>
        <v>0</v>
      </c>
      <c r="H24" s="21"/>
    </row>
    <row r="25" spans="2:8" x14ac:dyDescent="0.4">
      <c r="B25" s="17">
        <f>tblData3245678910111213[[#This Row],[Nom du donnateur]]</f>
        <v>0</v>
      </c>
      <c r="C25" s="18">
        <f>tblData3245678910111213[[#This Row],[Téléphone]]</f>
        <v>0</v>
      </c>
      <c r="D25" s="53"/>
      <c r="E25" s="54"/>
      <c r="F25" s="54"/>
      <c r="G25" s="55">
        <f>tblData32[[#This Row],[Montant a collecté]]-tblData32[[#This Row],[Montant perçu]]</f>
        <v>0</v>
      </c>
      <c r="H25" s="21"/>
    </row>
    <row r="26" spans="2:8" x14ac:dyDescent="0.4">
      <c r="B26" s="17">
        <f>tblData3245678910111213[[#This Row],[Nom du donnateur]]</f>
        <v>0</v>
      </c>
      <c r="C26" s="18">
        <f>tblData3245678910111213[[#This Row],[Téléphone]]</f>
        <v>0</v>
      </c>
      <c r="D26" s="53"/>
      <c r="E26" s="54"/>
      <c r="F26" s="54"/>
      <c r="G26" s="55">
        <f>tblData32[[#This Row],[Montant a collecté]]-tblData32[[#This Row],[Montant perçu]]</f>
        <v>0</v>
      </c>
      <c r="H26" s="21"/>
    </row>
    <row r="27" spans="2:8" x14ac:dyDescent="0.4">
      <c r="B27" s="17">
        <f>tblData3245678910111213[[#This Row],[Nom du donnateur]]</f>
        <v>0</v>
      </c>
      <c r="C27" s="18">
        <f>tblData3245678910111213[[#This Row],[Téléphone]]</f>
        <v>0</v>
      </c>
      <c r="D27" s="53"/>
      <c r="E27" s="54"/>
      <c r="F27" s="54"/>
      <c r="G27" s="55">
        <f>tblData32[[#This Row],[Montant a collecté]]-tblData32[[#This Row],[Montant perçu]]</f>
        <v>0</v>
      </c>
      <c r="H27" s="21"/>
    </row>
    <row r="28" spans="2:8" x14ac:dyDescent="0.4">
      <c r="B28" s="17">
        <f>tblData3245678910111213[[#This Row],[Nom du donnateur]]</f>
        <v>0</v>
      </c>
      <c r="C28" s="18">
        <f>tblData3245678910111213[[#This Row],[Téléphone]]</f>
        <v>0</v>
      </c>
      <c r="D28" s="53"/>
      <c r="E28" s="54"/>
      <c r="F28" s="54"/>
      <c r="G28" s="55">
        <f>tblData32[[#This Row],[Montant a collecté]]-tblData32[[#This Row],[Montant perçu]]</f>
        <v>0</v>
      </c>
      <c r="H28" s="21"/>
    </row>
    <row r="29" spans="2:8" x14ac:dyDescent="0.4">
      <c r="B29" s="17">
        <f>tblData3245678910111213[[#This Row],[Nom du donnateur]]</f>
        <v>0</v>
      </c>
      <c r="C29" s="18">
        <f>tblData3245678910111213[[#This Row],[Téléphone]]</f>
        <v>0</v>
      </c>
      <c r="D29" s="53"/>
      <c r="E29" s="54"/>
      <c r="F29" s="54"/>
      <c r="G29" s="55">
        <f>tblData32[[#This Row],[Montant a collecté]]-tblData32[[#This Row],[Montant perçu]]</f>
        <v>0</v>
      </c>
      <c r="H29" s="21"/>
    </row>
    <row r="30" spans="2:8" x14ac:dyDescent="0.4">
      <c r="B30" s="17">
        <f>tblData3245678910111213[[#This Row],[Nom du donnateur]]</f>
        <v>0</v>
      </c>
      <c r="C30" s="18">
        <f>tblData3245678910111213[[#This Row],[Téléphone]]</f>
        <v>0</v>
      </c>
      <c r="D30" s="53"/>
      <c r="E30" s="54"/>
      <c r="F30" s="54"/>
      <c r="G30" s="55">
        <f>tblData32[[#This Row],[Montant a collecté]]-tblData32[[#This Row],[Montant perçu]]</f>
        <v>0</v>
      </c>
      <c r="H30" s="21"/>
    </row>
    <row r="31" spans="2:8" x14ac:dyDescent="0.4">
      <c r="B31" s="17">
        <f>tblData3245678910111213[[#This Row],[Nom du donnateur]]</f>
        <v>0</v>
      </c>
      <c r="C31" s="18">
        <f>tblData3245678910111213[[#This Row],[Téléphone]]</f>
        <v>0</v>
      </c>
      <c r="D31" s="53"/>
      <c r="E31" s="54"/>
      <c r="F31" s="54"/>
      <c r="G31" s="55">
        <f>tblData32[[#This Row],[Montant a collecté]]-tblData32[[#This Row],[Montant perçu]]</f>
        <v>0</v>
      </c>
      <c r="H31" s="21"/>
    </row>
    <row r="32" spans="2:8" x14ac:dyDescent="0.4">
      <c r="B32" s="17">
        <f>tblData3245678910111213[[#This Row],[Nom du donnateur]]</f>
        <v>0</v>
      </c>
      <c r="C32" s="18">
        <f>tblData3245678910111213[[#This Row],[Téléphone]]</f>
        <v>0</v>
      </c>
      <c r="D32" s="53"/>
      <c r="E32" s="54"/>
      <c r="F32" s="54"/>
      <c r="G32" s="55">
        <f>tblData32[[#This Row],[Montant a collecté]]-tblData32[[#This Row],[Montant perçu]]</f>
        <v>0</v>
      </c>
      <c r="H32" s="21"/>
    </row>
    <row r="33" spans="2:8" x14ac:dyDescent="0.4">
      <c r="B33" s="17">
        <f>tblData3245678910111213[[#This Row],[Nom du donnateur]]</f>
        <v>0</v>
      </c>
      <c r="C33" s="18">
        <f>tblData3245678910111213[[#This Row],[Téléphone]]</f>
        <v>0</v>
      </c>
      <c r="D33" s="53"/>
      <c r="E33" s="54"/>
      <c r="F33" s="54"/>
      <c r="G33" s="55">
        <f>tblData32[[#This Row],[Montant a collecté]]-tblData32[[#This Row],[Montant perçu]]</f>
        <v>0</v>
      </c>
      <c r="H33" s="21"/>
    </row>
    <row r="34" spans="2:8" x14ac:dyDescent="0.4">
      <c r="B34" s="17">
        <f>tblData3245678910111213[[#This Row],[Nom du donnateur]]</f>
        <v>0</v>
      </c>
      <c r="C34" s="18">
        <f>tblData3245678910111213[[#This Row],[Téléphone]]</f>
        <v>0</v>
      </c>
      <c r="D34" s="53"/>
      <c r="E34" s="54"/>
      <c r="F34" s="54"/>
      <c r="G34" s="55">
        <f>tblData32[[#This Row],[Montant a collecté]]-tblData32[[#This Row],[Montant perçu]]</f>
        <v>0</v>
      </c>
      <c r="H34" s="21"/>
    </row>
    <row r="35" spans="2:8" x14ac:dyDescent="0.4">
      <c r="B35" s="17">
        <f>tblData3245678910111213[[#This Row],[Nom du donnateur]]</f>
        <v>0</v>
      </c>
      <c r="C35" s="18">
        <f>tblData3245678910111213[[#This Row],[Téléphone]]</f>
        <v>0</v>
      </c>
      <c r="D35" s="53"/>
      <c r="E35" s="54"/>
      <c r="F35" s="54"/>
      <c r="G35" s="55">
        <f>tblData32[[#This Row],[Montant a collecté]]-tblData32[[#This Row],[Montant perçu]]</f>
        <v>0</v>
      </c>
      <c r="H35" s="21"/>
    </row>
    <row r="36" spans="2:8" x14ac:dyDescent="0.4">
      <c r="B36" s="17">
        <f>tblData3245678910111213[[#This Row],[Nom du donnateur]]</f>
        <v>0</v>
      </c>
      <c r="C36" s="18">
        <f>tblData3245678910111213[[#This Row],[Téléphone]]</f>
        <v>0</v>
      </c>
      <c r="D36" s="53"/>
      <c r="E36" s="54"/>
      <c r="F36" s="54"/>
      <c r="G36" s="55">
        <f>tblData32[[#This Row],[Montant a collecté]]-tblData32[[#This Row],[Montant perçu]]</f>
        <v>0</v>
      </c>
      <c r="H36" s="21"/>
    </row>
    <row r="37" spans="2:8" x14ac:dyDescent="0.4">
      <c r="B37" s="17">
        <f>tblData3245678910111213[[#This Row],[Nom du donnateur]]</f>
        <v>0</v>
      </c>
      <c r="C37" s="18">
        <f>tblData3245678910111213[[#This Row],[Téléphone]]</f>
        <v>0</v>
      </c>
      <c r="D37" s="53"/>
      <c r="E37" s="54"/>
      <c r="F37" s="54"/>
      <c r="G37" s="55">
        <f>tblData32[[#This Row],[Montant a collecté]]-tblData32[[#This Row],[Montant perçu]]</f>
        <v>0</v>
      </c>
      <c r="H37" s="21"/>
    </row>
    <row r="38" spans="2:8" x14ac:dyDescent="0.4">
      <c r="B38" s="17">
        <f>tblData3245678910111213[[#This Row],[Nom du donnateur]]</f>
        <v>0</v>
      </c>
      <c r="C38" s="18">
        <f>tblData3245678910111213[[#This Row],[Téléphone]]</f>
        <v>0</v>
      </c>
      <c r="D38" s="53"/>
      <c r="E38" s="54"/>
      <c r="F38" s="54"/>
      <c r="G38" s="55">
        <f>tblData32[[#This Row],[Montant a collecté]]-tblData32[[#This Row],[Montant perçu]]</f>
        <v>0</v>
      </c>
      <c r="H38" s="21"/>
    </row>
    <row r="39" spans="2:8" x14ac:dyDescent="0.4">
      <c r="B39" s="17">
        <f>tblData3245678910111213[[#This Row],[Nom du donnateur]]</f>
        <v>0</v>
      </c>
      <c r="C39" s="18">
        <f>tblData3245678910111213[[#This Row],[Téléphone]]</f>
        <v>0</v>
      </c>
      <c r="D39" s="53"/>
      <c r="E39" s="54"/>
      <c r="F39" s="54"/>
      <c r="G39" s="55">
        <f>tblData32[[#This Row],[Montant a collecté]]-tblData32[[#This Row],[Montant perçu]]</f>
        <v>0</v>
      </c>
      <c r="H39" s="21"/>
    </row>
    <row r="40" spans="2:8" x14ac:dyDescent="0.4">
      <c r="B40" s="17">
        <f>tblData3245678910111213[[#This Row],[Nom du donnateur]]</f>
        <v>0</v>
      </c>
      <c r="C40" s="18">
        <f>tblData3245678910111213[[#This Row],[Téléphone]]</f>
        <v>0</v>
      </c>
      <c r="D40" s="53"/>
      <c r="E40" s="54"/>
      <c r="F40" s="54"/>
      <c r="G40" s="55">
        <f>tblData32[[#This Row],[Montant a collecté]]-tblData32[[#This Row],[Montant perçu]]</f>
        <v>0</v>
      </c>
      <c r="H40" s="21"/>
    </row>
    <row r="41" spans="2:8" x14ac:dyDescent="0.4">
      <c r="B41" s="17">
        <f>tblData3245678910111213[[#This Row],[Nom du donnateur]]</f>
        <v>0</v>
      </c>
      <c r="C41" s="18">
        <f>tblData3245678910111213[[#This Row],[Téléphone]]</f>
        <v>0</v>
      </c>
      <c r="D41" s="53"/>
      <c r="E41" s="54"/>
      <c r="F41" s="54"/>
      <c r="G41" s="55">
        <f>tblData32[[#This Row],[Montant a collecté]]-tblData32[[#This Row],[Montant perçu]]</f>
        <v>0</v>
      </c>
      <c r="H41" s="21"/>
    </row>
    <row r="42" spans="2:8" x14ac:dyDescent="0.4">
      <c r="B42" s="17">
        <f>tblData3245678910111213[[#This Row],[Nom du donnateur]]</f>
        <v>0</v>
      </c>
      <c r="C42" s="18">
        <f>tblData3245678910111213[[#This Row],[Téléphone]]</f>
        <v>0</v>
      </c>
      <c r="D42" s="53"/>
      <c r="E42" s="54"/>
      <c r="F42" s="54"/>
      <c r="G42" s="55">
        <f>tblData32[[#This Row],[Montant a collecté]]-tblData32[[#This Row],[Montant perçu]]</f>
        <v>0</v>
      </c>
      <c r="H42" s="21"/>
    </row>
    <row r="43" spans="2:8" x14ac:dyDescent="0.4">
      <c r="B43" s="17">
        <f>tblData3245678910111213[[#This Row],[Nom du donnateur]]</f>
        <v>0</v>
      </c>
      <c r="C43" s="18">
        <f>tblData3245678910111213[[#This Row],[Téléphone]]</f>
        <v>0</v>
      </c>
      <c r="D43" s="53"/>
      <c r="E43" s="54"/>
      <c r="F43" s="54"/>
      <c r="G43" s="55">
        <f>tblData32[[#This Row],[Montant a collecté]]-tblData32[[#This Row],[Montant perçu]]</f>
        <v>0</v>
      </c>
      <c r="H43" s="21"/>
    </row>
    <row r="44" spans="2:8" x14ac:dyDescent="0.4">
      <c r="B44" s="17">
        <f>tblData3245678910111213[[#This Row],[Nom du donnateur]]</f>
        <v>0</v>
      </c>
      <c r="C44" s="18">
        <f>tblData3245678910111213[[#This Row],[Téléphone]]</f>
        <v>0</v>
      </c>
      <c r="D44" s="53"/>
      <c r="E44" s="54"/>
      <c r="F44" s="54"/>
      <c r="G44" s="55">
        <f>tblData32[[#This Row],[Montant a collecté]]-tblData32[[#This Row],[Montant perçu]]</f>
        <v>0</v>
      </c>
      <c r="H44" s="21"/>
    </row>
    <row r="45" spans="2:8" x14ac:dyDescent="0.4">
      <c r="B45" s="17">
        <f>tblData3245678910111213[[#This Row],[Nom du donnateur]]</f>
        <v>0</v>
      </c>
      <c r="C45" s="18">
        <f>tblData3245678910111213[[#This Row],[Téléphone]]</f>
        <v>0</v>
      </c>
      <c r="D45" s="53"/>
      <c r="E45" s="54"/>
      <c r="F45" s="54"/>
      <c r="G45" s="55">
        <f>tblData32[[#This Row],[Montant a collecté]]-tblData32[[#This Row],[Montant perçu]]</f>
        <v>0</v>
      </c>
      <c r="H45" s="21"/>
    </row>
    <row r="46" spans="2:8" x14ac:dyDescent="0.4">
      <c r="B46" s="17">
        <f>tblData3245678910111213[[#This Row],[Nom du donnateur]]</f>
        <v>0</v>
      </c>
      <c r="C46" s="18">
        <f>tblData3245678910111213[[#This Row],[Téléphone]]</f>
        <v>0</v>
      </c>
      <c r="D46" s="53"/>
      <c r="E46" s="54"/>
      <c r="F46" s="54"/>
      <c r="G46" s="55">
        <f>tblData32[[#This Row],[Montant a collecté]]-tblData32[[#This Row],[Montant perçu]]</f>
        <v>0</v>
      </c>
      <c r="H46" s="21"/>
    </row>
    <row r="47" spans="2:8" x14ac:dyDescent="0.4">
      <c r="B47" s="17">
        <f>tblData3245678910111213[[#This Row],[Nom du donnateur]]</f>
        <v>0</v>
      </c>
      <c r="C47" s="18">
        <f>tblData3245678910111213[[#This Row],[Téléphone]]</f>
        <v>0</v>
      </c>
      <c r="D47" s="53"/>
      <c r="E47" s="54"/>
      <c r="F47" s="54"/>
      <c r="G47" s="55">
        <f>tblData32[[#This Row],[Montant a collecté]]-tblData32[[#This Row],[Montant perçu]]</f>
        <v>0</v>
      </c>
      <c r="H47" s="21"/>
    </row>
    <row r="48" spans="2:8" x14ac:dyDescent="0.4">
      <c r="B48" s="17">
        <f>tblData3245678910111213[[#This Row],[Nom du donnateur]]</f>
        <v>0</v>
      </c>
      <c r="C48" s="18">
        <f>tblData3245678910111213[[#This Row],[Téléphone]]</f>
        <v>0</v>
      </c>
      <c r="D48" s="53"/>
      <c r="E48" s="54"/>
      <c r="F48" s="54"/>
      <c r="G48" s="55">
        <f>tblData32[[#This Row],[Montant a collecté]]-tblData32[[#This Row],[Montant perçu]]</f>
        <v>0</v>
      </c>
      <c r="H48" s="21"/>
    </row>
    <row r="49" spans="2:8" x14ac:dyDescent="0.4">
      <c r="B49" s="17">
        <f>tblData3245678910111213[[#This Row],[Nom du donnateur]]</f>
        <v>0</v>
      </c>
      <c r="C49" s="18">
        <f>tblData3245678910111213[[#This Row],[Téléphone]]</f>
        <v>0</v>
      </c>
      <c r="D49" s="53"/>
      <c r="E49" s="54"/>
      <c r="F49" s="54"/>
      <c r="G49" s="55">
        <f>tblData32[[#This Row],[Montant a collecté]]-tblData32[[#This Row],[Montant perçu]]</f>
        <v>0</v>
      </c>
      <c r="H49" s="21"/>
    </row>
    <row r="50" spans="2:8" x14ac:dyDescent="0.4">
      <c r="B50" s="17">
        <f>tblData3245678910111213[[#This Row],[Nom du donnateur]]</f>
        <v>0</v>
      </c>
      <c r="C50" s="18">
        <f>tblData3245678910111213[[#This Row],[Téléphone]]</f>
        <v>0</v>
      </c>
      <c r="D50" s="53"/>
      <c r="E50" s="54"/>
      <c r="F50" s="54"/>
      <c r="G50" s="55">
        <f>tblData32[[#This Row],[Montant a collecté]]-tblData32[[#This Row],[Montant perçu]]</f>
        <v>0</v>
      </c>
      <c r="H50" s="21"/>
    </row>
    <row r="51" spans="2:8" x14ac:dyDescent="0.4">
      <c r="B51" s="17">
        <f>tblData3245678910111213[[#This Row],[Nom du donnateur]]</f>
        <v>0</v>
      </c>
      <c r="C51" s="18">
        <f>tblData3245678910111213[[#This Row],[Téléphone]]</f>
        <v>0</v>
      </c>
      <c r="D51" s="53"/>
      <c r="E51" s="54"/>
      <c r="F51" s="54"/>
      <c r="G51" s="55">
        <f>tblData32[[#This Row],[Montant a collecté]]-tblData32[[#This Row],[Montant perçu]]</f>
        <v>0</v>
      </c>
      <c r="H51" s="21"/>
    </row>
    <row r="52" spans="2:8" x14ac:dyDescent="0.4">
      <c r="B52" s="17">
        <f>tblData3245678910111213[[#This Row],[Nom du donnateur]]</f>
        <v>0</v>
      </c>
      <c r="C52" s="18">
        <f>tblData3245678910111213[[#This Row],[Téléphone]]</f>
        <v>0</v>
      </c>
      <c r="D52" s="53"/>
      <c r="E52" s="54"/>
      <c r="F52" s="54"/>
      <c r="G52" s="55">
        <f>tblData32[[#This Row],[Montant a collecté]]-tblData32[[#This Row],[Montant perçu]]</f>
        <v>0</v>
      </c>
      <c r="H52" s="21"/>
    </row>
    <row r="53" spans="2:8" x14ac:dyDescent="0.4">
      <c r="B53" s="17">
        <f>tblData3245678910111213[[#This Row],[Nom du donnateur]]</f>
        <v>0</v>
      </c>
      <c r="C53" s="18">
        <f>tblData3245678910111213[[#This Row],[Téléphone]]</f>
        <v>0</v>
      </c>
      <c r="D53" s="53"/>
      <c r="E53" s="54"/>
      <c r="F53" s="54"/>
      <c r="G53" s="55">
        <f>tblData32[[#This Row],[Montant a collecté]]-tblData32[[#This Row],[Montant perçu]]</f>
        <v>0</v>
      </c>
      <c r="H53" s="21"/>
    </row>
    <row r="54" spans="2:8" x14ac:dyDescent="0.4">
      <c r="B54" s="17">
        <f>tblData3245678910111213[[#This Row],[Nom du donnateur]]</f>
        <v>0</v>
      </c>
      <c r="C54" s="18">
        <f>tblData3245678910111213[[#This Row],[Téléphone]]</f>
        <v>0</v>
      </c>
      <c r="D54" s="53"/>
      <c r="E54" s="54"/>
      <c r="F54" s="54"/>
      <c r="G54" s="55">
        <f>tblData32[[#This Row],[Montant a collecté]]-tblData32[[#This Row],[Montant perçu]]</f>
        <v>0</v>
      </c>
      <c r="H54" s="21"/>
    </row>
    <row r="55" spans="2:8" x14ac:dyDescent="0.4">
      <c r="B55" s="17">
        <f>tblData3245678910111213[[#This Row],[Nom du donnateur]]</f>
        <v>0</v>
      </c>
      <c r="C55" s="18">
        <f>tblData3245678910111213[[#This Row],[Téléphone]]</f>
        <v>0</v>
      </c>
      <c r="D55" s="53"/>
      <c r="E55" s="54"/>
      <c r="F55" s="54"/>
      <c r="G55" s="55">
        <f>tblData32[[#This Row],[Montant a collecté]]-tblData32[[#This Row],[Montant perçu]]</f>
        <v>0</v>
      </c>
      <c r="H55" s="21"/>
    </row>
    <row r="56" spans="2:8" x14ac:dyDescent="0.4">
      <c r="B56" s="17">
        <f>tblData3245678910111213[[#This Row],[Nom du donnateur]]</f>
        <v>0</v>
      </c>
      <c r="C56" s="18">
        <f>tblData3245678910111213[[#This Row],[Téléphone]]</f>
        <v>0</v>
      </c>
      <c r="D56" s="53"/>
      <c r="E56" s="54"/>
      <c r="F56" s="54"/>
      <c r="G56" s="55">
        <f>tblData32[[#This Row],[Montant a collecté]]-tblData32[[#This Row],[Montant perçu]]</f>
        <v>0</v>
      </c>
      <c r="H56" s="21"/>
    </row>
    <row r="57" spans="2:8" x14ac:dyDescent="0.4">
      <c r="B57" s="17">
        <f>tblData3245678910111213[[#This Row],[Nom du donnateur]]</f>
        <v>0</v>
      </c>
      <c r="C57" s="18">
        <f>tblData3245678910111213[[#This Row],[Téléphone]]</f>
        <v>0</v>
      </c>
      <c r="D57" s="53"/>
      <c r="E57" s="54"/>
      <c r="F57" s="54"/>
      <c r="G57" s="55">
        <f>tblData32[[#This Row],[Montant a collecté]]-tblData32[[#This Row],[Montant perçu]]</f>
        <v>0</v>
      </c>
      <c r="H57" s="21"/>
    </row>
    <row r="58" spans="2:8" x14ac:dyDescent="0.4">
      <c r="B58" s="17">
        <f>tblData3245678910111213[[#This Row],[Nom du donnateur]]</f>
        <v>0</v>
      </c>
      <c r="C58" s="18">
        <f>tblData3245678910111213[[#This Row],[Téléphone]]</f>
        <v>0</v>
      </c>
      <c r="D58" s="53"/>
      <c r="E58" s="54"/>
      <c r="F58" s="54"/>
      <c r="G58" s="55">
        <f>tblData32[[#This Row],[Montant a collecté]]-tblData32[[#This Row],[Montant perçu]]</f>
        <v>0</v>
      </c>
      <c r="H58" s="21"/>
    </row>
    <row r="59" spans="2:8" x14ac:dyDescent="0.4">
      <c r="B59" s="17">
        <f>tblData3245678910111213[[#This Row],[Nom du donnateur]]</f>
        <v>0</v>
      </c>
      <c r="C59" s="18">
        <f>tblData3245678910111213[[#This Row],[Téléphone]]</f>
        <v>0</v>
      </c>
      <c r="D59" s="53"/>
      <c r="E59" s="54"/>
      <c r="F59" s="54"/>
      <c r="G59" s="55">
        <f>tblData32[[#This Row],[Montant a collecté]]-tblData32[[#This Row],[Montant perçu]]</f>
        <v>0</v>
      </c>
      <c r="H59" s="21"/>
    </row>
    <row r="60" spans="2:8" x14ac:dyDescent="0.4">
      <c r="B60" s="17">
        <f>tblData3245678910111213[[#This Row],[Nom du donnateur]]</f>
        <v>0</v>
      </c>
      <c r="C60" s="18">
        <f>tblData3245678910111213[[#This Row],[Téléphone]]</f>
        <v>0</v>
      </c>
      <c r="D60" s="53"/>
      <c r="E60" s="54"/>
      <c r="F60" s="54"/>
      <c r="G60" s="55">
        <f>tblData32[[#This Row],[Montant a collecté]]-tblData32[[#This Row],[Montant perçu]]</f>
        <v>0</v>
      </c>
      <c r="H60" s="21"/>
    </row>
    <row r="61" spans="2:8" x14ac:dyDescent="0.4">
      <c r="B61" s="17">
        <f>tblData3245678910111213[[#This Row],[Nom du donnateur]]</f>
        <v>0</v>
      </c>
      <c r="C61" s="18">
        <f>tblData3245678910111213[[#This Row],[Téléphone]]</f>
        <v>0</v>
      </c>
      <c r="D61" s="53"/>
      <c r="E61" s="54"/>
      <c r="F61" s="54"/>
      <c r="G61" s="55">
        <f>tblData32[[#This Row],[Montant a collecté]]-tblData32[[#This Row],[Montant perçu]]</f>
        <v>0</v>
      </c>
      <c r="H61" s="21"/>
    </row>
    <row r="62" spans="2:8" x14ac:dyDescent="0.4">
      <c r="B62" s="17">
        <f>tblData3245678910111213[[#This Row],[Nom du donnateur]]</f>
        <v>0</v>
      </c>
      <c r="C62" s="18">
        <f>tblData3245678910111213[[#This Row],[Téléphone]]</f>
        <v>0</v>
      </c>
      <c r="D62" s="53"/>
      <c r="E62" s="54"/>
      <c r="F62" s="54"/>
      <c r="G62" s="55">
        <f>tblData32[[#This Row],[Montant a collecté]]-tblData32[[#This Row],[Montant perçu]]</f>
        <v>0</v>
      </c>
      <c r="H62" s="21"/>
    </row>
    <row r="63" spans="2:8" x14ac:dyDescent="0.4">
      <c r="B63" s="17">
        <f>tblData3245678910111213[[#This Row],[Nom du donnateur]]</f>
        <v>0</v>
      </c>
      <c r="C63" s="18">
        <f>tblData3245678910111213[[#This Row],[Téléphone]]</f>
        <v>0</v>
      </c>
      <c r="D63" s="53"/>
      <c r="E63" s="54"/>
      <c r="F63" s="54"/>
      <c r="G63" s="55">
        <f>tblData32[[#This Row],[Montant a collecté]]-tblData32[[#This Row],[Montant perçu]]</f>
        <v>0</v>
      </c>
      <c r="H63" s="21"/>
    </row>
    <row r="64" spans="2:8" x14ac:dyDescent="0.4">
      <c r="B64" s="17">
        <f>tblData3245678910111213[[#This Row],[Nom du donnateur]]</f>
        <v>0</v>
      </c>
      <c r="C64" s="18">
        <f>tblData3245678910111213[[#This Row],[Téléphone]]</f>
        <v>0</v>
      </c>
      <c r="D64" s="53"/>
      <c r="E64" s="54"/>
      <c r="F64" s="54"/>
      <c r="G64" s="55">
        <f>tblData32[[#This Row],[Montant a collecté]]-tblData32[[#This Row],[Montant perçu]]</f>
        <v>0</v>
      </c>
      <c r="H64" s="21"/>
    </row>
    <row r="65" spans="2:8" x14ac:dyDescent="0.4">
      <c r="B65" s="17">
        <f>tblData3245678910111213[[#This Row],[Nom du donnateur]]</f>
        <v>0</v>
      </c>
      <c r="C65" s="18">
        <f>tblData3245678910111213[[#This Row],[Téléphone]]</f>
        <v>0</v>
      </c>
      <c r="D65" s="53"/>
      <c r="E65" s="54"/>
      <c r="F65" s="54"/>
      <c r="G65" s="55">
        <f>tblData32[[#This Row],[Montant a collecté]]-tblData32[[#This Row],[Montant perçu]]</f>
        <v>0</v>
      </c>
      <c r="H65" s="21"/>
    </row>
    <row r="66" spans="2:8" x14ac:dyDescent="0.4">
      <c r="B66" s="17">
        <f>tblData3245678910111213[[#This Row],[Nom du donnateur]]</f>
        <v>0</v>
      </c>
      <c r="C66" s="18">
        <f>tblData3245678910111213[[#This Row],[Téléphone]]</f>
        <v>0</v>
      </c>
      <c r="D66" s="53"/>
      <c r="E66" s="54"/>
      <c r="F66" s="54"/>
      <c r="G66" s="55">
        <f>tblData32[[#This Row],[Montant a collecté]]-tblData32[[#This Row],[Montant perçu]]</f>
        <v>0</v>
      </c>
      <c r="H66" s="21"/>
    </row>
    <row r="67" spans="2:8" x14ac:dyDescent="0.4">
      <c r="B67" s="17">
        <f>tblData3245678910111213[[#This Row],[Nom du donnateur]]</f>
        <v>0</v>
      </c>
      <c r="C67" s="18">
        <f>tblData3245678910111213[[#This Row],[Téléphone]]</f>
        <v>0</v>
      </c>
      <c r="D67" s="53"/>
      <c r="E67" s="54"/>
      <c r="F67" s="54"/>
      <c r="G67" s="55">
        <f>tblData32[[#This Row],[Montant a collecté]]-tblData32[[#This Row],[Montant perçu]]</f>
        <v>0</v>
      </c>
      <c r="H67" s="21"/>
    </row>
    <row r="68" spans="2:8" x14ac:dyDescent="0.4">
      <c r="B68" s="17">
        <f>tblData3245678910111213[[#This Row],[Nom du donnateur]]</f>
        <v>0</v>
      </c>
      <c r="C68" s="18">
        <f>tblData3245678910111213[[#This Row],[Téléphone]]</f>
        <v>0</v>
      </c>
      <c r="D68" s="53"/>
      <c r="E68" s="54"/>
      <c r="F68" s="54"/>
      <c r="G68" s="55">
        <f>tblData32[[#This Row],[Montant a collecté]]-tblData32[[#This Row],[Montant perçu]]</f>
        <v>0</v>
      </c>
      <c r="H68" s="21"/>
    </row>
    <row r="69" spans="2:8" x14ac:dyDescent="0.4">
      <c r="B69" s="17">
        <f>tblData3245678910111213[[#This Row],[Nom du donnateur]]</f>
        <v>0</v>
      </c>
      <c r="C69" s="18">
        <f>tblData3245678910111213[[#This Row],[Téléphone]]</f>
        <v>0</v>
      </c>
      <c r="D69" s="53"/>
      <c r="E69" s="54"/>
      <c r="F69" s="54"/>
      <c r="G69" s="55">
        <f>tblData32[[#This Row],[Montant a collecté]]-tblData32[[#This Row],[Montant perçu]]</f>
        <v>0</v>
      </c>
      <c r="H69" s="21"/>
    </row>
    <row r="70" spans="2:8" x14ac:dyDescent="0.4">
      <c r="B70" s="17">
        <f>tblData3245678910111213[[#This Row],[Nom du donnateur]]</f>
        <v>0</v>
      </c>
      <c r="C70" s="18">
        <f>tblData3245678910111213[[#This Row],[Téléphone]]</f>
        <v>0</v>
      </c>
      <c r="D70" s="53"/>
      <c r="E70" s="54"/>
      <c r="F70" s="54"/>
      <c r="G70" s="55">
        <f>tblData32[[#This Row],[Montant a collecté]]-tblData32[[#This Row],[Montant perçu]]</f>
        <v>0</v>
      </c>
      <c r="H70" s="21"/>
    </row>
    <row r="71" spans="2:8" x14ac:dyDescent="0.4">
      <c r="B71" s="17">
        <f>tblData3245678910111213[[#This Row],[Nom du donnateur]]</f>
        <v>0</v>
      </c>
      <c r="C71" s="18">
        <f>tblData3245678910111213[[#This Row],[Téléphone]]</f>
        <v>0</v>
      </c>
      <c r="D71" s="53"/>
      <c r="E71" s="54"/>
      <c r="F71" s="54"/>
      <c r="G71" s="55">
        <f>tblData32[[#This Row],[Montant a collecté]]-tblData32[[#This Row],[Montant perçu]]</f>
        <v>0</v>
      </c>
      <c r="H71" s="21"/>
    </row>
    <row r="72" spans="2:8" x14ac:dyDescent="0.4">
      <c r="B72" s="17">
        <f>tblData3245678910111213[[#This Row],[Nom du donnateur]]</f>
        <v>0</v>
      </c>
      <c r="C72" s="18">
        <f>tblData3245678910111213[[#This Row],[Téléphone]]</f>
        <v>0</v>
      </c>
      <c r="D72" s="53"/>
      <c r="E72" s="54"/>
      <c r="F72" s="54"/>
      <c r="G72" s="55">
        <f>tblData32[[#This Row],[Montant a collecté]]-tblData32[[#This Row],[Montant perçu]]</f>
        <v>0</v>
      </c>
      <c r="H72" s="21"/>
    </row>
    <row r="73" spans="2:8" x14ac:dyDescent="0.4">
      <c r="B73" s="17">
        <f>tblData3245678910111213[[#This Row],[Nom du donnateur]]</f>
        <v>0</v>
      </c>
      <c r="C73" s="18">
        <f>tblData3245678910111213[[#This Row],[Téléphone]]</f>
        <v>0</v>
      </c>
      <c r="D73" s="53"/>
      <c r="E73" s="54"/>
      <c r="F73" s="54"/>
      <c r="G73" s="55">
        <f>tblData32[[#This Row],[Montant a collecté]]-tblData32[[#This Row],[Montant perçu]]</f>
        <v>0</v>
      </c>
      <c r="H73" s="21"/>
    </row>
    <row r="74" spans="2:8" x14ac:dyDescent="0.4">
      <c r="B74" s="17">
        <f>tblData3245678910111213[[#This Row],[Nom du donnateur]]</f>
        <v>0</v>
      </c>
      <c r="C74" s="18">
        <f>tblData3245678910111213[[#This Row],[Téléphone]]</f>
        <v>0</v>
      </c>
      <c r="D74" s="53"/>
      <c r="E74" s="54"/>
      <c r="F74" s="54"/>
      <c r="G74" s="55">
        <f>tblData32[[#This Row],[Montant a collecté]]-tblData32[[#This Row],[Montant perçu]]</f>
        <v>0</v>
      </c>
      <c r="H74" s="21"/>
    </row>
    <row r="75" spans="2:8" x14ac:dyDescent="0.4">
      <c r="B75" s="17">
        <f>tblData3245678910111213[[#This Row],[Nom du donnateur]]</f>
        <v>0</v>
      </c>
      <c r="C75" s="18">
        <f>tblData3245678910111213[[#This Row],[Téléphone]]</f>
        <v>0</v>
      </c>
      <c r="D75" s="53"/>
      <c r="E75" s="54"/>
      <c r="F75" s="54"/>
      <c r="G75" s="55">
        <f>tblData32[[#This Row],[Montant a collecté]]-tblData32[[#This Row],[Montant perçu]]</f>
        <v>0</v>
      </c>
      <c r="H75" s="21"/>
    </row>
    <row r="76" spans="2:8" x14ac:dyDescent="0.4">
      <c r="B76" s="17">
        <f>tblData3245678910111213[[#This Row],[Nom du donnateur]]</f>
        <v>0</v>
      </c>
      <c r="C76" s="18">
        <f>tblData3245678910111213[[#This Row],[Téléphone]]</f>
        <v>0</v>
      </c>
      <c r="D76" s="53"/>
      <c r="E76" s="54"/>
      <c r="F76" s="54"/>
      <c r="G76" s="55">
        <f>tblData32[[#This Row],[Montant a collecté]]-tblData32[[#This Row],[Montant perçu]]</f>
        <v>0</v>
      </c>
      <c r="H76" s="21"/>
    </row>
    <row r="77" spans="2:8" x14ac:dyDescent="0.4">
      <c r="B77" s="17">
        <f>tblData3245678910111213[[#This Row],[Nom du donnateur]]</f>
        <v>0</v>
      </c>
      <c r="C77" s="18">
        <f>tblData3245678910111213[[#This Row],[Téléphone]]</f>
        <v>0</v>
      </c>
      <c r="D77" s="53"/>
      <c r="E77" s="54"/>
      <c r="F77" s="54"/>
      <c r="G77" s="55">
        <f>tblData32[[#This Row],[Montant a collecté]]-tblData32[[#This Row],[Montant perçu]]</f>
        <v>0</v>
      </c>
      <c r="H77" s="21"/>
    </row>
    <row r="78" spans="2:8" x14ac:dyDescent="0.4">
      <c r="B78" s="17">
        <f>tblData3245678910111213[[#This Row],[Nom du donnateur]]</f>
        <v>0</v>
      </c>
      <c r="C78" s="18">
        <f>tblData3245678910111213[[#This Row],[Téléphone]]</f>
        <v>0</v>
      </c>
      <c r="D78" s="53"/>
      <c r="E78" s="54"/>
      <c r="F78" s="54"/>
      <c r="G78" s="55">
        <f>tblData32[[#This Row],[Montant a collecté]]-tblData32[[#This Row],[Montant perçu]]</f>
        <v>0</v>
      </c>
      <c r="H78" s="21"/>
    </row>
    <row r="79" spans="2:8" x14ac:dyDescent="0.4">
      <c r="B79" s="17">
        <f>tblData3245678910111213[[#This Row],[Nom du donnateur]]</f>
        <v>0</v>
      </c>
      <c r="C79" s="18">
        <f>tblData3245678910111213[[#This Row],[Téléphone]]</f>
        <v>0</v>
      </c>
      <c r="D79" s="53"/>
      <c r="E79" s="54"/>
      <c r="F79" s="54"/>
      <c r="G79" s="55">
        <f>tblData32[[#This Row],[Montant a collecté]]-tblData32[[#This Row],[Montant perçu]]</f>
        <v>0</v>
      </c>
      <c r="H79" s="21"/>
    </row>
    <row r="80" spans="2:8" x14ac:dyDescent="0.4">
      <c r="B80" s="17">
        <f>tblData3245678910111213[[#This Row],[Nom du donnateur]]</f>
        <v>0</v>
      </c>
      <c r="C80" s="18">
        <f>tblData3245678910111213[[#This Row],[Téléphone]]</f>
        <v>0</v>
      </c>
      <c r="D80" s="53"/>
      <c r="E80" s="54"/>
      <c r="F80" s="54"/>
      <c r="G80" s="55">
        <f>tblData32[[#This Row],[Montant a collecté]]-tblData32[[#This Row],[Montant perçu]]</f>
        <v>0</v>
      </c>
      <c r="H80" s="21"/>
    </row>
    <row r="81" spans="2:8" x14ac:dyDescent="0.4">
      <c r="B81" s="17">
        <f>tblData3245678910111213[[#This Row],[Nom du donnateur]]</f>
        <v>0</v>
      </c>
      <c r="C81" s="18">
        <f>tblData3245678910111213[[#This Row],[Téléphone]]</f>
        <v>0</v>
      </c>
      <c r="D81" s="53"/>
      <c r="E81" s="54"/>
      <c r="F81" s="54"/>
      <c r="G81" s="55">
        <f>tblData32[[#This Row],[Montant a collecté]]-tblData32[[#This Row],[Montant perçu]]</f>
        <v>0</v>
      </c>
      <c r="H81" s="21"/>
    </row>
    <row r="82" spans="2:8" x14ac:dyDescent="0.4">
      <c r="B82" s="17">
        <f>tblData3245678910111213[[#This Row],[Nom du donnateur]]</f>
        <v>0</v>
      </c>
      <c r="C82" s="18">
        <f>tblData3245678910111213[[#This Row],[Téléphone]]</f>
        <v>0</v>
      </c>
      <c r="D82" s="53"/>
      <c r="E82" s="54"/>
      <c r="F82" s="54"/>
      <c r="G82" s="55">
        <f>tblData32[[#This Row],[Montant a collecté]]-tblData32[[#This Row],[Montant perçu]]</f>
        <v>0</v>
      </c>
      <c r="H82" s="21"/>
    </row>
    <row r="83" spans="2:8" x14ac:dyDescent="0.4">
      <c r="B83" s="17">
        <f>tblData3245678910111213[[#This Row],[Nom du donnateur]]</f>
        <v>0</v>
      </c>
      <c r="C83" s="18">
        <f>tblData3245678910111213[[#This Row],[Téléphone]]</f>
        <v>0</v>
      </c>
      <c r="D83" s="53"/>
      <c r="E83" s="54"/>
      <c r="F83" s="54"/>
      <c r="G83" s="55">
        <f>tblData32[[#This Row],[Montant a collecté]]-tblData32[[#This Row],[Montant perçu]]</f>
        <v>0</v>
      </c>
      <c r="H83" s="21"/>
    </row>
    <row r="84" spans="2:8" x14ac:dyDescent="0.4">
      <c r="B84" s="17">
        <f>tblData3245678910111213[[#This Row],[Nom du donnateur]]</f>
        <v>0</v>
      </c>
      <c r="C84" s="18">
        <f>tblData3245678910111213[[#This Row],[Téléphone]]</f>
        <v>0</v>
      </c>
      <c r="D84" s="53"/>
      <c r="E84" s="54"/>
      <c r="F84" s="54"/>
      <c r="G84" s="55">
        <f>tblData32[[#This Row],[Montant a collecté]]-tblData32[[#This Row],[Montant perçu]]</f>
        <v>0</v>
      </c>
      <c r="H84" s="21"/>
    </row>
    <row r="85" spans="2:8" x14ac:dyDescent="0.4">
      <c r="B85" s="17">
        <f>tblData3245678910111213[[#This Row],[Nom du donnateur]]</f>
        <v>0</v>
      </c>
      <c r="C85" s="18">
        <f>tblData3245678910111213[[#This Row],[Téléphone]]</f>
        <v>0</v>
      </c>
      <c r="D85" s="53"/>
      <c r="E85" s="54"/>
      <c r="F85" s="54"/>
      <c r="G85" s="55">
        <f>tblData32[[#This Row],[Montant a collecté]]-tblData32[[#This Row],[Montant perçu]]</f>
        <v>0</v>
      </c>
      <c r="H85" s="21"/>
    </row>
    <row r="86" spans="2:8" x14ac:dyDescent="0.4">
      <c r="B86" s="17">
        <f>tblData3245678910111213[[#This Row],[Nom du donnateur]]</f>
        <v>0</v>
      </c>
      <c r="C86" s="18">
        <f>tblData3245678910111213[[#This Row],[Téléphone]]</f>
        <v>0</v>
      </c>
      <c r="D86" s="53"/>
      <c r="E86" s="54"/>
      <c r="F86" s="54"/>
      <c r="G86" s="55">
        <f>tblData32[[#This Row],[Montant a collecté]]-tblData32[[#This Row],[Montant perçu]]</f>
        <v>0</v>
      </c>
      <c r="H86" s="21"/>
    </row>
    <row r="87" spans="2:8" x14ac:dyDescent="0.4">
      <c r="B87" s="17">
        <f>tblData3245678910111213[[#This Row],[Nom du donnateur]]</f>
        <v>0</v>
      </c>
      <c r="C87" s="18">
        <f>tblData3245678910111213[[#This Row],[Téléphone]]</f>
        <v>0</v>
      </c>
      <c r="D87" s="53"/>
      <c r="E87" s="54"/>
      <c r="F87" s="54"/>
      <c r="G87" s="55">
        <f>tblData32[[#This Row],[Montant a collecté]]-tblData32[[#This Row],[Montant perçu]]</f>
        <v>0</v>
      </c>
      <c r="H87" s="21"/>
    </row>
    <row r="88" spans="2:8" x14ac:dyDescent="0.4">
      <c r="B88" s="17">
        <f>tblData3245678910111213[[#This Row],[Nom du donnateur]]</f>
        <v>0</v>
      </c>
      <c r="C88" s="18">
        <f>tblData3245678910111213[[#This Row],[Téléphone]]</f>
        <v>0</v>
      </c>
      <c r="D88" s="53"/>
      <c r="E88" s="54"/>
      <c r="F88" s="54"/>
      <c r="G88" s="55">
        <f>tblData32[[#This Row],[Montant a collecté]]-tblData32[[#This Row],[Montant perçu]]</f>
        <v>0</v>
      </c>
      <c r="H88" s="21"/>
    </row>
    <row r="89" spans="2:8" x14ac:dyDescent="0.4">
      <c r="B89" s="17">
        <f>tblData3245678910111213[[#This Row],[Nom du donnateur]]</f>
        <v>0</v>
      </c>
      <c r="C89" s="18">
        <f>tblData3245678910111213[[#This Row],[Téléphone]]</f>
        <v>0</v>
      </c>
      <c r="D89" s="53"/>
      <c r="E89" s="54"/>
      <c r="F89" s="54"/>
      <c r="G89" s="55">
        <f>tblData32[[#This Row],[Montant a collecté]]-tblData32[[#This Row],[Montant perçu]]</f>
        <v>0</v>
      </c>
      <c r="H89" s="21"/>
    </row>
    <row r="90" spans="2:8" x14ac:dyDescent="0.4">
      <c r="B90" s="17">
        <f>tblData3245678910111213[[#This Row],[Nom du donnateur]]</f>
        <v>0</v>
      </c>
      <c r="C90" s="18">
        <f>tblData3245678910111213[[#This Row],[Téléphone]]</f>
        <v>0</v>
      </c>
      <c r="D90" s="53"/>
      <c r="E90" s="54"/>
      <c r="F90" s="54"/>
      <c r="G90" s="55">
        <f>tblData32[[#This Row],[Montant a collecté]]-tblData32[[#This Row],[Montant perçu]]</f>
        <v>0</v>
      </c>
      <c r="H90" s="21"/>
    </row>
    <row r="91" spans="2:8" x14ac:dyDescent="0.4">
      <c r="B91" s="17">
        <f>tblData3245678910111213[[#This Row],[Nom du donnateur]]</f>
        <v>0</v>
      </c>
      <c r="C91" s="18">
        <f>tblData3245678910111213[[#This Row],[Téléphone]]</f>
        <v>0</v>
      </c>
      <c r="D91" s="53"/>
      <c r="E91" s="54"/>
      <c r="F91" s="54"/>
      <c r="G91" s="55">
        <f>tblData32[[#This Row],[Montant a collecté]]-tblData32[[#This Row],[Montant perçu]]</f>
        <v>0</v>
      </c>
      <c r="H91" s="21"/>
    </row>
    <row r="92" spans="2:8" x14ac:dyDescent="0.4">
      <c r="B92" s="17">
        <f>tblData3245678910111213[[#This Row],[Nom du donnateur]]</f>
        <v>0</v>
      </c>
      <c r="C92" s="18">
        <f>tblData3245678910111213[[#This Row],[Téléphone]]</f>
        <v>0</v>
      </c>
      <c r="D92" s="53"/>
      <c r="E92" s="54"/>
      <c r="F92" s="54"/>
      <c r="G92" s="55">
        <f>tblData32[[#This Row],[Montant a collecté]]-tblData32[[#This Row],[Montant perçu]]</f>
        <v>0</v>
      </c>
      <c r="H92" s="21"/>
    </row>
    <row r="93" spans="2:8" x14ac:dyDescent="0.4">
      <c r="B93" s="17">
        <f>tblData3245678910111213[[#This Row],[Nom du donnateur]]</f>
        <v>0</v>
      </c>
      <c r="C93" s="18">
        <f>tblData3245678910111213[[#This Row],[Téléphone]]</f>
        <v>0</v>
      </c>
      <c r="D93" s="53"/>
      <c r="E93" s="54"/>
      <c r="F93" s="54"/>
      <c r="G93" s="55">
        <f>tblData32[[#This Row],[Montant a collecté]]-tblData32[[#This Row],[Montant perçu]]</f>
        <v>0</v>
      </c>
      <c r="H93" s="21"/>
    </row>
    <row r="94" spans="2:8" x14ac:dyDescent="0.4">
      <c r="B94" s="17">
        <f>tblData3245678910111213[[#This Row],[Nom du donnateur]]</f>
        <v>0</v>
      </c>
      <c r="C94" s="18">
        <f>tblData3245678910111213[[#This Row],[Téléphone]]</f>
        <v>0</v>
      </c>
      <c r="D94" s="53"/>
      <c r="E94" s="54"/>
      <c r="F94" s="54"/>
      <c r="G94" s="55">
        <f>tblData32[[#This Row],[Montant a collecté]]-tblData32[[#This Row],[Montant perçu]]</f>
        <v>0</v>
      </c>
      <c r="H94" s="21"/>
    </row>
    <row r="95" spans="2:8" x14ac:dyDescent="0.4">
      <c r="B95" s="17">
        <f>tblData3245678910111213[[#This Row],[Nom du donnateur]]</f>
        <v>0</v>
      </c>
      <c r="C95" s="18">
        <f>tblData3245678910111213[[#This Row],[Téléphone]]</f>
        <v>0</v>
      </c>
      <c r="D95" s="53"/>
      <c r="E95" s="54"/>
      <c r="F95" s="54"/>
      <c r="G95" s="55">
        <f>tblData32[[#This Row],[Montant a collecté]]-tblData32[[#This Row],[Montant perçu]]</f>
        <v>0</v>
      </c>
      <c r="H95" s="21"/>
    </row>
    <row r="96" spans="2:8" x14ac:dyDescent="0.4">
      <c r="B96" s="17">
        <f>tblData3245678910111213[[#This Row],[Nom du donnateur]]</f>
        <v>0</v>
      </c>
      <c r="C96" s="18">
        <f>tblData3245678910111213[[#This Row],[Téléphone]]</f>
        <v>0</v>
      </c>
      <c r="D96" s="53"/>
      <c r="E96" s="54"/>
      <c r="F96" s="54"/>
      <c r="G96" s="55">
        <f>tblData32[[#This Row],[Montant a collecté]]-tblData32[[#This Row],[Montant perçu]]</f>
        <v>0</v>
      </c>
      <c r="H96" s="21"/>
    </row>
    <row r="97" spans="2:8" x14ac:dyDescent="0.4">
      <c r="B97" s="17">
        <f>tblData3245678910111213[[#This Row],[Nom du donnateur]]</f>
        <v>0</v>
      </c>
      <c r="C97" s="18">
        <f>tblData3245678910111213[[#This Row],[Téléphone]]</f>
        <v>0</v>
      </c>
      <c r="D97" s="53"/>
      <c r="E97" s="54"/>
      <c r="F97" s="54"/>
      <c r="G97" s="55">
        <f>tblData32[[#This Row],[Montant a collecté]]-tblData32[[#This Row],[Montant perçu]]</f>
        <v>0</v>
      </c>
      <c r="H97" s="21"/>
    </row>
    <row r="98" spans="2:8" x14ac:dyDescent="0.4">
      <c r="B98" s="17">
        <f>tblData3245678910111213[[#This Row],[Nom du donnateur]]</f>
        <v>0</v>
      </c>
      <c r="C98" s="18">
        <f>tblData3245678910111213[[#This Row],[Téléphone]]</f>
        <v>0</v>
      </c>
      <c r="D98" s="53"/>
      <c r="E98" s="54"/>
      <c r="F98" s="54"/>
      <c r="G98" s="55">
        <f>tblData32[[#This Row],[Montant a collecté]]-tblData32[[#This Row],[Montant perçu]]</f>
        <v>0</v>
      </c>
      <c r="H98" s="21"/>
    </row>
    <row r="99" spans="2:8" x14ac:dyDescent="0.4">
      <c r="B99" s="17">
        <f>tblData3245678910111213[[#This Row],[Nom du donnateur]]</f>
        <v>0</v>
      </c>
      <c r="C99" s="18">
        <f>tblData3245678910111213[[#This Row],[Téléphone]]</f>
        <v>0</v>
      </c>
      <c r="D99" s="53"/>
      <c r="E99" s="54"/>
      <c r="F99" s="54"/>
      <c r="G99" s="55">
        <f>tblData32[[#This Row],[Montant a collecté]]-tblData32[[#This Row],[Montant perçu]]</f>
        <v>0</v>
      </c>
      <c r="H99" s="21"/>
    </row>
    <row r="100" spans="2:8" x14ac:dyDescent="0.4">
      <c r="B100" s="17">
        <f>tblData3245678910111213[[#This Row],[Nom du donnateur]]</f>
        <v>0</v>
      </c>
      <c r="C100" s="18">
        <f>tblData3245678910111213[[#This Row],[Téléphone]]</f>
        <v>0</v>
      </c>
      <c r="D100" s="53"/>
      <c r="E100" s="54"/>
      <c r="F100" s="54"/>
      <c r="G100" s="55">
        <f>tblData32[[#This Row],[Montant a collecté]]-tblData32[[#This Row],[Montant perçu]]</f>
        <v>0</v>
      </c>
      <c r="H100" s="21"/>
    </row>
    <row r="101" spans="2:8" x14ac:dyDescent="0.4">
      <c r="B101" s="17">
        <f>tblData3245678910111213[[#This Row],[Nom du donnateur]]</f>
        <v>0</v>
      </c>
      <c r="C101" s="18">
        <f>tblData3245678910111213[[#This Row],[Téléphone]]</f>
        <v>0</v>
      </c>
      <c r="D101" s="53"/>
      <c r="E101" s="54"/>
      <c r="F101" s="54"/>
      <c r="G101" s="55">
        <f>tblData32[[#This Row],[Montant a collecté]]-tblData32[[#This Row],[Montant perçu]]</f>
        <v>0</v>
      </c>
      <c r="H101" s="21"/>
    </row>
    <row r="102" spans="2:8" x14ac:dyDescent="0.4">
      <c r="B102" s="17">
        <f>tblData3245678910111213[[#This Row],[Nom du donnateur]]</f>
        <v>0</v>
      </c>
      <c r="C102" s="18">
        <f>tblData3245678910111213[[#This Row],[Téléphone]]</f>
        <v>0</v>
      </c>
      <c r="D102" s="53"/>
      <c r="E102" s="54"/>
      <c r="F102" s="54"/>
      <c r="G102" s="55">
        <f>tblData32[[#This Row],[Montant a collecté]]-tblData32[[#This Row],[Montant perçu]]</f>
        <v>0</v>
      </c>
      <c r="H102" s="21"/>
    </row>
    <row r="103" spans="2:8" x14ac:dyDescent="0.4">
      <c r="B103" s="17">
        <f>tblData3245678910111213[[#This Row],[Nom du donnateur]]</f>
        <v>0</v>
      </c>
      <c r="C103" s="18">
        <f>tblData3245678910111213[[#This Row],[Téléphone]]</f>
        <v>0</v>
      </c>
      <c r="D103" s="53"/>
      <c r="E103" s="54"/>
      <c r="F103" s="54"/>
      <c r="G103" s="55">
        <f>tblData32[[#This Row],[Montant a collecté]]-tblData32[[#This Row],[Montant perçu]]</f>
        <v>0</v>
      </c>
      <c r="H103" s="21"/>
    </row>
    <row r="104" spans="2:8" x14ac:dyDescent="0.4">
      <c r="B104" s="17">
        <f>tblData3245678910111213[[#This Row],[Nom du donnateur]]</f>
        <v>0</v>
      </c>
      <c r="C104" s="18">
        <f>tblData3245678910111213[[#This Row],[Téléphone]]</f>
        <v>0</v>
      </c>
      <c r="D104" s="53"/>
      <c r="E104" s="54"/>
      <c r="F104" s="54"/>
      <c r="G104" s="55">
        <f>tblData32[[#This Row],[Montant a collecté]]-tblData32[[#This Row],[Montant perçu]]</f>
        <v>0</v>
      </c>
      <c r="H104" s="21"/>
    </row>
    <row r="105" spans="2:8" x14ac:dyDescent="0.4">
      <c r="B105" s="17">
        <f>tblData3245678910111213[[#This Row],[Nom du donnateur]]</f>
        <v>0</v>
      </c>
      <c r="C105" s="18">
        <f>tblData3245678910111213[[#This Row],[Téléphone]]</f>
        <v>0</v>
      </c>
      <c r="D105" s="53"/>
      <c r="E105" s="54"/>
      <c r="F105" s="54"/>
      <c r="G105" s="55">
        <f>tblData32[[#This Row],[Montant a collecté]]-tblData32[[#This Row],[Montant perçu]]</f>
        <v>0</v>
      </c>
      <c r="H105" s="21"/>
    </row>
    <row r="106" spans="2:8" x14ac:dyDescent="0.4">
      <c r="B106" s="17">
        <f>tblData3245678910111213[[#This Row],[Nom du donnateur]]</f>
        <v>0</v>
      </c>
      <c r="C106" s="18">
        <f>tblData3245678910111213[[#This Row],[Téléphone]]</f>
        <v>0</v>
      </c>
      <c r="D106" s="53"/>
      <c r="E106" s="54"/>
      <c r="F106" s="54"/>
      <c r="G106" s="55">
        <f>tblData32[[#This Row],[Montant a collecté]]-tblData32[[#This Row],[Montant perçu]]</f>
        <v>0</v>
      </c>
      <c r="H106" s="21"/>
    </row>
    <row r="107" spans="2:8" x14ac:dyDescent="0.4">
      <c r="B107" s="17">
        <f>tblData3245678910111213[[#This Row],[Nom du donnateur]]</f>
        <v>0</v>
      </c>
      <c r="C107" s="18">
        <f>tblData3245678910111213[[#This Row],[Téléphone]]</f>
        <v>0</v>
      </c>
      <c r="D107" s="53"/>
      <c r="E107" s="54"/>
      <c r="F107" s="54"/>
      <c r="G107" s="55">
        <f>tblData32[[#This Row],[Montant a collecté]]-tblData32[[#This Row],[Montant perçu]]</f>
        <v>0</v>
      </c>
      <c r="H107" s="21"/>
    </row>
    <row r="108" spans="2:8" x14ac:dyDescent="0.4">
      <c r="B108" s="17">
        <f>tblData3245678910111213[[#This Row],[Nom du donnateur]]</f>
        <v>0</v>
      </c>
      <c r="C108" s="18">
        <f>tblData3245678910111213[[#This Row],[Téléphone]]</f>
        <v>0</v>
      </c>
      <c r="D108" s="53"/>
      <c r="E108" s="54"/>
      <c r="F108" s="54"/>
      <c r="G108" s="55">
        <f>tblData32[[#This Row],[Montant a collecté]]-tblData32[[#This Row],[Montant perçu]]</f>
        <v>0</v>
      </c>
      <c r="H108" s="21"/>
    </row>
    <row r="109" spans="2:8" x14ac:dyDescent="0.4">
      <c r="B109" s="17">
        <f>tblData3245678910111213[[#This Row],[Nom du donnateur]]</f>
        <v>0</v>
      </c>
      <c r="C109" s="18">
        <f>tblData3245678910111213[[#This Row],[Téléphone]]</f>
        <v>0</v>
      </c>
      <c r="D109" s="53"/>
      <c r="E109" s="54"/>
      <c r="F109" s="54"/>
      <c r="G109" s="55">
        <f>tblData32[[#This Row],[Montant a collecté]]-tblData32[[#This Row],[Montant perçu]]</f>
        <v>0</v>
      </c>
      <c r="H109" s="21"/>
    </row>
    <row r="110" spans="2:8" x14ac:dyDescent="0.4">
      <c r="B110" s="17">
        <f>tblData3245678910111213[[#This Row],[Nom du donnateur]]</f>
        <v>0</v>
      </c>
      <c r="C110" s="18">
        <f>tblData3245678910111213[[#This Row],[Téléphone]]</f>
        <v>0</v>
      </c>
      <c r="D110" s="53"/>
      <c r="E110" s="54"/>
      <c r="F110" s="54"/>
      <c r="G110" s="55">
        <f>tblData32[[#This Row],[Montant a collecté]]-tblData32[[#This Row],[Montant perçu]]</f>
        <v>0</v>
      </c>
      <c r="H110" s="21"/>
    </row>
    <row r="111" spans="2:8" x14ac:dyDescent="0.4">
      <c r="B111" s="17">
        <f>tblData3245678910111213[[#This Row],[Nom du donnateur]]</f>
        <v>0</v>
      </c>
      <c r="C111" s="18">
        <f>tblData3245678910111213[[#This Row],[Téléphone]]</f>
        <v>0</v>
      </c>
      <c r="D111" s="53"/>
      <c r="E111" s="54"/>
      <c r="F111" s="54"/>
      <c r="G111" s="55">
        <f>tblData32[[#This Row],[Montant a collecté]]-tblData32[[#This Row],[Montant perçu]]</f>
        <v>0</v>
      </c>
      <c r="H111" s="21"/>
    </row>
    <row r="112" spans="2:8" x14ac:dyDescent="0.4">
      <c r="B112" s="17">
        <f>tblData3245678910111213[[#This Row],[Nom du donnateur]]</f>
        <v>0</v>
      </c>
      <c r="C112" s="18">
        <f>tblData3245678910111213[[#This Row],[Téléphone]]</f>
        <v>0</v>
      </c>
      <c r="D112" s="53"/>
      <c r="E112" s="54"/>
      <c r="F112" s="54"/>
      <c r="G112" s="55">
        <f>tblData32[[#This Row],[Montant a collecté]]-tblData32[[#This Row],[Montant perçu]]</f>
        <v>0</v>
      </c>
      <c r="H112" s="21"/>
    </row>
    <row r="113" spans="2:8" x14ac:dyDescent="0.4">
      <c r="B113" s="17">
        <f>tblData3245678910111213[[#This Row],[Nom du donnateur]]</f>
        <v>0</v>
      </c>
      <c r="C113" s="18">
        <f>tblData3245678910111213[[#This Row],[Téléphone]]</f>
        <v>0</v>
      </c>
      <c r="D113" s="53"/>
      <c r="E113" s="54"/>
      <c r="F113" s="54"/>
      <c r="G113" s="55">
        <f>tblData32[[#This Row],[Montant a collecté]]-tblData32[[#This Row],[Montant perçu]]</f>
        <v>0</v>
      </c>
      <c r="H113" s="21"/>
    </row>
    <row r="114" spans="2:8" x14ac:dyDescent="0.4">
      <c r="B114" s="17">
        <f>tblData3245678910111213[[#This Row],[Nom du donnateur]]</f>
        <v>0</v>
      </c>
      <c r="C114" s="18">
        <f>tblData3245678910111213[[#This Row],[Téléphone]]</f>
        <v>0</v>
      </c>
      <c r="D114" s="53"/>
      <c r="E114" s="54"/>
      <c r="F114" s="54"/>
      <c r="G114" s="55">
        <f>tblData32[[#This Row],[Montant a collecté]]-tblData32[[#This Row],[Montant perçu]]</f>
        <v>0</v>
      </c>
      <c r="H114" s="21"/>
    </row>
    <row r="115" spans="2:8" x14ac:dyDescent="0.4">
      <c r="B115" s="17">
        <f>tblData3245678910111213[[#This Row],[Nom du donnateur]]</f>
        <v>0</v>
      </c>
      <c r="C115" s="18">
        <f>tblData3245678910111213[[#This Row],[Téléphone]]</f>
        <v>0</v>
      </c>
      <c r="D115" s="53"/>
      <c r="E115" s="54"/>
      <c r="F115" s="54"/>
      <c r="G115" s="55">
        <f>tblData32[[#This Row],[Montant a collecté]]-tblData32[[#This Row],[Montant perçu]]</f>
        <v>0</v>
      </c>
      <c r="H115" s="21"/>
    </row>
    <row r="116" spans="2:8" x14ac:dyDescent="0.4">
      <c r="B116" s="17">
        <f>tblData3245678910111213[[#This Row],[Nom du donnateur]]</f>
        <v>0</v>
      </c>
      <c r="C116" s="18">
        <f>tblData3245678910111213[[#This Row],[Téléphone]]</f>
        <v>0</v>
      </c>
      <c r="D116" s="53"/>
      <c r="E116" s="54"/>
      <c r="F116" s="54"/>
      <c r="G116" s="55">
        <f>tblData32[[#This Row],[Montant a collecté]]-tblData32[[#This Row],[Montant perçu]]</f>
        <v>0</v>
      </c>
      <c r="H116" s="21"/>
    </row>
    <row r="117" spans="2:8" x14ac:dyDescent="0.4">
      <c r="B117" s="17">
        <f>tblData3245678910111213[[#This Row],[Nom du donnateur]]</f>
        <v>0</v>
      </c>
      <c r="C117" s="18">
        <f>tblData3245678910111213[[#This Row],[Téléphone]]</f>
        <v>0</v>
      </c>
      <c r="D117" s="53"/>
      <c r="E117" s="54"/>
      <c r="F117" s="54"/>
      <c r="G117" s="55">
        <f>tblData32[[#This Row],[Montant a collecté]]-tblData32[[#This Row],[Montant perçu]]</f>
        <v>0</v>
      </c>
      <c r="H117" s="21"/>
    </row>
    <row r="118" spans="2:8" x14ac:dyDescent="0.4">
      <c r="B118" s="17">
        <f>tblData3245678910111213[[#This Row],[Nom du donnateur]]</f>
        <v>0</v>
      </c>
      <c r="C118" s="18">
        <f>tblData3245678910111213[[#This Row],[Téléphone]]</f>
        <v>0</v>
      </c>
      <c r="D118" s="53"/>
      <c r="E118" s="54"/>
      <c r="F118" s="54"/>
      <c r="G118" s="55">
        <f>tblData32[[#This Row],[Montant a collecté]]-tblData32[[#This Row],[Montant perçu]]</f>
        <v>0</v>
      </c>
      <c r="H118" s="21"/>
    </row>
    <row r="119" spans="2:8" x14ac:dyDescent="0.4">
      <c r="B119" s="17">
        <f>tblData3245678910111213[[#This Row],[Nom du donnateur]]</f>
        <v>0</v>
      </c>
      <c r="C119" s="18">
        <f>tblData3245678910111213[[#This Row],[Téléphone]]</f>
        <v>0</v>
      </c>
      <c r="D119" s="53"/>
      <c r="E119" s="54"/>
      <c r="F119" s="54"/>
      <c r="G119" s="55">
        <f>tblData32[[#This Row],[Montant a collecté]]-tblData32[[#This Row],[Montant perçu]]</f>
        <v>0</v>
      </c>
      <c r="H119" s="21"/>
    </row>
    <row r="120" spans="2:8" x14ac:dyDescent="0.4">
      <c r="B120" s="17">
        <f>tblData3245678910111213[[#This Row],[Nom du donnateur]]</f>
        <v>0</v>
      </c>
      <c r="C120" s="18">
        <f>tblData3245678910111213[[#This Row],[Téléphone]]</f>
        <v>0</v>
      </c>
      <c r="D120" s="53"/>
      <c r="E120" s="54"/>
      <c r="F120" s="54"/>
      <c r="G120" s="55">
        <f>tblData32[[#This Row],[Montant a collecté]]-tblData32[[#This Row],[Montant perçu]]</f>
        <v>0</v>
      </c>
      <c r="H120" s="21"/>
    </row>
    <row r="121" spans="2:8" x14ac:dyDescent="0.4">
      <c r="B121" s="17">
        <f>tblData3245678910111213[[#This Row],[Nom du donnateur]]</f>
        <v>0</v>
      </c>
      <c r="C121" s="18">
        <f>tblData3245678910111213[[#This Row],[Téléphone]]</f>
        <v>0</v>
      </c>
      <c r="D121" s="53"/>
      <c r="E121" s="54"/>
      <c r="F121" s="54"/>
      <c r="G121" s="55">
        <f>tblData32[[#This Row],[Montant a collecté]]-tblData32[[#This Row],[Montant perçu]]</f>
        <v>0</v>
      </c>
      <c r="H121" s="21"/>
    </row>
    <row r="122" spans="2:8" x14ac:dyDescent="0.4">
      <c r="B122" s="17">
        <f>tblData3245678910111213[[#This Row],[Nom du donnateur]]</f>
        <v>0</v>
      </c>
      <c r="C122" s="18">
        <f>tblData3245678910111213[[#This Row],[Téléphone]]</f>
        <v>0</v>
      </c>
      <c r="D122" s="53"/>
      <c r="E122" s="54"/>
      <c r="F122" s="54"/>
      <c r="G122" s="55">
        <f>tblData32[[#This Row],[Montant a collecté]]-tblData32[[#This Row],[Montant perçu]]</f>
        <v>0</v>
      </c>
      <c r="H122" s="21"/>
    </row>
    <row r="123" spans="2:8" x14ac:dyDescent="0.4">
      <c r="B123" s="17">
        <f>tblData3245678910111213[[#This Row],[Nom du donnateur]]</f>
        <v>0</v>
      </c>
      <c r="C123" s="18">
        <f>tblData3245678910111213[[#This Row],[Téléphone]]</f>
        <v>0</v>
      </c>
      <c r="D123" s="53"/>
      <c r="E123" s="54"/>
      <c r="F123" s="54"/>
      <c r="G123" s="55">
        <f>tblData32[[#This Row],[Montant a collecté]]-tblData32[[#This Row],[Montant perçu]]</f>
        <v>0</v>
      </c>
      <c r="H123" s="21"/>
    </row>
    <row r="124" spans="2:8" x14ac:dyDescent="0.4">
      <c r="B124" s="17">
        <f>tblData3245678910111213[[#This Row],[Nom du donnateur]]</f>
        <v>0</v>
      </c>
      <c r="C124" s="18">
        <f>tblData3245678910111213[[#This Row],[Téléphone]]</f>
        <v>0</v>
      </c>
      <c r="D124" s="53"/>
      <c r="E124" s="54"/>
      <c r="F124" s="54"/>
      <c r="G124" s="55">
        <f>tblData32[[#This Row],[Montant a collecté]]-tblData32[[#This Row],[Montant perçu]]</f>
        <v>0</v>
      </c>
      <c r="H124" s="21"/>
    </row>
    <row r="125" spans="2:8" x14ac:dyDescent="0.4">
      <c r="B125" s="17">
        <f>tblData3245678910111213[[#This Row],[Nom du donnateur]]</f>
        <v>0</v>
      </c>
      <c r="C125" s="18">
        <f>tblData3245678910111213[[#This Row],[Téléphone]]</f>
        <v>0</v>
      </c>
      <c r="D125" s="53"/>
      <c r="E125" s="54"/>
      <c r="F125" s="54"/>
      <c r="G125" s="55">
        <f>tblData32[[#This Row],[Montant a collecté]]-tblData32[[#This Row],[Montant perçu]]</f>
        <v>0</v>
      </c>
      <c r="H125" s="21"/>
    </row>
    <row r="126" spans="2:8" x14ac:dyDescent="0.4">
      <c r="B126" s="17">
        <f>tblData3245678910111213[[#This Row],[Nom du donnateur]]</f>
        <v>0</v>
      </c>
      <c r="C126" s="18">
        <f>tblData3245678910111213[[#This Row],[Téléphone]]</f>
        <v>0</v>
      </c>
      <c r="D126" s="53"/>
      <c r="E126" s="54"/>
      <c r="F126" s="54"/>
      <c r="G126" s="55">
        <f>tblData32[[#This Row],[Montant a collecté]]-tblData32[[#This Row],[Montant perçu]]</f>
        <v>0</v>
      </c>
      <c r="H126" s="21"/>
    </row>
    <row r="127" spans="2:8" x14ac:dyDescent="0.4">
      <c r="B127" s="17">
        <f>tblData3245678910111213[[#This Row],[Nom du donnateur]]</f>
        <v>0</v>
      </c>
      <c r="C127" s="18">
        <f>tblData3245678910111213[[#This Row],[Téléphone]]</f>
        <v>0</v>
      </c>
      <c r="D127" s="53"/>
      <c r="E127" s="54"/>
      <c r="F127" s="54"/>
      <c r="G127" s="55">
        <f>tblData32[[#This Row],[Montant a collecté]]-tblData32[[#This Row],[Montant perçu]]</f>
        <v>0</v>
      </c>
      <c r="H127" s="21"/>
    </row>
    <row r="128" spans="2:8" x14ac:dyDescent="0.4">
      <c r="B128" s="17">
        <f>tblData3245678910111213[[#This Row],[Nom du donnateur]]</f>
        <v>0</v>
      </c>
      <c r="C128" s="18">
        <f>tblData3245678910111213[[#This Row],[Téléphone]]</f>
        <v>0</v>
      </c>
      <c r="D128" s="53"/>
      <c r="E128" s="54"/>
      <c r="F128" s="54"/>
      <c r="G128" s="55">
        <f>tblData32[[#This Row],[Montant a collecté]]-tblData32[[#This Row],[Montant perçu]]</f>
        <v>0</v>
      </c>
      <c r="H128" s="21"/>
    </row>
    <row r="129" spans="2:8" x14ac:dyDescent="0.4">
      <c r="B129" s="17">
        <f>tblData3245678910111213[[#This Row],[Nom du donnateur]]</f>
        <v>0</v>
      </c>
      <c r="C129" s="18">
        <f>tblData3245678910111213[[#This Row],[Téléphone]]</f>
        <v>0</v>
      </c>
      <c r="D129" s="53"/>
      <c r="E129" s="54"/>
      <c r="F129" s="54"/>
      <c r="G129" s="55">
        <f>tblData32[[#This Row],[Montant a collecté]]-tblData32[[#This Row],[Montant perçu]]</f>
        <v>0</v>
      </c>
      <c r="H129" s="21"/>
    </row>
    <row r="130" spans="2:8" x14ac:dyDescent="0.4">
      <c r="B130" s="17">
        <f>tblData3245678910111213[[#This Row],[Nom du donnateur]]</f>
        <v>0</v>
      </c>
      <c r="C130" s="18">
        <f>tblData3245678910111213[[#This Row],[Téléphone]]</f>
        <v>0</v>
      </c>
      <c r="D130" s="53"/>
      <c r="E130" s="54"/>
      <c r="F130" s="54"/>
      <c r="G130" s="55">
        <f>tblData32[[#This Row],[Montant a collecté]]-tblData32[[#This Row],[Montant perçu]]</f>
        <v>0</v>
      </c>
      <c r="H130" s="21"/>
    </row>
    <row r="131" spans="2:8" x14ac:dyDescent="0.4">
      <c r="B131" s="17">
        <f>tblData3245678910111213[[#This Row],[Nom du donnateur]]</f>
        <v>0</v>
      </c>
      <c r="C131" s="18">
        <f>tblData3245678910111213[[#This Row],[Téléphone]]</f>
        <v>0</v>
      </c>
      <c r="D131" s="53"/>
      <c r="E131" s="54"/>
      <c r="F131" s="54"/>
      <c r="G131" s="55">
        <f>tblData32[[#This Row],[Montant a collecté]]-tblData32[[#This Row],[Montant perçu]]</f>
        <v>0</v>
      </c>
      <c r="H131" s="21"/>
    </row>
    <row r="132" spans="2:8" x14ac:dyDescent="0.4">
      <c r="B132" s="17">
        <f>tblData3245678910111213[[#This Row],[Nom du donnateur]]</f>
        <v>0</v>
      </c>
      <c r="C132" s="18">
        <f>tblData3245678910111213[[#This Row],[Téléphone]]</f>
        <v>0</v>
      </c>
      <c r="D132" s="53"/>
      <c r="E132" s="54"/>
      <c r="F132" s="54"/>
      <c r="G132" s="55">
        <f>tblData32[[#This Row],[Montant a collecté]]-tblData32[[#This Row],[Montant perçu]]</f>
        <v>0</v>
      </c>
      <c r="H132" s="21"/>
    </row>
    <row r="133" spans="2:8" x14ac:dyDescent="0.4">
      <c r="B133" s="17">
        <f>tblData3245678910111213[[#This Row],[Nom du donnateur]]</f>
        <v>0</v>
      </c>
      <c r="C133" s="18">
        <f>tblData3245678910111213[[#This Row],[Téléphone]]</f>
        <v>0</v>
      </c>
      <c r="D133" s="53"/>
      <c r="E133" s="54"/>
      <c r="F133" s="54"/>
      <c r="G133" s="55">
        <f>tblData32[[#This Row],[Montant a collecté]]-tblData32[[#This Row],[Montant perçu]]</f>
        <v>0</v>
      </c>
      <c r="H133" s="21"/>
    </row>
    <row r="134" spans="2:8" x14ac:dyDescent="0.4">
      <c r="B134" s="17">
        <f>tblData3245678910111213[[#This Row],[Nom du donnateur]]</f>
        <v>0</v>
      </c>
      <c r="C134" s="18">
        <f>tblData3245678910111213[[#This Row],[Téléphone]]</f>
        <v>0</v>
      </c>
      <c r="D134" s="53"/>
      <c r="E134" s="54"/>
      <c r="F134" s="54"/>
      <c r="G134" s="55">
        <f>tblData32[[#This Row],[Montant a collecté]]-tblData32[[#This Row],[Montant perçu]]</f>
        <v>0</v>
      </c>
      <c r="H134" s="21"/>
    </row>
    <row r="135" spans="2:8" x14ac:dyDescent="0.4">
      <c r="B135" s="17">
        <f>tblData3245678910111213[[#This Row],[Nom du donnateur]]</f>
        <v>0</v>
      </c>
      <c r="C135" s="18">
        <f>tblData3245678910111213[[#This Row],[Téléphone]]</f>
        <v>0</v>
      </c>
      <c r="D135" s="53"/>
      <c r="E135" s="54"/>
      <c r="F135" s="54"/>
      <c r="G135" s="55">
        <f>tblData32[[#This Row],[Montant a collecté]]-tblData32[[#This Row],[Montant perçu]]</f>
        <v>0</v>
      </c>
      <c r="H135" s="21"/>
    </row>
    <row r="136" spans="2:8" x14ac:dyDescent="0.4">
      <c r="B136" s="17">
        <f>tblData3245678910111213[[#This Row],[Nom du donnateur]]</f>
        <v>0</v>
      </c>
      <c r="C136" s="18">
        <f>tblData3245678910111213[[#This Row],[Téléphone]]</f>
        <v>0</v>
      </c>
      <c r="D136" s="53"/>
      <c r="E136" s="54"/>
      <c r="F136" s="54"/>
      <c r="G136" s="55">
        <f>tblData32[[#This Row],[Montant a collecté]]-tblData32[[#This Row],[Montant perçu]]</f>
        <v>0</v>
      </c>
      <c r="H136" s="21"/>
    </row>
    <row r="137" spans="2:8" x14ac:dyDescent="0.4">
      <c r="B137" s="17">
        <f>tblData3245678910111213[[#This Row],[Nom du donnateur]]</f>
        <v>0</v>
      </c>
      <c r="C137" s="18">
        <f>tblData3245678910111213[[#This Row],[Téléphone]]</f>
        <v>0</v>
      </c>
      <c r="D137" s="53"/>
      <c r="E137" s="54"/>
      <c r="F137" s="54"/>
      <c r="G137" s="55">
        <f>tblData32[[#This Row],[Montant a collecté]]-tblData32[[#This Row],[Montant perçu]]</f>
        <v>0</v>
      </c>
      <c r="H137" s="21"/>
    </row>
    <row r="138" spans="2:8" x14ac:dyDescent="0.4">
      <c r="B138" s="17">
        <f>tblData3245678910111213[[#This Row],[Nom du donnateur]]</f>
        <v>0</v>
      </c>
      <c r="C138" s="18">
        <f>tblData3245678910111213[[#This Row],[Téléphone]]</f>
        <v>0</v>
      </c>
      <c r="D138" s="53"/>
      <c r="E138" s="54"/>
      <c r="F138" s="54"/>
      <c r="G138" s="55">
        <f>tblData32[[#This Row],[Montant a collecté]]-tblData32[[#This Row],[Montant perçu]]</f>
        <v>0</v>
      </c>
      <c r="H138" s="21"/>
    </row>
    <row r="139" spans="2:8" x14ac:dyDescent="0.4">
      <c r="B139" s="17">
        <f>tblData3245678910111213[[#This Row],[Nom du donnateur]]</f>
        <v>0</v>
      </c>
      <c r="C139" s="18">
        <f>tblData3245678910111213[[#This Row],[Téléphone]]</f>
        <v>0</v>
      </c>
      <c r="D139" s="53"/>
      <c r="E139" s="54"/>
      <c r="F139" s="54"/>
      <c r="G139" s="55">
        <f>tblData32[[#This Row],[Montant a collecté]]-tblData32[[#This Row],[Montant perçu]]</f>
        <v>0</v>
      </c>
      <c r="H139" s="21"/>
    </row>
    <row r="140" spans="2:8" x14ac:dyDescent="0.4">
      <c r="B140" s="17">
        <f>tblData3245678910111213[[#This Row],[Nom du donnateur]]</f>
        <v>0</v>
      </c>
      <c r="C140" s="18">
        <f>tblData3245678910111213[[#This Row],[Téléphone]]</f>
        <v>0</v>
      </c>
      <c r="D140" s="53"/>
      <c r="E140" s="54"/>
      <c r="F140" s="54"/>
      <c r="G140" s="55">
        <f>tblData32[[#This Row],[Montant a collecté]]-tblData32[[#This Row],[Montant perçu]]</f>
        <v>0</v>
      </c>
      <c r="H140" s="21"/>
    </row>
    <row r="141" spans="2:8" x14ac:dyDescent="0.4">
      <c r="B141" s="17">
        <f>tblData3245678910111213[[#This Row],[Nom du donnateur]]</f>
        <v>0</v>
      </c>
      <c r="C141" s="18">
        <f>tblData3245678910111213[[#This Row],[Téléphone]]</f>
        <v>0</v>
      </c>
      <c r="D141" s="53"/>
      <c r="E141" s="54"/>
      <c r="F141" s="54"/>
      <c r="G141" s="55">
        <f>tblData32[[#This Row],[Montant a collecté]]-tblData32[[#This Row],[Montant perçu]]</f>
        <v>0</v>
      </c>
      <c r="H141" s="21"/>
    </row>
    <row r="142" spans="2:8" x14ac:dyDescent="0.4">
      <c r="B142" s="17">
        <f>tblData3245678910111213[[#This Row],[Nom du donnateur]]</f>
        <v>0</v>
      </c>
      <c r="C142" s="18">
        <f>tblData3245678910111213[[#This Row],[Téléphone]]</f>
        <v>0</v>
      </c>
      <c r="D142" s="53"/>
      <c r="E142" s="54"/>
      <c r="F142" s="54"/>
      <c r="G142" s="55">
        <f>tblData32[[#This Row],[Montant a collecté]]-tblData32[[#This Row],[Montant perçu]]</f>
        <v>0</v>
      </c>
      <c r="H142" s="21"/>
    </row>
    <row r="143" spans="2:8" x14ac:dyDescent="0.4">
      <c r="B143" s="17">
        <f>tblData3245678910111213[[#This Row],[Nom du donnateur]]</f>
        <v>0</v>
      </c>
      <c r="C143" s="18">
        <f>tblData3245678910111213[[#This Row],[Téléphone]]</f>
        <v>0</v>
      </c>
      <c r="D143" s="53"/>
      <c r="E143" s="54"/>
      <c r="F143" s="54"/>
      <c r="G143" s="55">
        <f>tblData32[[#This Row],[Montant a collecté]]-tblData32[[#This Row],[Montant perçu]]</f>
        <v>0</v>
      </c>
      <c r="H143" s="21"/>
    </row>
    <row r="144" spans="2:8" x14ac:dyDescent="0.4">
      <c r="B144" s="17">
        <f>tblData3245678910111213[[#This Row],[Nom du donnateur]]</f>
        <v>0</v>
      </c>
      <c r="C144" s="18">
        <f>tblData3245678910111213[[#This Row],[Téléphone]]</f>
        <v>0</v>
      </c>
      <c r="D144" s="53"/>
      <c r="E144" s="54"/>
      <c r="F144" s="54"/>
      <c r="G144" s="55">
        <f>tblData32[[#This Row],[Montant a collecté]]-tblData32[[#This Row],[Montant perçu]]</f>
        <v>0</v>
      </c>
      <c r="H144" s="21"/>
    </row>
    <row r="145" spans="2:8" x14ac:dyDescent="0.4">
      <c r="B145" s="17">
        <f>tblData3245678910111213[[#This Row],[Nom du donnateur]]</f>
        <v>0</v>
      </c>
      <c r="C145" s="18">
        <f>tblData3245678910111213[[#This Row],[Téléphone]]</f>
        <v>0</v>
      </c>
      <c r="D145" s="53"/>
      <c r="E145" s="54"/>
      <c r="F145" s="54"/>
      <c r="G145" s="55">
        <f>tblData32[[#This Row],[Montant a collecté]]-tblData32[[#This Row],[Montant perçu]]</f>
        <v>0</v>
      </c>
      <c r="H145" s="21"/>
    </row>
    <row r="146" spans="2:8" x14ac:dyDescent="0.4">
      <c r="B146" s="17">
        <f>tblData3245678910111213[[#This Row],[Nom du donnateur]]</f>
        <v>0</v>
      </c>
      <c r="C146" s="18">
        <f>tblData3245678910111213[[#This Row],[Téléphone]]</f>
        <v>0</v>
      </c>
      <c r="D146" s="53"/>
      <c r="E146" s="54"/>
      <c r="F146" s="54"/>
      <c r="G146" s="55">
        <f>tblData32[[#This Row],[Montant a collecté]]-tblData32[[#This Row],[Montant perçu]]</f>
        <v>0</v>
      </c>
      <c r="H146" s="21"/>
    </row>
    <row r="147" spans="2:8" x14ac:dyDescent="0.4">
      <c r="B147" s="17">
        <f>tblData3245678910111213[[#This Row],[Nom du donnateur]]</f>
        <v>0</v>
      </c>
      <c r="C147" s="18">
        <f>tblData3245678910111213[[#This Row],[Téléphone]]</f>
        <v>0</v>
      </c>
      <c r="D147" s="53"/>
      <c r="E147" s="54"/>
      <c r="F147" s="54"/>
      <c r="G147" s="55">
        <f>tblData32[[#This Row],[Montant a collecté]]-tblData32[[#This Row],[Montant perçu]]</f>
        <v>0</v>
      </c>
      <c r="H147" s="21"/>
    </row>
    <row r="148" spans="2:8" x14ac:dyDescent="0.4">
      <c r="B148" s="17">
        <f>tblData3245678910111213[[#This Row],[Nom du donnateur]]</f>
        <v>0</v>
      </c>
      <c r="C148" s="18">
        <f>tblData3245678910111213[[#This Row],[Téléphone]]</f>
        <v>0</v>
      </c>
      <c r="D148" s="53"/>
      <c r="E148" s="54"/>
      <c r="F148" s="54"/>
      <c r="G148" s="55">
        <f>tblData32[[#This Row],[Montant a collecté]]-tblData32[[#This Row],[Montant perçu]]</f>
        <v>0</v>
      </c>
      <c r="H148" s="21"/>
    </row>
    <row r="149" spans="2:8" x14ac:dyDescent="0.4">
      <c r="B149" s="17">
        <f>tblData3245678910111213[[#This Row],[Nom du donnateur]]</f>
        <v>0</v>
      </c>
      <c r="C149" s="18">
        <f>tblData3245678910111213[[#This Row],[Téléphone]]</f>
        <v>0</v>
      </c>
      <c r="D149" s="53"/>
      <c r="E149" s="54"/>
      <c r="F149" s="54"/>
      <c r="G149" s="55">
        <f>tblData32[[#This Row],[Montant a collecté]]-tblData32[[#This Row],[Montant perçu]]</f>
        <v>0</v>
      </c>
      <c r="H149" s="21"/>
    </row>
    <row r="150" spans="2:8" x14ac:dyDescent="0.4">
      <c r="B150" s="17">
        <f>tblData3245678910111213[[#This Row],[Nom du donnateur]]</f>
        <v>0</v>
      </c>
      <c r="C150" s="18">
        <f>tblData3245678910111213[[#This Row],[Téléphone]]</f>
        <v>0</v>
      </c>
      <c r="D150" s="53"/>
      <c r="E150" s="54"/>
      <c r="F150" s="54"/>
      <c r="G150" s="55">
        <f>tblData32[[#This Row],[Montant a collecté]]-tblData32[[#This Row],[Montant perçu]]</f>
        <v>0</v>
      </c>
      <c r="H150" s="21"/>
    </row>
    <row r="151" spans="2:8" x14ac:dyDescent="0.4">
      <c r="B151" s="17">
        <f>tblData3245678910111213[[#This Row],[Nom du donnateur]]</f>
        <v>0</v>
      </c>
      <c r="C151" s="18">
        <f>tblData3245678910111213[[#This Row],[Téléphone]]</f>
        <v>0</v>
      </c>
      <c r="D151" s="53"/>
      <c r="E151" s="54"/>
      <c r="F151" s="54"/>
      <c r="G151" s="55">
        <f>tblData32[[#This Row],[Montant a collecté]]-tblData32[[#This Row],[Montant perçu]]</f>
        <v>0</v>
      </c>
      <c r="H151" s="21"/>
    </row>
    <row r="152" spans="2:8" x14ac:dyDescent="0.4">
      <c r="B152" s="17">
        <f>tblData3245678910111213[[#This Row],[Nom du donnateur]]</f>
        <v>0</v>
      </c>
      <c r="C152" s="18">
        <f>tblData3245678910111213[[#This Row],[Téléphone]]</f>
        <v>0</v>
      </c>
      <c r="D152" s="53"/>
      <c r="E152" s="54"/>
      <c r="F152" s="54"/>
      <c r="G152" s="55">
        <f>tblData32[[#This Row],[Montant a collecté]]-tblData32[[#This Row],[Montant perçu]]</f>
        <v>0</v>
      </c>
      <c r="H152" s="21"/>
    </row>
    <row r="153" spans="2:8" x14ac:dyDescent="0.4">
      <c r="B153" s="17">
        <f>tblData3245678910111213[[#This Row],[Nom du donnateur]]</f>
        <v>0</v>
      </c>
      <c r="C153" s="18">
        <f>tblData3245678910111213[[#This Row],[Téléphone]]</f>
        <v>0</v>
      </c>
      <c r="D153" s="53"/>
      <c r="E153" s="54"/>
      <c r="F153" s="54"/>
      <c r="G153" s="55">
        <f>tblData32[[#This Row],[Montant a collecté]]-tblData32[[#This Row],[Montant perçu]]</f>
        <v>0</v>
      </c>
      <c r="H153" s="21"/>
    </row>
    <row r="154" spans="2:8" x14ac:dyDescent="0.4">
      <c r="B154" s="17">
        <f>tblData3245678910111213[[#This Row],[Nom du donnateur]]</f>
        <v>0</v>
      </c>
      <c r="C154" s="18">
        <f>tblData3245678910111213[[#This Row],[Téléphone]]</f>
        <v>0</v>
      </c>
      <c r="D154" s="53"/>
      <c r="E154" s="54"/>
      <c r="F154" s="54"/>
      <c r="G154" s="55">
        <f>tblData32[[#This Row],[Montant a collecté]]-tblData32[[#This Row],[Montant perçu]]</f>
        <v>0</v>
      </c>
      <c r="H154" s="21"/>
    </row>
    <row r="155" spans="2:8" x14ac:dyDescent="0.4">
      <c r="B155" s="17">
        <f>tblData3245678910111213[[#This Row],[Nom du donnateur]]</f>
        <v>0</v>
      </c>
      <c r="C155" s="18">
        <f>tblData3245678910111213[[#This Row],[Téléphone]]</f>
        <v>0</v>
      </c>
      <c r="D155" s="53"/>
      <c r="E155" s="54"/>
      <c r="F155" s="54"/>
      <c r="G155" s="55">
        <f>tblData32[[#This Row],[Montant a collecté]]-tblData32[[#This Row],[Montant perçu]]</f>
        <v>0</v>
      </c>
      <c r="H155" s="21"/>
    </row>
    <row r="156" spans="2:8" x14ac:dyDescent="0.4">
      <c r="B156" s="17">
        <f>tblData3245678910111213[[#This Row],[Nom du donnateur]]</f>
        <v>0</v>
      </c>
      <c r="C156" s="18">
        <f>tblData3245678910111213[[#This Row],[Téléphone]]</f>
        <v>0</v>
      </c>
      <c r="D156" s="53"/>
      <c r="E156" s="54"/>
      <c r="F156" s="54"/>
      <c r="G156" s="55">
        <f>tblData32[[#This Row],[Montant a collecté]]-tblData32[[#This Row],[Montant perçu]]</f>
        <v>0</v>
      </c>
      <c r="H156" s="21"/>
    </row>
    <row r="157" spans="2:8" x14ac:dyDescent="0.4">
      <c r="B157" s="17">
        <f>tblData3245678910111213[[#This Row],[Nom du donnateur]]</f>
        <v>0</v>
      </c>
      <c r="C157" s="18">
        <f>tblData3245678910111213[[#This Row],[Téléphone]]</f>
        <v>0</v>
      </c>
      <c r="D157" s="53"/>
      <c r="E157" s="54"/>
      <c r="F157" s="54"/>
      <c r="G157" s="55">
        <f>tblData32[[#This Row],[Montant a collecté]]-tblData32[[#This Row],[Montant perçu]]</f>
        <v>0</v>
      </c>
      <c r="H157" s="21"/>
    </row>
    <row r="158" spans="2:8" x14ac:dyDescent="0.4">
      <c r="B158" s="17">
        <f>tblData3245678910111213[[#This Row],[Nom du donnateur]]</f>
        <v>0</v>
      </c>
      <c r="C158" s="18">
        <f>tblData3245678910111213[[#This Row],[Téléphone]]</f>
        <v>0</v>
      </c>
      <c r="D158" s="53"/>
      <c r="E158" s="54"/>
      <c r="F158" s="54"/>
      <c r="G158" s="55">
        <f>tblData32[[#This Row],[Montant a collecté]]-tblData32[[#This Row],[Montant perçu]]</f>
        <v>0</v>
      </c>
      <c r="H158" s="21"/>
    </row>
    <row r="159" spans="2:8" x14ac:dyDescent="0.4">
      <c r="B159" s="17">
        <f>tblData3245678910111213[[#This Row],[Nom du donnateur]]</f>
        <v>0</v>
      </c>
      <c r="C159" s="18">
        <f>tblData3245678910111213[[#This Row],[Téléphone]]</f>
        <v>0</v>
      </c>
      <c r="D159" s="53"/>
      <c r="E159" s="54"/>
      <c r="F159" s="54"/>
      <c r="G159" s="55">
        <f>tblData32[[#This Row],[Montant a collecté]]-tblData32[[#This Row],[Montant perçu]]</f>
        <v>0</v>
      </c>
      <c r="H159" s="21"/>
    </row>
    <row r="160" spans="2:8" x14ac:dyDescent="0.4">
      <c r="B160" s="17">
        <f>tblData3245678910111213[[#This Row],[Nom du donnateur]]</f>
        <v>0</v>
      </c>
      <c r="C160" s="18">
        <f>tblData3245678910111213[[#This Row],[Téléphone]]</f>
        <v>0</v>
      </c>
      <c r="D160" s="53"/>
      <c r="E160" s="54"/>
      <c r="F160" s="54"/>
      <c r="G160" s="55">
        <f>tblData32[[#This Row],[Montant a collecté]]-tblData32[[#This Row],[Montant perçu]]</f>
        <v>0</v>
      </c>
      <c r="H160" s="21"/>
    </row>
    <row r="161" spans="2:8" x14ac:dyDescent="0.4">
      <c r="B161" s="17">
        <f>tblData3245678910111213[[#This Row],[Nom du donnateur]]</f>
        <v>0</v>
      </c>
      <c r="C161" s="18">
        <f>tblData3245678910111213[[#This Row],[Téléphone]]</f>
        <v>0</v>
      </c>
      <c r="D161" s="53"/>
      <c r="E161" s="54"/>
      <c r="F161" s="54"/>
      <c r="G161" s="55">
        <f>tblData32[[#This Row],[Montant a collecté]]-tblData32[[#This Row],[Montant perçu]]</f>
        <v>0</v>
      </c>
      <c r="H161" s="21"/>
    </row>
    <row r="162" spans="2:8" x14ac:dyDescent="0.4">
      <c r="B162" s="17">
        <f>tblData3245678910111213[[#This Row],[Nom du donnateur]]</f>
        <v>0</v>
      </c>
      <c r="C162" s="18">
        <f>tblData3245678910111213[[#This Row],[Téléphone]]</f>
        <v>0</v>
      </c>
      <c r="D162" s="53"/>
      <c r="E162" s="54"/>
      <c r="F162" s="54"/>
      <c r="G162" s="55">
        <f>tblData32[[#This Row],[Montant a collecté]]-tblData32[[#This Row],[Montant perçu]]</f>
        <v>0</v>
      </c>
      <c r="H162" s="21"/>
    </row>
    <row r="163" spans="2:8" x14ac:dyDescent="0.4">
      <c r="B163" s="17">
        <f>tblData3245678910111213[[#This Row],[Nom du donnateur]]</f>
        <v>0</v>
      </c>
      <c r="C163" s="18">
        <f>tblData3245678910111213[[#This Row],[Téléphone]]</f>
        <v>0</v>
      </c>
      <c r="D163" s="53"/>
      <c r="E163" s="54"/>
      <c r="F163" s="54"/>
      <c r="G163" s="55">
        <f>tblData32[[#This Row],[Montant a collecté]]-tblData32[[#This Row],[Montant perçu]]</f>
        <v>0</v>
      </c>
      <c r="H163" s="21"/>
    </row>
    <row r="164" spans="2:8" x14ac:dyDescent="0.4">
      <c r="B164" s="17">
        <f>tblData3245678910111213[[#This Row],[Nom du donnateur]]</f>
        <v>0</v>
      </c>
      <c r="C164" s="18">
        <f>tblData3245678910111213[[#This Row],[Téléphone]]</f>
        <v>0</v>
      </c>
      <c r="D164" s="53"/>
      <c r="E164" s="54"/>
      <c r="F164" s="54"/>
      <c r="G164" s="55">
        <f>tblData32[[#This Row],[Montant a collecté]]-tblData32[[#This Row],[Montant perçu]]</f>
        <v>0</v>
      </c>
      <c r="H164" s="21"/>
    </row>
    <row r="165" spans="2:8" x14ac:dyDescent="0.4">
      <c r="B165" s="17">
        <f>tblData3245678910111213[[#This Row],[Nom du donnateur]]</f>
        <v>0</v>
      </c>
      <c r="C165" s="18">
        <f>tblData3245678910111213[[#This Row],[Téléphone]]</f>
        <v>0</v>
      </c>
      <c r="D165" s="53"/>
      <c r="E165" s="54"/>
      <c r="F165" s="54"/>
      <c r="G165" s="55">
        <f>tblData32[[#This Row],[Montant a collecté]]-tblData32[[#This Row],[Montant perçu]]</f>
        <v>0</v>
      </c>
      <c r="H165" s="21"/>
    </row>
    <row r="166" spans="2:8" x14ac:dyDescent="0.4">
      <c r="B166" s="17">
        <f>tblData3245678910111213[[#This Row],[Nom du donnateur]]</f>
        <v>0</v>
      </c>
      <c r="C166" s="18">
        <f>tblData3245678910111213[[#This Row],[Téléphone]]</f>
        <v>0</v>
      </c>
      <c r="D166" s="53"/>
      <c r="E166" s="54"/>
      <c r="F166" s="54"/>
      <c r="G166" s="55">
        <f>tblData32[[#This Row],[Montant a collecté]]-tblData32[[#This Row],[Montant perçu]]</f>
        <v>0</v>
      </c>
      <c r="H166" s="21"/>
    </row>
    <row r="167" spans="2:8" x14ac:dyDescent="0.4">
      <c r="B167" s="17">
        <f>tblData3245678910111213[[#This Row],[Nom du donnateur]]</f>
        <v>0</v>
      </c>
      <c r="C167" s="18">
        <f>tblData3245678910111213[[#This Row],[Téléphone]]</f>
        <v>0</v>
      </c>
      <c r="D167" s="53"/>
      <c r="E167" s="54"/>
      <c r="F167" s="54"/>
      <c r="G167" s="55">
        <f>tblData32[[#This Row],[Montant a collecté]]-tblData32[[#This Row],[Montant perçu]]</f>
        <v>0</v>
      </c>
      <c r="H167" s="21"/>
    </row>
    <row r="168" spans="2:8" x14ac:dyDescent="0.4">
      <c r="B168" s="17">
        <f>tblData3245678910111213[[#This Row],[Nom du donnateur]]</f>
        <v>0</v>
      </c>
      <c r="C168" s="18">
        <f>tblData3245678910111213[[#This Row],[Téléphone]]</f>
        <v>0</v>
      </c>
      <c r="D168" s="53"/>
      <c r="E168" s="54"/>
      <c r="F168" s="54"/>
      <c r="G168" s="55">
        <f>tblData32[[#This Row],[Montant a collecté]]-tblData32[[#This Row],[Montant perçu]]</f>
        <v>0</v>
      </c>
      <c r="H168" s="21"/>
    </row>
    <row r="169" spans="2:8" x14ac:dyDescent="0.4">
      <c r="B169" s="17">
        <f>tblData3245678910111213[[#This Row],[Nom du donnateur]]</f>
        <v>0</v>
      </c>
      <c r="C169" s="18">
        <f>tblData3245678910111213[[#This Row],[Téléphone]]</f>
        <v>0</v>
      </c>
      <c r="D169" s="53"/>
      <c r="E169" s="54"/>
      <c r="F169" s="54"/>
      <c r="G169" s="55">
        <f>tblData32[[#This Row],[Montant a collecté]]-tblData32[[#This Row],[Montant perçu]]</f>
        <v>0</v>
      </c>
      <c r="H169" s="21"/>
    </row>
    <row r="170" spans="2:8" x14ac:dyDescent="0.4">
      <c r="B170" s="17">
        <f>tblData3245678910111213[[#This Row],[Nom du donnateur]]</f>
        <v>0</v>
      </c>
      <c r="C170" s="18">
        <f>tblData3245678910111213[[#This Row],[Téléphone]]</f>
        <v>0</v>
      </c>
      <c r="D170" s="53"/>
      <c r="E170" s="54"/>
      <c r="F170" s="54"/>
      <c r="G170" s="55">
        <f>tblData32[[#This Row],[Montant a collecté]]-tblData32[[#This Row],[Montant perçu]]</f>
        <v>0</v>
      </c>
      <c r="H170" s="21"/>
    </row>
    <row r="171" spans="2:8" x14ac:dyDescent="0.4">
      <c r="B171" s="17">
        <f>tblData3245678910111213[[#This Row],[Nom du donnateur]]</f>
        <v>0</v>
      </c>
      <c r="C171" s="18">
        <f>tblData3245678910111213[[#This Row],[Téléphone]]</f>
        <v>0</v>
      </c>
      <c r="D171" s="53"/>
      <c r="E171" s="54"/>
      <c r="F171" s="54"/>
      <c r="G171" s="55">
        <f>tblData32[[#This Row],[Montant a collecté]]-tblData32[[#This Row],[Montant perçu]]</f>
        <v>0</v>
      </c>
      <c r="H171" s="21"/>
    </row>
    <row r="172" spans="2:8" x14ac:dyDescent="0.4">
      <c r="B172" s="17">
        <f>tblData3245678910111213[[#This Row],[Nom du donnateur]]</f>
        <v>0</v>
      </c>
      <c r="C172" s="18">
        <f>tblData3245678910111213[[#This Row],[Téléphone]]</f>
        <v>0</v>
      </c>
      <c r="D172" s="53"/>
      <c r="E172" s="54"/>
      <c r="F172" s="54"/>
      <c r="G172" s="55">
        <f>tblData32[[#This Row],[Montant a collecté]]-tblData32[[#This Row],[Montant perçu]]</f>
        <v>0</v>
      </c>
      <c r="H172" s="21"/>
    </row>
    <row r="173" spans="2:8" x14ac:dyDescent="0.4">
      <c r="B173" s="17">
        <f>tblData3245678910111213[[#This Row],[Nom du donnateur]]</f>
        <v>0</v>
      </c>
      <c r="C173" s="18">
        <f>tblData3245678910111213[[#This Row],[Téléphone]]</f>
        <v>0</v>
      </c>
      <c r="D173" s="53"/>
      <c r="E173" s="54"/>
      <c r="F173" s="54"/>
      <c r="G173" s="55">
        <f>tblData32[[#This Row],[Montant a collecté]]-tblData32[[#This Row],[Montant perçu]]</f>
        <v>0</v>
      </c>
      <c r="H173" s="21"/>
    </row>
    <row r="174" spans="2:8" x14ac:dyDescent="0.4">
      <c r="B174" s="17">
        <f>tblData3245678910111213[[#This Row],[Nom du donnateur]]</f>
        <v>0</v>
      </c>
      <c r="C174" s="18">
        <f>tblData3245678910111213[[#This Row],[Téléphone]]</f>
        <v>0</v>
      </c>
      <c r="D174" s="53"/>
      <c r="E174" s="54"/>
      <c r="F174" s="54"/>
      <c r="G174" s="55">
        <f>tblData32[[#This Row],[Montant a collecté]]-tblData32[[#This Row],[Montant perçu]]</f>
        <v>0</v>
      </c>
      <c r="H174" s="21"/>
    </row>
    <row r="175" spans="2:8" x14ac:dyDescent="0.4">
      <c r="B175" s="17">
        <f>tblData3245678910111213[[#This Row],[Nom du donnateur]]</f>
        <v>0</v>
      </c>
      <c r="C175" s="18">
        <f>tblData3245678910111213[[#This Row],[Téléphone]]</f>
        <v>0</v>
      </c>
      <c r="D175" s="53"/>
      <c r="E175" s="54"/>
      <c r="F175" s="54"/>
      <c r="G175" s="55">
        <f>tblData32[[#This Row],[Montant a collecté]]-tblData32[[#This Row],[Montant perçu]]</f>
        <v>0</v>
      </c>
      <c r="H175" s="21"/>
    </row>
    <row r="176" spans="2:8" x14ac:dyDescent="0.4">
      <c r="B176" s="17">
        <f>tblData3245678910111213[[#This Row],[Nom du donnateur]]</f>
        <v>0</v>
      </c>
      <c r="C176" s="18">
        <f>tblData3245678910111213[[#This Row],[Téléphone]]</f>
        <v>0</v>
      </c>
      <c r="D176" s="53"/>
      <c r="E176" s="54"/>
      <c r="F176" s="54"/>
      <c r="G176" s="55">
        <f>tblData32[[#This Row],[Montant a collecté]]-tblData32[[#This Row],[Montant perçu]]</f>
        <v>0</v>
      </c>
      <c r="H176" s="21"/>
    </row>
    <row r="177" spans="2:8" x14ac:dyDescent="0.4">
      <c r="B177" s="17">
        <f>tblData3245678910111213[[#This Row],[Nom du donnateur]]</f>
        <v>0</v>
      </c>
      <c r="C177" s="18">
        <f>tblData3245678910111213[[#This Row],[Téléphone]]</f>
        <v>0</v>
      </c>
      <c r="D177" s="53"/>
      <c r="E177" s="54"/>
      <c r="F177" s="54"/>
      <c r="G177" s="55">
        <f>tblData32[[#This Row],[Montant a collecté]]-tblData32[[#This Row],[Montant perçu]]</f>
        <v>0</v>
      </c>
      <c r="H177" s="21"/>
    </row>
    <row r="178" spans="2:8" x14ac:dyDescent="0.4">
      <c r="B178" s="17">
        <f>tblData3245678910111213[[#This Row],[Nom du donnateur]]</f>
        <v>0</v>
      </c>
      <c r="C178" s="18">
        <f>tblData3245678910111213[[#This Row],[Téléphone]]</f>
        <v>0</v>
      </c>
      <c r="D178" s="53"/>
      <c r="E178" s="54"/>
      <c r="F178" s="54"/>
      <c r="G178" s="55">
        <f>tblData32[[#This Row],[Montant a collecté]]-tblData32[[#This Row],[Montant perçu]]</f>
        <v>0</v>
      </c>
      <c r="H178" s="21"/>
    </row>
    <row r="179" spans="2:8" x14ac:dyDescent="0.4">
      <c r="B179" s="17">
        <f>tblData3245678910111213[[#This Row],[Nom du donnateur]]</f>
        <v>0</v>
      </c>
      <c r="C179" s="18">
        <f>tblData3245678910111213[[#This Row],[Téléphone]]</f>
        <v>0</v>
      </c>
      <c r="D179" s="53"/>
      <c r="E179" s="54"/>
      <c r="F179" s="54"/>
      <c r="G179" s="55">
        <f>tblData32[[#This Row],[Montant a collecté]]-tblData32[[#This Row],[Montant perçu]]</f>
        <v>0</v>
      </c>
      <c r="H179" s="21"/>
    </row>
    <row r="180" spans="2:8" x14ac:dyDescent="0.4">
      <c r="B180" s="17">
        <f>tblData3245678910111213[[#This Row],[Nom du donnateur]]</f>
        <v>0</v>
      </c>
      <c r="C180" s="18">
        <f>tblData3245678910111213[[#This Row],[Téléphone]]</f>
        <v>0</v>
      </c>
      <c r="D180" s="53"/>
      <c r="E180" s="54"/>
      <c r="F180" s="54"/>
      <c r="G180" s="55">
        <f>tblData32[[#This Row],[Montant a collecté]]-tblData32[[#This Row],[Montant perçu]]</f>
        <v>0</v>
      </c>
      <c r="H180" s="21"/>
    </row>
    <row r="181" spans="2:8" x14ac:dyDescent="0.4">
      <c r="B181" s="17">
        <f>tblData3245678910111213[[#This Row],[Nom du donnateur]]</f>
        <v>0</v>
      </c>
      <c r="C181" s="18">
        <f>tblData3245678910111213[[#This Row],[Téléphone]]</f>
        <v>0</v>
      </c>
      <c r="D181" s="53"/>
      <c r="E181" s="54"/>
      <c r="F181" s="54"/>
      <c r="G181" s="55">
        <f>tblData32[[#This Row],[Montant a collecté]]-tblData32[[#This Row],[Montant perçu]]</f>
        <v>0</v>
      </c>
      <c r="H181" s="21"/>
    </row>
    <row r="182" spans="2:8" x14ac:dyDescent="0.4">
      <c r="B182" s="17">
        <f>tblData3245678910111213[[#This Row],[Nom du donnateur]]</f>
        <v>0</v>
      </c>
      <c r="C182" s="18">
        <f>tblData3245678910111213[[#This Row],[Téléphone]]</f>
        <v>0</v>
      </c>
      <c r="D182" s="53"/>
      <c r="E182" s="54"/>
      <c r="F182" s="54"/>
      <c r="G182" s="55">
        <f>tblData32[[#This Row],[Montant a collecté]]-tblData32[[#This Row],[Montant perçu]]</f>
        <v>0</v>
      </c>
      <c r="H182" s="21"/>
    </row>
    <row r="183" spans="2:8" x14ac:dyDescent="0.4">
      <c r="B183" s="17">
        <f>tblData3245678910111213[[#This Row],[Nom du donnateur]]</f>
        <v>0</v>
      </c>
      <c r="C183" s="18">
        <f>tblData3245678910111213[[#This Row],[Téléphone]]</f>
        <v>0</v>
      </c>
      <c r="D183" s="53"/>
      <c r="E183" s="54"/>
      <c r="F183" s="54"/>
      <c r="G183" s="55">
        <f>tblData32[[#This Row],[Montant a collecté]]-tblData32[[#This Row],[Montant perçu]]</f>
        <v>0</v>
      </c>
      <c r="H183" s="21"/>
    </row>
    <row r="184" spans="2:8" x14ac:dyDescent="0.4">
      <c r="B184" s="17">
        <f>tblData3245678910111213[[#This Row],[Nom du donnateur]]</f>
        <v>0</v>
      </c>
      <c r="C184" s="18">
        <f>tblData3245678910111213[[#This Row],[Téléphone]]</f>
        <v>0</v>
      </c>
      <c r="D184" s="53"/>
      <c r="E184" s="54"/>
      <c r="F184" s="54"/>
      <c r="G184" s="55">
        <f>tblData32[[#This Row],[Montant a collecté]]-tblData32[[#This Row],[Montant perçu]]</f>
        <v>0</v>
      </c>
      <c r="H184" s="21"/>
    </row>
    <row r="185" spans="2:8" x14ac:dyDescent="0.4">
      <c r="B185" s="17">
        <f>tblData3245678910111213[[#This Row],[Nom du donnateur]]</f>
        <v>0</v>
      </c>
      <c r="C185" s="18">
        <f>tblData3245678910111213[[#This Row],[Téléphone]]</f>
        <v>0</v>
      </c>
      <c r="D185" s="53"/>
      <c r="E185" s="54"/>
      <c r="F185" s="54"/>
      <c r="G185" s="55">
        <f>tblData32[[#This Row],[Montant a collecté]]-tblData32[[#This Row],[Montant perçu]]</f>
        <v>0</v>
      </c>
      <c r="H185" s="21"/>
    </row>
    <row r="186" spans="2:8" x14ac:dyDescent="0.4">
      <c r="B186" s="17">
        <f>tblData3245678910111213[[#This Row],[Nom du donnateur]]</f>
        <v>0</v>
      </c>
      <c r="C186" s="18">
        <f>tblData3245678910111213[[#This Row],[Téléphone]]</f>
        <v>0</v>
      </c>
      <c r="D186" s="53"/>
      <c r="E186" s="54"/>
      <c r="F186" s="54"/>
      <c r="G186" s="55">
        <f>tblData32[[#This Row],[Montant a collecté]]-tblData32[[#This Row],[Montant perçu]]</f>
        <v>0</v>
      </c>
      <c r="H186" s="21"/>
    </row>
    <row r="187" spans="2:8" x14ac:dyDescent="0.4">
      <c r="B187" s="17">
        <f>tblData3245678910111213[[#This Row],[Nom du donnateur]]</f>
        <v>0</v>
      </c>
      <c r="C187" s="18">
        <f>tblData3245678910111213[[#This Row],[Téléphone]]</f>
        <v>0</v>
      </c>
      <c r="D187" s="53"/>
      <c r="E187" s="54"/>
      <c r="F187" s="54"/>
      <c r="G187" s="55">
        <f>tblData32[[#This Row],[Montant a collecté]]-tblData32[[#This Row],[Montant perçu]]</f>
        <v>0</v>
      </c>
      <c r="H187" s="21"/>
    </row>
    <row r="188" spans="2:8" x14ac:dyDescent="0.4">
      <c r="B188" s="17">
        <f>tblData3245678910111213[[#This Row],[Nom du donnateur]]</f>
        <v>0</v>
      </c>
      <c r="C188" s="18">
        <f>tblData3245678910111213[[#This Row],[Téléphone]]</f>
        <v>0</v>
      </c>
      <c r="D188" s="53"/>
      <c r="E188" s="54"/>
      <c r="F188" s="54"/>
      <c r="G188" s="55">
        <f>tblData32[[#This Row],[Montant a collecté]]-tblData32[[#This Row],[Montant perçu]]</f>
        <v>0</v>
      </c>
      <c r="H188" s="21"/>
    </row>
    <row r="189" spans="2:8" x14ac:dyDescent="0.4">
      <c r="B189" s="17">
        <f>tblData3245678910111213[[#This Row],[Nom du donnateur]]</f>
        <v>0</v>
      </c>
      <c r="C189" s="18">
        <f>tblData3245678910111213[[#This Row],[Téléphone]]</f>
        <v>0</v>
      </c>
      <c r="D189" s="53"/>
      <c r="E189" s="54"/>
      <c r="F189" s="54"/>
      <c r="G189" s="55">
        <f>tblData32[[#This Row],[Montant a collecté]]-tblData32[[#This Row],[Montant perçu]]</f>
        <v>0</v>
      </c>
      <c r="H189" s="21"/>
    </row>
    <row r="190" spans="2:8" x14ac:dyDescent="0.4">
      <c r="B190" s="17">
        <f>tblData3245678910111213[[#This Row],[Nom du donnateur]]</f>
        <v>0</v>
      </c>
      <c r="C190" s="18">
        <f>tblData3245678910111213[[#This Row],[Téléphone]]</f>
        <v>0</v>
      </c>
      <c r="D190" s="53"/>
      <c r="E190" s="54"/>
      <c r="F190" s="54"/>
      <c r="G190" s="55">
        <f>tblData32[[#This Row],[Montant a collecté]]-tblData32[[#This Row],[Montant perçu]]</f>
        <v>0</v>
      </c>
      <c r="H190" s="21"/>
    </row>
    <row r="191" spans="2:8" x14ac:dyDescent="0.4">
      <c r="B191" s="17">
        <f>tblData3245678910111213[[#This Row],[Nom du donnateur]]</f>
        <v>0</v>
      </c>
      <c r="C191" s="18">
        <f>tblData3245678910111213[[#This Row],[Téléphone]]</f>
        <v>0</v>
      </c>
      <c r="D191" s="53"/>
      <c r="E191" s="54"/>
      <c r="F191" s="54"/>
      <c r="G191" s="55">
        <f>tblData32[[#This Row],[Montant a collecté]]-tblData32[[#This Row],[Montant perçu]]</f>
        <v>0</v>
      </c>
      <c r="H191" s="21"/>
    </row>
    <row r="192" spans="2:8" x14ac:dyDescent="0.4">
      <c r="B192" s="17">
        <f>tblData3245678910111213[[#This Row],[Nom du donnateur]]</f>
        <v>0</v>
      </c>
      <c r="C192" s="18">
        <f>tblData3245678910111213[[#This Row],[Téléphone]]</f>
        <v>0</v>
      </c>
      <c r="D192" s="53"/>
      <c r="E192" s="54"/>
      <c r="F192" s="54"/>
      <c r="G192" s="55">
        <f>tblData32[[#This Row],[Montant a collecté]]-tblData32[[#This Row],[Montant perçu]]</f>
        <v>0</v>
      </c>
      <c r="H192" s="21"/>
    </row>
    <row r="193" spans="2:8" x14ac:dyDescent="0.4">
      <c r="B193" s="17">
        <f>tblData3245678910111213[[#This Row],[Nom du donnateur]]</f>
        <v>0</v>
      </c>
      <c r="C193" s="18">
        <f>tblData3245678910111213[[#This Row],[Téléphone]]</f>
        <v>0</v>
      </c>
      <c r="D193" s="53"/>
      <c r="E193" s="54"/>
      <c r="F193" s="54"/>
      <c r="G193" s="55">
        <f>tblData32[[#This Row],[Montant a collecté]]-tblData32[[#This Row],[Montant perçu]]</f>
        <v>0</v>
      </c>
      <c r="H193" s="21"/>
    </row>
    <row r="194" spans="2:8" x14ac:dyDescent="0.4">
      <c r="B194" s="17">
        <f>tblData3245678910111213[[#This Row],[Nom du donnateur]]</f>
        <v>0</v>
      </c>
      <c r="C194" s="18">
        <f>tblData3245678910111213[[#This Row],[Téléphone]]</f>
        <v>0</v>
      </c>
      <c r="D194" s="53"/>
      <c r="E194" s="54"/>
      <c r="F194" s="54"/>
      <c r="G194" s="55">
        <f>tblData32[[#This Row],[Montant a collecté]]-tblData32[[#This Row],[Montant perçu]]</f>
        <v>0</v>
      </c>
      <c r="H194" s="21"/>
    </row>
    <row r="195" spans="2:8" x14ac:dyDescent="0.4">
      <c r="B195" s="17">
        <f>tblData3245678910111213[[#This Row],[Nom du donnateur]]</f>
        <v>0</v>
      </c>
      <c r="C195" s="18">
        <f>tblData3245678910111213[[#This Row],[Téléphone]]</f>
        <v>0</v>
      </c>
      <c r="D195" s="53"/>
      <c r="E195" s="54"/>
      <c r="F195" s="54"/>
      <c r="G195" s="55">
        <f>tblData32[[#This Row],[Montant a collecté]]-tblData32[[#This Row],[Montant perçu]]</f>
        <v>0</v>
      </c>
      <c r="H195" s="21"/>
    </row>
    <row r="196" spans="2:8" x14ac:dyDescent="0.4">
      <c r="B196" s="17">
        <f>tblData3245678910111213[[#This Row],[Nom du donnateur]]</f>
        <v>0</v>
      </c>
      <c r="C196" s="18">
        <f>tblData3245678910111213[[#This Row],[Téléphone]]</f>
        <v>0</v>
      </c>
      <c r="D196" s="53"/>
      <c r="E196" s="54"/>
      <c r="F196" s="54"/>
      <c r="G196" s="55">
        <f>tblData32[[#This Row],[Montant a collecté]]-tblData32[[#This Row],[Montant perçu]]</f>
        <v>0</v>
      </c>
      <c r="H196" s="21"/>
    </row>
    <row r="197" spans="2:8" x14ac:dyDescent="0.4">
      <c r="B197" s="17">
        <f>tblData3245678910111213[[#This Row],[Nom du donnateur]]</f>
        <v>0</v>
      </c>
      <c r="C197" s="18">
        <f>tblData3245678910111213[[#This Row],[Téléphone]]</f>
        <v>0</v>
      </c>
      <c r="D197" s="53"/>
      <c r="E197" s="54"/>
      <c r="F197" s="54"/>
      <c r="G197" s="55">
        <f>tblData32[[#This Row],[Montant a collecté]]-tblData32[[#This Row],[Montant perçu]]</f>
        <v>0</v>
      </c>
      <c r="H197" s="21"/>
    </row>
    <row r="198" spans="2:8" x14ac:dyDescent="0.4">
      <c r="B198" s="17">
        <f>tblData3245678910111213[[#This Row],[Nom du donnateur]]</f>
        <v>0</v>
      </c>
      <c r="C198" s="18">
        <f>tblData3245678910111213[[#This Row],[Téléphone]]</f>
        <v>0</v>
      </c>
      <c r="D198" s="53"/>
      <c r="E198" s="54"/>
      <c r="F198" s="54"/>
      <c r="G198" s="55">
        <f>tblData32[[#This Row],[Montant a collecté]]-tblData32[[#This Row],[Montant perçu]]</f>
        <v>0</v>
      </c>
      <c r="H198" s="21"/>
    </row>
    <row r="199" spans="2:8" x14ac:dyDescent="0.4">
      <c r="B199" s="17">
        <f>tblData3245678910111213[[#This Row],[Nom du donnateur]]</f>
        <v>0</v>
      </c>
      <c r="C199" s="18">
        <f>tblData3245678910111213[[#This Row],[Téléphone]]</f>
        <v>0</v>
      </c>
      <c r="D199" s="53"/>
      <c r="E199" s="54"/>
      <c r="F199" s="54"/>
      <c r="G199" s="55">
        <f>tblData32[[#This Row],[Montant a collecté]]-tblData32[[#This Row],[Montant perçu]]</f>
        <v>0</v>
      </c>
      <c r="H199" s="21"/>
    </row>
    <row r="200" spans="2:8" x14ac:dyDescent="0.4">
      <c r="B200" s="17">
        <f>tblData3245678910111213[[#This Row],[Nom du donnateur]]</f>
        <v>0</v>
      </c>
      <c r="C200" s="18">
        <f>tblData3245678910111213[[#This Row],[Téléphone]]</f>
        <v>0</v>
      </c>
      <c r="D200" s="53"/>
      <c r="E200" s="54"/>
      <c r="F200" s="54"/>
      <c r="G200" s="55">
        <f>tblData32[[#This Row],[Montant a collecté]]-tblData32[[#This Row],[Montant perçu]]</f>
        <v>0</v>
      </c>
      <c r="H200" s="21"/>
    </row>
    <row r="201" spans="2:8" x14ac:dyDescent="0.4">
      <c r="B201" s="17">
        <f>tblData3245678910111213[[#This Row],[Nom du donnateur]]</f>
        <v>0</v>
      </c>
      <c r="C201" s="18">
        <f>tblData3245678910111213[[#This Row],[Téléphone]]</f>
        <v>0</v>
      </c>
      <c r="D201" s="53"/>
      <c r="E201" s="54"/>
      <c r="F201" s="54"/>
      <c r="G201" s="55">
        <f>tblData32[[#This Row],[Montant a collecté]]-tblData32[[#This Row],[Montant perçu]]</f>
        <v>0</v>
      </c>
      <c r="H201" s="21"/>
    </row>
    <row r="202" spans="2:8" x14ac:dyDescent="0.4">
      <c r="B202" s="17">
        <f>tblData3245678910111213[[#This Row],[Nom du donnateur]]</f>
        <v>0</v>
      </c>
      <c r="C202" s="18">
        <f>tblData3245678910111213[[#This Row],[Téléphone]]</f>
        <v>0</v>
      </c>
      <c r="D202" s="53"/>
      <c r="E202" s="54"/>
      <c r="F202" s="54"/>
      <c r="G202" s="55">
        <f>tblData32[[#This Row],[Montant a collecté]]-tblData32[[#This Row],[Montant perçu]]</f>
        <v>0</v>
      </c>
      <c r="H202" s="21"/>
    </row>
    <row r="203" spans="2:8" x14ac:dyDescent="0.4">
      <c r="B203" s="17">
        <f>tblData3245678910111213[[#This Row],[Nom du donnateur]]</f>
        <v>0</v>
      </c>
      <c r="C203" s="18">
        <f>tblData3245678910111213[[#This Row],[Téléphone]]</f>
        <v>0</v>
      </c>
      <c r="D203" s="53"/>
      <c r="E203" s="54"/>
      <c r="F203" s="54"/>
      <c r="G203" s="55">
        <f>tblData32[[#This Row],[Montant a collecté]]-tblData32[[#This Row],[Montant perçu]]</f>
        <v>0</v>
      </c>
      <c r="H203" s="21"/>
    </row>
    <row r="204" spans="2:8" x14ac:dyDescent="0.4">
      <c r="B204" s="17">
        <f>tblData3245678910111213[[#This Row],[Nom du donnateur]]</f>
        <v>0</v>
      </c>
      <c r="C204" s="18">
        <f>tblData3245678910111213[[#This Row],[Téléphone]]</f>
        <v>0</v>
      </c>
      <c r="D204" s="53"/>
      <c r="E204" s="54"/>
      <c r="F204" s="54"/>
      <c r="G204" s="55">
        <f>tblData32[[#This Row],[Montant a collecté]]-tblData32[[#This Row],[Montant perçu]]</f>
        <v>0</v>
      </c>
      <c r="H204" s="21"/>
    </row>
    <row r="205" spans="2:8" x14ac:dyDescent="0.4">
      <c r="B205" s="17">
        <f>tblData3245678910111213[[#This Row],[Nom du donnateur]]</f>
        <v>0</v>
      </c>
      <c r="C205" s="18">
        <f>tblData3245678910111213[[#This Row],[Téléphone]]</f>
        <v>0</v>
      </c>
      <c r="D205" s="53"/>
      <c r="E205" s="54"/>
      <c r="F205" s="54"/>
      <c r="G205" s="55">
        <f>tblData32[[#This Row],[Montant a collecté]]-tblData32[[#This Row],[Montant perçu]]</f>
        <v>0</v>
      </c>
      <c r="H205" s="21"/>
    </row>
    <row r="206" spans="2:8" x14ac:dyDescent="0.4">
      <c r="B206" s="17">
        <f>tblData3245678910111213[[#This Row],[Nom du donnateur]]</f>
        <v>0</v>
      </c>
      <c r="C206" s="18">
        <f>tblData3245678910111213[[#This Row],[Téléphone]]</f>
        <v>0</v>
      </c>
      <c r="D206" s="53"/>
      <c r="E206" s="54"/>
      <c r="F206" s="54"/>
      <c r="G206" s="55">
        <f>tblData32[[#This Row],[Montant a collecté]]-tblData32[[#This Row],[Montant perçu]]</f>
        <v>0</v>
      </c>
      <c r="H206" s="21"/>
    </row>
    <row r="207" spans="2:8" x14ac:dyDescent="0.4">
      <c r="B207" s="17">
        <f>tblData3245678910111213[[#This Row],[Nom du donnateur]]</f>
        <v>0</v>
      </c>
      <c r="C207" s="18">
        <f>tblData3245678910111213[[#This Row],[Téléphone]]</f>
        <v>0</v>
      </c>
      <c r="D207" s="53"/>
      <c r="E207" s="54"/>
      <c r="F207" s="54"/>
      <c r="G207" s="55">
        <f>tblData32[[#This Row],[Montant a collecté]]-tblData32[[#This Row],[Montant perçu]]</f>
        <v>0</v>
      </c>
      <c r="H207" s="21"/>
    </row>
    <row r="208" spans="2:8" x14ac:dyDescent="0.4">
      <c r="B208" s="17">
        <f>tblData3245678910111213[[#This Row],[Nom du donnateur]]</f>
        <v>0</v>
      </c>
      <c r="C208" s="18">
        <f>tblData3245678910111213[[#This Row],[Téléphone]]</f>
        <v>0</v>
      </c>
      <c r="D208" s="53"/>
      <c r="E208" s="54"/>
      <c r="F208" s="54"/>
      <c r="G208" s="55">
        <f>tblData32[[#This Row],[Montant a collecté]]-tblData32[[#This Row],[Montant perçu]]</f>
        <v>0</v>
      </c>
      <c r="H208" s="21"/>
    </row>
    <row r="209" spans="2:8" x14ac:dyDescent="0.4">
      <c r="B209" s="4" t="s">
        <v>0</v>
      </c>
      <c r="C209" s="5"/>
      <c r="D209" s="6"/>
      <c r="E209" s="28">
        <f>SUBTOTAL(109,tblData32[Montant perçu])</f>
        <v>2347</v>
      </c>
      <c r="F209" s="28">
        <f>SUBTOTAL(109,tblData32[Montant a collecté])</f>
        <v>2548</v>
      </c>
      <c r="G209" s="28">
        <f>SUBTOTAL(109,tblData32[Différence])</f>
        <v>201</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pageSetUpPr fitToPage="1"/>
  </sheetPr>
  <dimension ref="B2:Q209"/>
  <sheetViews>
    <sheetView showGridLines="0" topLeftCell="B168" zoomScale="80" zoomScaleNormal="80" workbookViewId="0">
      <selection activeCell="B22" sqref="B22:B208"/>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21</v>
      </c>
      <c r="C2" s="1"/>
      <c r="D2" s="1"/>
      <c r="E2" s="1"/>
      <c r="F2" s="1"/>
      <c r="G2" s="1"/>
      <c r="H2" s="1"/>
    </row>
    <row r="4" spans="2:17" ht="19.5" x14ac:dyDescent="0.4">
      <c r="B4" s="2" t="s">
        <v>10</v>
      </c>
      <c r="C4" s="30">
        <f>SUM(tblData3[Montant perçu])</f>
        <v>2346</v>
      </c>
      <c r="D4" s="2"/>
      <c r="E4" s="2"/>
      <c r="F4" s="2"/>
      <c r="G4" s="2"/>
      <c r="H4" s="2"/>
      <c r="L4" s="24"/>
      <c r="Q4" s="25"/>
    </row>
    <row r="5" spans="2:17" ht="19.5" x14ac:dyDescent="0.4">
      <c r="B5" s="2" t="s">
        <v>11</v>
      </c>
      <c r="C5" s="30">
        <f>SUM(tblData3[Montant a collecté])</f>
        <v>2535</v>
      </c>
      <c r="D5" s="2"/>
      <c r="E5" s="2"/>
      <c r="F5" s="2"/>
      <c r="G5" s="2"/>
      <c r="H5" s="2"/>
      <c r="J5" s="22"/>
      <c r="K5" s="22"/>
      <c r="L5" s="22"/>
    </row>
    <row r="6" spans="2:17" ht="19.5" x14ac:dyDescent="0.4">
      <c r="B6" s="2" t="s">
        <v>1</v>
      </c>
      <c r="C6" s="9">
        <f>COUNT(tblData3[Montant perçu])</f>
        <v>4</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1"/>
      <c r="E9" s="27">
        <v>2300</v>
      </c>
      <c r="F9" s="27">
        <v>2500</v>
      </c>
      <c r="G9" s="29">
        <f>tblData3[[#This Row],[Montant a collecté]]-tblData3[[#This Row],[Montant perçu]]</f>
        <v>200</v>
      </c>
      <c r="H9" s="20"/>
    </row>
    <row r="10" spans="2:17" s="8" customFormat="1" x14ac:dyDescent="0.4">
      <c r="B10" s="17">
        <f>tblData3245678910111213[[#This Row],[Nom du donnateur]]</f>
        <v>123</v>
      </c>
      <c r="C10" s="18">
        <f>tblData3245678910111213[[#This Row],[Téléphone]]</f>
        <v>0</v>
      </c>
      <c r="D10" s="51"/>
      <c r="E10" s="27">
        <v>22</v>
      </c>
      <c r="F10" s="27">
        <v>23</v>
      </c>
      <c r="G10" s="29">
        <f>tblData3[[#This Row],[Montant a collecté]]-tblData3[[#This Row],[Montant perçu]]</f>
        <v>1</v>
      </c>
      <c r="H10" s="20"/>
    </row>
    <row r="11" spans="2:17" s="8" customFormat="1" x14ac:dyDescent="0.4">
      <c r="B11" s="17">
        <f>tblData3245678910111213[[#This Row],[Nom du donnateur]]</f>
        <v>1</v>
      </c>
      <c r="C11" s="18">
        <f>tblData3245678910111213[[#This Row],[Téléphone]]</f>
        <v>0</v>
      </c>
      <c r="D11" s="51"/>
      <c r="E11" s="27">
        <v>23</v>
      </c>
      <c r="F11" s="27">
        <v>12</v>
      </c>
      <c r="G11" s="29">
        <f>tblData3[[#This Row],[Montant a collecté]]-tblData3[[#This Row],[Montant perçu]]</f>
        <v>-11</v>
      </c>
      <c r="H11" s="20"/>
    </row>
    <row r="12" spans="2:17" s="8" customFormat="1" x14ac:dyDescent="0.4">
      <c r="B12" s="17">
        <f>tblData3245678910111213[[#This Row],[Nom du donnateur]]</f>
        <v>2</v>
      </c>
      <c r="C12" s="18">
        <f>tblData3245678910111213[[#This Row],[Téléphone]]</f>
        <v>0</v>
      </c>
      <c r="D12" s="51"/>
      <c r="E12" s="27">
        <v>1</v>
      </c>
      <c r="F12" s="27"/>
      <c r="G12" s="29">
        <f>tblData3[[#This Row],[Montant a collecté]]-tblData3[[#This Row],[Montant perçu]]</f>
        <v>-1</v>
      </c>
      <c r="H12" s="20"/>
    </row>
    <row r="13" spans="2:17" x14ac:dyDescent="0.4">
      <c r="B13" s="17">
        <f>tblData3245678910111213[[#This Row],[Nom du donnateur]]</f>
        <v>3</v>
      </c>
      <c r="C13" s="18">
        <f>tblData3245678910111213[[#This Row],[Téléphone]]</f>
        <v>0</v>
      </c>
      <c r="D13" s="51"/>
      <c r="E13" s="27"/>
      <c r="F13" s="27"/>
      <c r="G13" s="29">
        <f>tblData3[[#This Row],[Montant a collecté]]-tblData3[[#This Row],[Montant perçu]]</f>
        <v>0</v>
      </c>
      <c r="H13" s="20"/>
      <c r="P13" s="8"/>
    </row>
    <row r="14" spans="2:17" x14ac:dyDescent="0.4">
      <c r="B14" s="17">
        <f>tblData3245678910111213[[#This Row],[Nom du donnateur]]</f>
        <v>4</v>
      </c>
      <c r="C14" s="18">
        <f>tblData3245678910111213[[#This Row],[Téléphone]]</f>
        <v>0</v>
      </c>
      <c r="D14" s="51"/>
      <c r="E14" s="27"/>
      <c r="F14" s="27"/>
      <c r="G14" s="29">
        <f>tblData3[[#This Row],[Montant a collecté]]-tblData3[[#This Row],[Montant perçu]]</f>
        <v>0</v>
      </c>
      <c r="H14" s="20"/>
      <c r="P14" s="8"/>
    </row>
    <row r="15" spans="2:17" x14ac:dyDescent="0.4">
      <c r="B15" s="17">
        <f>tblData3245678910111213[[#This Row],[Nom du donnateur]]</f>
        <v>5</v>
      </c>
      <c r="C15" s="18">
        <f>tblData3245678910111213[[#This Row],[Téléphone]]</f>
        <v>0</v>
      </c>
      <c r="D15" s="51"/>
      <c r="E15" s="27"/>
      <c r="F15" s="27"/>
      <c r="G15" s="29">
        <f>tblData3[[#This Row],[Montant a collecté]]-tblData3[[#This Row],[Montant perçu]]</f>
        <v>0</v>
      </c>
      <c r="H15" s="20"/>
    </row>
    <row r="16" spans="2:17" x14ac:dyDescent="0.4">
      <c r="B16" s="17">
        <f>tblData3245678910111213[[#This Row],[Nom du donnateur]]</f>
        <v>6</v>
      </c>
      <c r="C16" s="18">
        <f>tblData3245678910111213[[#This Row],[Téléphone]]</f>
        <v>0</v>
      </c>
      <c r="D16" s="51"/>
      <c r="E16" s="27"/>
      <c r="F16" s="27"/>
      <c r="G16" s="29">
        <f>tblData3[[#This Row],[Montant a collecté]]-tblData3[[#This Row],[Montant perçu]]</f>
        <v>0</v>
      </c>
      <c r="H16" s="20"/>
    </row>
    <row r="17" spans="2:8" x14ac:dyDescent="0.4">
      <c r="B17" s="17">
        <f>tblData3245678910111213[[#This Row],[Nom du donnateur]]</f>
        <v>7</v>
      </c>
      <c r="C17" s="18">
        <f>tblData3245678910111213[[#This Row],[Téléphone]]</f>
        <v>0</v>
      </c>
      <c r="D17" s="51"/>
      <c r="E17" s="27"/>
      <c r="F17" s="27"/>
      <c r="G17" s="29">
        <f>tblData3[[#This Row],[Montant a collecté]]-tblData3[[#This Row],[Montant perçu]]</f>
        <v>0</v>
      </c>
      <c r="H17" s="20"/>
    </row>
    <row r="18" spans="2:8" x14ac:dyDescent="0.4">
      <c r="B18" s="17">
        <f>tblData3245678910111213[[#This Row],[Nom du donnateur]]</f>
        <v>8</v>
      </c>
      <c r="C18" s="18">
        <f>tblData3245678910111213[[#This Row],[Téléphone]]</f>
        <v>0</v>
      </c>
      <c r="D18" s="51"/>
      <c r="E18" s="27"/>
      <c r="F18" s="27"/>
      <c r="G18" s="29">
        <f>tblData3[[#This Row],[Montant a collecté]]-tblData3[[#This Row],[Montant perçu]]</f>
        <v>0</v>
      </c>
      <c r="H18" s="20"/>
    </row>
    <row r="19" spans="2:8" x14ac:dyDescent="0.4">
      <c r="B19" s="17">
        <f>tblData3245678910111213[[#This Row],[Nom du donnateur]]</f>
        <v>9</v>
      </c>
      <c r="C19" s="18">
        <f>tblData3245678910111213[[#This Row],[Téléphone]]</f>
        <v>0</v>
      </c>
      <c r="D19" s="51"/>
      <c r="E19" s="27"/>
      <c r="F19" s="27"/>
      <c r="G19" s="29">
        <f>tblData3[[#This Row],[Montant a collecté]]-tblData3[[#This Row],[Montant perçu]]</f>
        <v>0</v>
      </c>
      <c r="H19" s="20"/>
    </row>
    <row r="20" spans="2:8" x14ac:dyDescent="0.4">
      <c r="B20" s="17">
        <f>tblData3245678910111213[[#This Row],[Nom du donnateur]]</f>
        <v>11</v>
      </c>
      <c r="C20" s="18">
        <f>tblData3245678910111213[[#This Row],[Téléphone]]</f>
        <v>0</v>
      </c>
      <c r="D20" s="51"/>
      <c r="E20" s="27"/>
      <c r="F20" s="27"/>
      <c r="G20" s="29">
        <f>tblData3[[#This Row],[Montant a collecté]]-tblData3[[#This Row],[Montant perçu]]</f>
        <v>0</v>
      </c>
      <c r="H20" s="20"/>
    </row>
    <row r="21" spans="2:8" x14ac:dyDescent="0.4">
      <c r="B21" s="17" t="str">
        <f>tblData3245678910111213[[#This Row],[Nom du donnateur]]</f>
        <v>lok</v>
      </c>
      <c r="C21" s="18">
        <f>tblData3245678910111213[[#This Row],[Téléphone]]</f>
        <v>1526748866</v>
      </c>
      <c r="D21" s="51"/>
      <c r="E21" s="27"/>
      <c r="F21" s="27"/>
      <c r="G21" s="29">
        <f>tblData3[[#This Row],[Montant a collecté]]-tblData3[[#This Row],[Montant perçu]]</f>
        <v>0</v>
      </c>
      <c r="H21" s="20"/>
    </row>
    <row r="22" spans="2:8" x14ac:dyDescent="0.4">
      <c r="B22" s="17">
        <f>tblData3245678910111213[[#This Row],[Nom du donnateur]]</f>
        <v>0</v>
      </c>
      <c r="C22" s="18">
        <f>tblData3245678910111213[[#This Row],[Téléphone]]</f>
        <v>0</v>
      </c>
      <c r="D22" s="51"/>
      <c r="E22" s="27"/>
      <c r="F22" s="27"/>
      <c r="G22" s="29">
        <f>tblData3[[#This Row],[Montant a collecté]]-tblData3[[#This Row],[Montant perçu]]</f>
        <v>0</v>
      </c>
      <c r="H22" s="21"/>
    </row>
    <row r="23" spans="2:8" x14ac:dyDescent="0.4">
      <c r="B23" s="17">
        <f>tblData3245678910111213[[#This Row],[Nom du donnateur]]</f>
        <v>0</v>
      </c>
      <c r="C23" s="18">
        <f>tblData3245678910111213[[#This Row],[Téléphone]]</f>
        <v>0</v>
      </c>
      <c r="D23" s="57"/>
      <c r="E23" s="54"/>
      <c r="F23" s="54"/>
      <c r="G23" s="55">
        <f>tblData3[[#This Row],[Montant a collecté]]-tblData3[[#This Row],[Montant perçu]]</f>
        <v>0</v>
      </c>
      <c r="H23" s="21"/>
    </row>
    <row r="24" spans="2:8" x14ac:dyDescent="0.4">
      <c r="B24" s="17">
        <f>tblData3245678910111213[[#This Row],[Nom du donnateur]]</f>
        <v>0</v>
      </c>
      <c r="C24" s="18">
        <f>tblData3245678910111213[[#This Row],[Téléphone]]</f>
        <v>0</v>
      </c>
      <c r="D24" s="57"/>
      <c r="E24" s="54"/>
      <c r="F24" s="54"/>
      <c r="G24" s="55">
        <f>tblData3[[#This Row],[Montant a collecté]]-tblData3[[#This Row],[Montant perçu]]</f>
        <v>0</v>
      </c>
      <c r="H24" s="21"/>
    </row>
    <row r="25" spans="2:8" x14ac:dyDescent="0.4">
      <c r="B25" s="17">
        <f>tblData3245678910111213[[#This Row],[Nom du donnateur]]</f>
        <v>0</v>
      </c>
      <c r="C25" s="18">
        <f>tblData3245678910111213[[#This Row],[Téléphone]]</f>
        <v>0</v>
      </c>
      <c r="D25" s="57"/>
      <c r="E25" s="54"/>
      <c r="F25" s="54"/>
      <c r="G25" s="55">
        <f>tblData3[[#This Row],[Montant a collecté]]-tblData3[[#This Row],[Montant perçu]]</f>
        <v>0</v>
      </c>
      <c r="H25" s="21"/>
    </row>
    <row r="26" spans="2:8" x14ac:dyDescent="0.4">
      <c r="B26" s="17">
        <f>tblData3245678910111213[[#This Row],[Nom du donnateur]]</f>
        <v>0</v>
      </c>
      <c r="C26" s="18">
        <f>tblData3245678910111213[[#This Row],[Téléphone]]</f>
        <v>0</v>
      </c>
      <c r="D26" s="57"/>
      <c r="E26" s="54"/>
      <c r="F26" s="54"/>
      <c r="G26" s="55">
        <f>tblData3[[#This Row],[Montant a collecté]]-tblData3[[#This Row],[Montant perçu]]</f>
        <v>0</v>
      </c>
      <c r="H26" s="21"/>
    </row>
    <row r="27" spans="2:8" x14ac:dyDescent="0.4">
      <c r="B27" s="17">
        <f>tblData3245678910111213[[#This Row],[Nom du donnateur]]</f>
        <v>0</v>
      </c>
      <c r="C27" s="18">
        <f>tblData3245678910111213[[#This Row],[Téléphone]]</f>
        <v>0</v>
      </c>
      <c r="D27" s="57"/>
      <c r="E27" s="54"/>
      <c r="F27" s="54"/>
      <c r="G27" s="55">
        <f>tblData3[[#This Row],[Montant a collecté]]-tblData3[[#This Row],[Montant perçu]]</f>
        <v>0</v>
      </c>
      <c r="H27" s="21"/>
    </row>
    <row r="28" spans="2:8" x14ac:dyDescent="0.4">
      <c r="B28" s="17">
        <f>tblData3245678910111213[[#This Row],[Nom du donnateur]]</f>
        <v>0</v>
      </c>
      <c r="C28" s="18">
        <f>tblData3245678910111213[[#This Row],[Téléphone]]</f>
        <v>0</v>
      </c>
      <c r="D28" s="57"/>
      <c r="E28" s="54"/>
      <c r="F28" s="54"/>
      <c r="G28" s="55">
        <f>tblData3[[#This Row],[Montant a collecté]]-tblData3[[#This Row],[Montant perçu]]</f>
        <v>0</v>
      </c>
      <c r="H28" s="21"/>
    </row>
    <row r="29" spans="2:8" x14ac:dyDescent="0.4">
      <c r="B29" s="17">
        <f>tblData3245678910111213[[#This Row],[Nom du donnateur]]</f>
        <v>0</v>
      </c>
      <c r="C29" s="18">
        <f>tblData3245678910111213[[#This Row],[Téléphone]]</f>
        <v>0</v>
      </c>
      <c r="D29" s="57"/>
      <c r="E29" s="54"/>
      <c r="F29" s="54"/>
      <c r="G29" s="55">
        <f>tblData3[[#This Row],[Montant a collecté]]-tblData3[[#This Row],[Montant perçu]]</f>
        <v>0</v>
      </c>
      <c r="H29" s="21"/>
    </row>
    <row r="30" spans="2:8" x14ac:dyDescent="0.4">
      <c r="B30" s="17">
        <f>tblData3245678910111213[[#This Row],[Nom du donnateur]]</f>
        <v>0</v>
      </c>
      <c r="C30" s="18">
        <f>tblData3245678910111213[[#This Row],[Téléphone]]</f>
        <v>0</v>
      </c>
      <c r="D30" s="57"/>
      <c r="E30" s="54"/>
      <c r="F30" s="54"/>
      <c r="G30" s="55">
        <f>tblData3[[#This Row],[Montant a collecté]]-tblData3[[#This Row],[Montant perçu]]</f>
        <v>0</v>
      </c>
      <c r="H30" s="21"/>
    </row>
    <row r="31" spans="2:8" x14ac:dyDescent="0.4">
      <c r="B31" s="17">
        <f>tblData3245678910111213[[#This Row],[Nom du donnateur]]</f>
        <v>0</v>
      </c>
      <c r="C31" s="18">
        <f>tblData3245678910111213[[#This Row],[Téléphone]]</f>
        <v>0</v>
      </c>
      <c r="D31" s="57"/>
      <c r="E31" s="54"/>
      <c r="F31" s="54"/>
      <c r="G31" s="55">
        <f>tblData3[[#This Row],[Montant a collecté]]-tblData3[[#This Row],[Montant perçu]]</f>
        <v>0</v>
      </c>
      <c r="H31" s="21"/>
    </row>
    <row r="32" spans="2:8" x14ac:dyDescent="0.4">
      <c r="B32" s="17">
        <f>tblData3245678910111213[[#This Row],[Nom du donnateur]]</f>
        <v>0</v>
      </c>
      <c r="C32" s="18">
        <f>tblData3245678910111213[[#This Row],[Téléphone]]</f>
        <v>0</v>
      </c>
      <c r="D32" s="57"/>
      <c r="E32" s="54"/>
      <c r="F32" s="54"/>
      <c r="G32" s="55">
        <f>tblData3[[#This Row],[Montant a collecté]]-tblData3[[#This Row],[Montant perçu]]</f>
        <v>0</v>
      </c>
      <c r="H32" s="21"/>
    </row>
    <row r="33" spans="2:8" x14ac:dyDescent="0.4">
      <c r="B33" s="17">
        <f>tblData3245678910111213[[#This Row],[Nom du donnateur]]</f>
        <v>0</v>
      </c>
      <c r="C33" s="18">
        <f>tblData3245678910111213[[#This Row],[Téléphone]]</f>
        <v>0</v>
      </c>
      <c r="D33" s="57"/>
      <c r="E33" s="54"/>
      <c r="F33" s="54"/>
      <c r="G33" s="55">
        <f>tblData3[[#This Row],[Montant a collecté]]-tblData3[[#This Row],[Montant perçu]]</f>
        <v>0</v>
      </c>
      <c r="H33" s="21"/>
    </row>
    <row r="34" spans="2:8" x14ac:dyDescent="0.4">
      <c r="B34" s="17">
        <f>tblData3245678910111213[[#This Row],[Nom du donnateur]]</f>
        <v>0</v>
      </c>
      <c r="C34" s="18">
        <f>tblData3245678910111213[[#This Row],[Téléphone]]</f>
        <v>0</v>
      </c>
      <c r="D34" s="57"/>
      <c r="E34" s="54"/>
      <c r="F34" s="54"/>
      <c r="G34" s="55">
        <f>tblData3[[#This Row],[Montant a collecté]]-tblData3[[#This Row],[Montant perçu]]</f>
        <v>0</v>
      </c>
      <c r="H34" s="21"/>
    </row>
    <row r="35" spans="2:8" x14ac:dyDescent="0.4">
      <c r="B35" s="17">
        <f>tblData3245678910111213[[#This Row],[Nom du donnateur]]</f>
        <v>0</v>
      </c>
      <c r="C35" s="18">
        <f>tblData3245678910111213[[#This Row],[Téléphone]]</f>
        <v>0</v>
      </c>
      <c r="D35" s="57"/>
      <c r="E35" s="54"/>
      <c r="F35" s="54"/>
      <c r="G35" s="55">
        <f>tblData3[[#This Row],[Montant a collecté]]-tblData3[[#This Row],[Montant perçu]]</f>
        <v>0</v>
      </c>
      <c r="H35" s="21"/>
    </row>
    <row r="36" spans="2:8" x14ac:dyDescent="0.4">
      <c r="B36" s="17">
        <f>tblData3245678910111213[[#This Row],[Nom du donnateur]]</f>
        <v>0</v>
      </c>
      <c r="C36" s="18">
        <f>tblData3245678910111213[[#This Row],[Téléphone]]</f>
        <v>0</v>
      </c>
      <c r="D36" s="57"/>
      <c r="E36" s="54"/>
      <c r="F36" s="54"/>
      <c r="G36" s="55">
        <f>tblData3[[#This Row],[Montant a collecté]]-tblData3[[#This Row],[Montant perçu]]</f>
        <v>0</v>
      </c>
      <c r="H36" s="21"/>
    </row>
    <row r="37" spans="2:8" x14ac:dyDescent="0.4">
      <c r="B37" s="17">
        <f>tblData3245678910111213[[#This Row],[Nom du donnateur]]</f>
        <v>0</v>
      </c>
      <c r="C37" s="18">
        <f>tblData3245678910111213[[#This Row],[Téléphone]]</f>
        <v>0</v>
      </c>
      <c r="D37" s="57"/>
      <c r="E37" s="54"/>
      <c r="F37" s="54"/>
      <c r="G37" s="55">
        <f>tblData3[[#This Row],[Montant a collecté]]-tblData3[[#This Row],[Montant perçu]]</f>
        <v>0</v>
      </c>
      <c r="H37" s="21"/>
    </row>
    <row r="38" spans="2:8" x14ac:dyDescent="0.4">
      <c r="B38" s="17">
        <f>tblData3245678910111213[[#This Row],[Nom du donnateur]]</f>
        <v>0</v>
      </c>
      <c r="C38" s="18">
        <f>tblData3245678910111213[[#This Row],[Téléphone]]</f>
        <v>0</v>
      </c>
      <c r="D38" s="57"/>
      <c r="E38" s="54"/>
      <c r="F38" s="54"/>
      <c r="G38" s="55">
        <f>tblData3[[#This Row],[Montant a collecté]]-tblData3[[#This Row],[Montant perçu]]</f>
        <v>0</v>
      </c>
      <c r="H38" s="21"/>
    </row>
    <row r="39" spans="2:8" x14ac:dyDescent="0.4">
      <c r="B39" s="17">
        <f>tblData3245678910111213[[#This Row],[Nom du donnateur]]</f>
        <v>0</v>
      </c>
      <c r="C39" s="18">
        <f>tblData3245678910111213[[#This Row],[Téléphone]]</f>
        <v>0</v>
      </c>
      <c r="D39" s="57"/>
      <c r="E39" s="54"/>
      <c r="F39" s="54"/>
      <c r="G39" s="55">
        <f>tblData3[[#This Row],[Montant a collecté]]-tblData3[[#This Row],[Montant perçu]]</f>
        <v>0</v>
      </c>
      <c r="H39" s="21"/>
    </row>
    <row r="40" spans="2:8" x14ac:dyDescent="0.4">
      <c r="B40" s="17">
        <f>tblData3245678910111213[[#This Row],[Nom du donnateur]]</f>
        <v>0</v>
      </c>
      <c r="C40" s="18">
        <f>tblData3245678910111213[[#This Row],[Téléphone]]</f>
        <v>0</v>
      </c>
      <c r="D40" s="57"/>
      <c r="E40" s="54"/>
      <c r="F40" s="54"/>
      <c r="G40" s="55">
        <f>tblData3[[#This Row],[Montant a collecté]]-tblData3[[#This Row],[Montant perçu]]</f>
        <v>0</v>
      </c>
      <c r="H40" s="21"/>
    </row>
    <row r="41" spans="2:8" x14ac:dyDescent="0.4">
      <c r="B41" s="17">
        <f>tblData3245678910111213[[#This Row],[Nom du donnateur]]</f>
        <v>0</v>
      </c>
      <c r="C41" s="18">
        <f>tblData3245678910111213[[#This Row],[Téléphone]]</f>
        <v>0</v>
      </c>
      <c r="D41" s="57"/>
      <c r="E41" s="54"/>
      <c r="F41" s="54"/>
      <c r="G41" s="55">
        <f>tblData3[[#This Row],[Montant a collecté]]-tblData3[[#This Row],[Montant perçu]]</f>
        <v>0</v>
      </c>
      <c r="H41" s="21"/>
    </row>
    <row r="42" spans="2:8" x14ac:dyDescent="0.4">
      <c r="B42" s="17">
        <f>tblData3245678910111213[[#This Row],[Nom du donnateur]]</f>
        <v>0</v>
      </c>
      <c r="C42" s="18">
        <f>tblData3245678910111213[[#This Row],[Téléphone]]</f>
        <v>0</v>
      </c>
      <c r="D42" s="57"/>
      <c r="E42" s="54"/>
      <c r="F42" s="54"/>
      <c r="G42" s="55">
        <f>tblData3[[#This Row],[Montant a collecté]]-tblData3[[#This Row],[Montant perçu]]</f>
        <v>0</v>
      </c>
      <c r="H42" s="21"/>
    </row>
    <row r="43" spans="2:8" x14ac:dyDescent="0.4">
      <c r="B43" s="17">
        <f>tblData3245678910111213[[#This Row],[Nom du donnateur]]</f>
        <v>0</v>
      </c>
      <c r="C43" s="18">
        <f>tblData3245678910111213[[#This Row],[Téléphone]]</f>
        <v>0</v>
      </c>
      <c r="D43" s="57"/>
      <c r="E43" s="54"/>
      <c r="F43" s="54"/>
      <c r="G43" s="55">
        <f>tblData3[[#This Row],[Montant a collecté]]-tblData3[[#This Row],[Montant perçu]]</f>
        <v>0</v>
      </c>
      <c r="H43" s="21"/>
    </row>
    <row r="44" spans="2:8" x14ac:dyDescent="0.4">
      <c r="B44" s="17">
        <f>tblData3245678910111213[[#This Row],[Nom du donnateur]]</f>
        <v>0</v>
      </c>
      <c r="C44" s="18">
        <f>tblData3245678910111213[[#This Row],[Téléphone]]</f>
        <v>0</v>
      </c>
      <c r="D44" s="57"/>
      <c r="E44" s="54"/>
      <c r="F44" s="54"/>
      <c r="G44" s="55">
        <f>tblData3[[#This Row],[Montant a collecté]]-tblData3[[#This Row],[Montant perçu]]</f>
        <v>0</v>
      </c>
      <c r="H44" s="21"/>
    </row>
    <row r="45" spans="2:8" x14ac:dyDescent="0.4">
      <c r="B45" s="17">
        <f>tblData3245678910111213[[#This Row],[Nom du donnateur]]</f>
        <v>0</v>
      </c>
      <c r="C45" s="18">
        <f>tblData3245678910111213[[#This Row],[Téléphone]]</f>
        <v>0</v>
      </c>
      <c r="D45" s="57"/>
      <c r="E45" s="54"/>
      <c r="F45" s="54"/>
      <c r="G45" s="55">
        <f>tblData3[[#This Row],[Montant a collecté]]-tblData3[[#This Row],[Montant perçu]]</f>
        <v>0</v>
      </c>
      <c r="H45" s="21"/>
    </row>
    <row r="46" spans="2:8" x14ac:dyDescent="0.4">
      <c r="B46" s="17">
        <f>tblData3245678910111213[[#This Row],[Nom du donnateur]]</f>
        <v>0</v>
      </c>
      <c r="C46" s="18">
        <f>tblData3245678910111213[[#This Row],[Téléphone]]</f>
        <v>0</v>
      </c>
      <c r="D46" s="57"/>
      <c r="E46" s="54"/>
      <c r="F46" s="54"/>
      <c r="G46" s="55">
        <f>tblData3[[#This Row],[Montant a collecté]]-tblData3[[#This Row],[Montant perçu]]</f>
        <v>0</v>
      </c>
      <c r="H46" s="21"/>
    </row>
    <row r="47" spans="2:8" x14ac:dyDescent="0.4">
      <c r="B47" s="17">
        <f>tblData3245678910111213[[#This Row],[Nom du donnateur]]</f>
        <v>0</v>
      </c>
      <c r="C47" s="18">
        <f>tblData3245678910111213[[#This Row],[Téléphone]]</f>
        <v>0</v>
      </c>
      <c r="D47" s="57"/>
      <c r="E47" s="54"/>
      <c r="F47" s="54"/>
      <c r="G47" s="55">
        <f>tblData3[[#This Row],[Montant a collecté]]-tblData3[[#This Row],[Montant perçu]]</f>
        <v>0</v>
      </c>
      <c r="H47" s="21"/>
    </row>
    <row r="48" spans="2:8" x14ac:dyDescent="0.4">
      <c r="B48" s="17">
        <f>tblData3245678910111213[[#This Row],[Nom du donnateur]]</f>
        <v>0</v>
      </c>
      <c r="C48" s="18">
        <f>tblData3245678910111213[[#This Row],[Téléphone]]</f>
        <v>0</v>
      </c>
      <c r="D48" s="57"/>
      <c r="E48" s="54"/>
      <c r="F48" s="54"/>
      <c r="G48" s="55">
        <f>tblData3[[#This Row],[Montant a collecté]]-tblData3[[#This Row],[Montant perçu]]</f>
        <v>0</v>
      </c>
      <c r="H48" s="21"/>
    </row>
    <row r="49" spans="2:8" x14ac:dyDescent="0.4">
      <c r="B49" s="17">
        <f>tblData3245678910111213[[#This Row],[Nom du donnateur]]</f>
        <v>0</v>
      </c>
      <c r="C49" s="18">
        <f>tblData3245678910111213[[#This Row],[Téléphone]]</f>
        <v>0</v>
      </c>
      <c r="D49" s="57"/>
      <c r="E49" s="54"/>
      <c r="F49" s="54"/>
      <c r="G49" s="55">
        <f>tblData3[[#This Row],[Montant a collecté]]-tblData3[[#This Row],[Montant perçu]]</f>
        <v>0</v>
      </c>
      <c r="H49" s="21"/>
    </row>
    <row r="50" spans="2:8" x14ac:dyDescent="0.4">
      <c r="B50" s="17">
        <f>tblData3245678910111213[[#This Row],[Nom du donnateur]]</f>
        <v>0</v>
      </c>
      <c r="C50" s="18">
        <f>tblData3245678910111213[[#This Row],[Téléphone]]</f>
        <v>0</v>
      </c>
      <c r="D50" s="57"/>
      <c r="E50" s="54"/>
      <c r="F50" s="54"/>
      <c r="G50" s="55">
        <f>tblData3[[#This Row],[Montant a collecté]]-tblData3[[#This Row],[Montant perçu]]</f>
        <v>0</v>
      </c>
      <c r="H50" s="21"/>
    </row>
    <row r="51" spans="2:8" x14ac:dyDescent="0.4">
      <c r="B51" s="17">
        <f>tblData3245678910111213[[#This Row],[Nom du donnateur]]</f>
        <v>0</v>
      </c>
      <c r="C51" s="18">
        <f>tblData3245678910111213[[#This Row],[Téléphone]]</f>
        <v>0</v>
      </c>
      <c r="D51" s="57"/>
      <c r="E51" s="54"/>
      <c r="F51" s="54"/>
      <c r="G51" s="55">
        <f>tblData3[[#This Row],[Montant a collecté]]-tblData3[[#This Row],[Montant perçu]]</f>
        <v>0</v>
      </c>
      <c r="H51" s="21"/>
    </row>
    <row r="52" spans="2:8" x14ac:dyDescent="0.4">
      <c r="B52" s="17">
        <f>tblData3245678910111213[[#This Row],[Nom du donnateur]]</f>
        <v>0</v>
      </c>
      <c r="C52" s="18">
        <f>tblData3245678910111213[[#This Row],[Téléphone]]</f>
        <v>0</v>
      </c>
      <c r="D52" s="57"/>
      <c r="E52" s="54"/>
      <c r="F52" s="54"/>
      <c r="G52" s="55">
        <f>tblData3[[#This Row],[Montant a collecté]]-tblData3[[#This Row],[Montant perçu]]</f>
        <v>0</v>
      </c>
      <c r="H52" s="21"/>
    </row>
    <row r="53" spans="2:8" x14ac:dyDescent="0.4">
      <c r="B53" s="17">
        <f>tblData3245678910111213[[#This Row],[Nom du donnateur]]</f>
        <v>0</v>
      </c>
      <c r="C53" s="18">
        <f>tblData3245678910111213[[#This Row],[Téléphone]]</f>
        <v>0</v>
      </c>
      <c r="D53" s="57"/>
      <c r="E53" s="54"/>
      <c r="F53" s="54"/>
      <c r="G53" s="55">
        <f>tblData3[[#This Row],[Montant a collecté]]-tblData3[[#This Row],[Montant perçu]]</f>
        <v>0</v>
      </c>
      <c r="H53" s="21"/>
    </row>
    <row r="54" spans="2:8" x14ac:dyDescent="0.4">
      <c r="B54" s="17">
        <f>tblData3245678910111213[[#This Row],[Nom du donnateur]]</f>
        <v>0</v>
      </c>
      <c r="C54" s="18">
        <f>tblData3245678910111213[[#This Row],[Téléphone]]</f>
        <v>0</v>
      </c>
      <c r="D54" s="57"/>
      <c r="E54" s="54"/>
      <c r="F54" s="54"/>
      <c r="G54" s="55">
        <f>tblData3[[#This Row],[Montant a collecté]]-tblData3[[#This Row],[Montant perçu]]</f>
        <v>0</v>
      </c>
      <c r="H54" s="21"/>
    </row>
    <row r="55" spans="2:8" x14ac:dyDescent="0.4">
      <c r="B55" s="17">
        <f>tblData3245678910111213[[#This Row],[Nom du donnateur]]</f>
        <v>0</v>
      </c>
      <c r="C55" s="18">
        <f>tblData3245678910111213[[#This Row],[Téléphone]]</f>
        <v>0</v>
      </c>
      <c r="D55" s="57"/>
      <c r="E55" s="54"/>
      <c r="F55" s="54"/>
      <c r="G55" s="55">
        <f>tblData3[[#This Row],[Montant a collecté]]-tblData3[[#This Row],[Montant perçu]]</f>
        <v>0</v>
      </c>
      <c r="H55" s="21"/>
    </row>
    <row r="56" spans="2:8" x14ac:dyDescent="0.4">
      <c r="B56" s="17">
        <f>tblData3245678910111213[[#This Row],[Nom du donnateur]]</f>
        <v>0</v>
      </c>
      <c r="C56" s="18">
        <f>tblData3245678910111213[[#This Row],[Téléphone]]</f>
        <v>0</v>
      </c>
      <c r="D56" s="57"/>
      <c r="E56" s="54"/>
      <c r="F56" s="54"/>
      <c r="G56" s="55">
        <f>tblData3[[#This Row],[Montant a collecté]]-tblData3[[#This Row],[Montant perçu]]</f>
        <v>0</v>
      </c>
      <c r="H56" s="21"/>
    </row>
    <row r="57" spans="2:8" x14ac:dyDescent="0.4">
      <c r="B57" s="17">
        <f>tblData3245678910111213[[#This Row],[Nom du donnateur]]</f>
        <v>0</v>
      </c>
      <c r="C57" s="18">
        <f>tblData3245678910111213[[#This Row],[Téléphone]]</f>
        <v>0</v>
      </c>
      <c r="D57" s="57"/>
      <c r="E57" s="54"/>
      <c r="F57" s="54"/>
      <c r="G57" s="55">
        <f>tblData3[[#This Row],[Montant a collecté]]-tblData3[[#This Row],[Montant perçu]]</f>
        <v>0</v>
      </c>
      <c r="H57" s="21"/>
    </row>
    <row r="58" spans="2:8" x14ac:dyDescent="0.4">
      <c r="B58" s="17">
        <f>tblData3245678910111213[[#This Row],[Nom du donnateur]]</f>
        <v>0</v>
      </c>
      <c r="C58" s="18">
        <f>tblData3245678910111213[[#This Row],[Téléphone]]</f>
        <v>0</v>
      </c>
      <c r="D58" s="57"/>
      <c r="E58" s="54"/>
      <c r="F58" s="54"/>
      <c r="G58" s="55">
        <f>tblData3[[#This Row],[Montant a collecté]]-tblData3[[#This Row],[Montant perçu]]</f>
        <v>0</v>
      </c>
      <c r="H58" s="21"/>
    </row>
    <row r="59" spans="2:8" x14ac:dyDescent="0.4">
      <c r="B59" s="17">
        <f>tblData3245678910111213[[#This Row],[Nom du donnateur]]</f>
        <v>0</v>
      </c>
      <c r="C59" s="18">
        <f>tblData3245678910111213[[#This Row],[Téléphone]]</f>
        <v>0</v>
      </c>
      <c r="D59" s="57"/>
      <c r="E59" s="54"/>
      <c r="F59" s="54"/>
      <c r="G59" s="55">
        <f>tblData3[[#This Row],[Montant a collecté]]-tblData3[[#This Row],[Montant perçu]]</f>
        <v>0</v>
      </c>
      <c r="H59" s="21"/>
    </row>
    <row r="60" spans="2:8" x14ac:dyDescent="0.4">
      <c r="B60" s="17">
        <f>tblData3245678910111213[[#This Row],[Nom du donnateur]]</f>
        <v>0</v>
      </c>
      <c r="C60" s="18">
        <f>tblData3245678910111213[[#This Row],[Téléphone]]</f>
        <v>0</v>
      </c>
      <c r="D60" s="57"/>
      <c r="E60" s="54"/>
      <c r="F60" s="54"/>
      <c r="G60" s="55">
        <f>tblData3[[#This Row],[Montant a collecté]]-tblData3[[#This Row],[Montant perçu]]</f>
        <v>0</v>
      </c>
      <c r="H60" s="21"/>
    </row>
    <row r="61" spans="2:8" x14ac:dyDescent="0.4">
      <c r="B61" s="17">
        <f>tblData3245678910111213[[#This Row],[Nom du donnateur]]</f>
        <v>0</v>
      </c>
      <c r="C61" s="18">
        <f>tblData3245678910111213[[#This Row],[Téléphone]]</f>
        <v>0</v>
      </c>
      <c r="D61" s="57"/>
      <c r="E61" s="54"/>
      <c r="F61" s="54"/>
      <c r="G61" s="55">
        <f>tblData3[[#This Row],[Montant a collecté]]-tblData3[[#This Row],[Montant perçu]]</f>
        <v>0</v>
      </c>
      <c r="H61" s="21"/>
    </row>
    <row r="62" spans="2:8" x14ac:dyDescent="0.4">
      <c r="B62" s="17">
        <f>tblData3245678910111213[[#This Row],[Nom du donnateur]]</f>
        <v>0</v>
      </c>
      <c r="C62" s="18">
        <f>tblData3245678910111213[[#This Row],[Téléphone]]</f>
        <v>0</v>
      </c>
      <c r="D62" s="57"/>
      <c r="E62" s="54"/>
      <c r="F62" s="54"/>
      <c r="G62" s="55">
        <f>tblData3[[#This Row],[Montant a collecté]]-tblData3[[#This Row],[Montant perçu]]</f>
        <v>0</v>
      </c>
      <c r="H62" s="21"/>
    </row>
    <row r="63" spans="2:8" x14ac:dyDescent="0.4">
      <c r="B63" s="17">
        <f>tblData3245678910111213[[#This Row],[Nom du donnateur]]</f>
        <v>0</v>
      </c>
      <c r="C63" s="18">
        <f>tblData3245678910111213[[#This Row],[Téléphone]]</f>
        <v>0</v>
      </c>
      <c r="D63" s="57"/>
      <c r="E63" s="54"/>
      <c r="F63" s="54"/>
      <c r="G63" s="55">
        <f>tblData3[[#This Row],[Montant a collecté]]-tblData3[[#This Row],[Montant perçu]]</f>
        <v>0</v>
      </c>
      <c r="H63" s="21"/>
    </row>
    <row r="64" spans="2:8" x14ac:dyDescent="0.4">
      <c r="B64" s="17">
        <f>tblData3245678910111213[[#This Row],[Nom du donnateur]]</f>
        <v>0</v>
      </c>
      <c r="C64" s="18">
        <f>tblData3245678910111213[[#This Row],[Téléphone]]</f>
        <v>0</v>
      </c>
      <c r="D64" s="57"/>
      <c r="E64" s="54"/>
      <c r="F64" s="54"/>
      <c r="G64" s="55">
        <f>tblData3[[#This Row],[Montant a collecté]]-tblData3[[#This Row],[Montant perçu]]</f>
        <v>0</v>
      </c>
      <c r="H64" s="21"/>
    </row>
    <row r="65" spans="2:8" x14ac:dyDescent="0.4">
      <c r="B65" s="17">
        <f>tblData3245678910111213[[#This Row],[Nom du donnateur]]</f>
        <v>0</v>
      </c>
      <c r="C65" s="18">
        <f>tblData3245678910111213[[#This Row],[Téléphone]]</f>
        <v>0</v>
      </c>
      <c r="D65" s="57"/>
      <c r="E65" s="54"/>
      <c r="F65" s="54"/>
      <c r="G65" s="55">
        <f>tblData3[[#This Row],[Montant a collecté]]-tblData3[[#This Row],[Montant perçu]]</f>
        <v>0</v>
      </c>
      <c r="H65" s="21"/>
    </row>
    <row r="66" spans="2:8" x14ac:dyDescent="0.4">
      <c r="B66" s="17">
        <f>tblData3245678910111213[[#This Row],[Nom du donnateur]]</f>
        <v>0</v>
      </c>
      <c r="C66" s="18">
        <f>tblData3245678910111213[[#This Row],[Téléphone]]</f>
        <v>0</v>
      </c>
      <c r="D66" s="57"/>
      <c r="E66" s="54"/>
      <c r="F66" s="54"/>
      <c r="G66" s="55">
        <f>tblData3[[#This Row],[Montant a collecté]]-tblData3[[#This Row],[Montant perçu]]</f>
        <v>0</v>
      </c>
      <c r="H66" s="21"/>
    </row>
    <row r="67" spans="2:8" x14ac:dyDescent="0.4">
      <c r="B67" s="17">
        <f>tblData3245678910111213[[#This Row],[Nom du donnateur]]</f>
        <v>0</v>
      </c>
      <c r="C67" s="18">
        <f>tblData3245678910111213[[#This Row],[Téléphone]]</f>
        <v>0</v>
      </c>
      <c r="D67" s="57"/>
      <c r="E67" s="54"/>
      <c r="F67" s="54"/>
      <c r="G67" s="55">
        <f>tblData3[[#This Row],[Montant a collecté]]-tblData3[[#This Row],[Montant perçu]]</f>
        <v>0</v>
      </c>
      <c r="H67" s="21"/>
    </row>
    <row r="68" spans="2:8" x14ac:dyDescent="0.4">
      <c r="B68" s="17">
        <f>tblData3245678910111213[[#This Row],[Nom du donnateur]]</f>
        <v>0</v>
      </c>
      <c r="C68" s="18">
        <f>tblData3245678910111213[[#This Row],[Téléphone]]</f>
        <v>0</v>
      </c>
      <c r="D68" s="57"/>
      <c r="E68" s="54"/>
      <c r="F68" s="54"/>
      <c r="G68" s="55">
        <f>tblData3[[#This Row],[Montant a collecté]]-tblData3[[#This Row],[Montant perçu]]</f>
        <v>0</v>
      </c>
      <c r="H68" s="21"/>
    </row>
    <row r="69" spans="2:8" x14ac:dyDescent="0.4">
      <c r="B69" s="17">
        <f>tblData3245678910111213[[#This Row],[Nom du donnateur]]</f>
        <v>0</v>
      </c>
      <c r="C69" s="18">
        <f>tblData3245678910111213[[#This Row],[Téléphone]]</f>
        <v>0</v>
      </c>
      <c r="D69" s="57"/>
      <c r="E69" s="54"/>
      <c r="F69" s="54"/>
      <c r="G69" s="55">
        <f>tblData3[[#This Row],[Montant a collecté]]-tblData3[[#This Row],[Montant perçu]]</f>
        <v>0</v>
      </c>
      <c r="H69" s="21"/>
    </row>
    <row r="70" spans="2:8" x14ac:dyDescent="0.4">
      <c r="B70" s="17">
        <f>tblData3245678910111213[[#This Row],[Nom du donnateur]]</f>
        <v>0</v>
      </c>
      <c r="C70" s="18">
        <f>tblData3245678910111213[[#This Row],[Téléphone]]</f>
        <v>0</v>
      </c>
      <c r="D70" s="57"/>
      <c r="E70" s="54"/>
      <c r="F70" s="54"/>
      <c r="G70" s="55">
        <f>tblData3[[#This Row],[Montant a collecté]]-tblData3[[#This Row],[Montant perçu]]</f>
        <v>0</v>
      </c>
      <c r="H70" s="21"/>
    </row>
    <row r="71" spans="2:8" x14ac:dyDescent="0.4">
      <c r="B71" s="17">
        <f>tblData3245678910111213[[#This Row],[Nom du donnateur]]</f>
        <v>0</v>
      </c>
      <c r="C71" s="18">
        <f>tblData3245678910111213[[#This Row],[Téléphone]]</f>
        <v>0</v>
      </c>
      <c r="D71" s="57"/>
      <c r="E71" s="54"/>
      <c r="F71" s="54"/>
      <c r="G71" s="55">
        <f>tblData3[[#This Row],[Montant a collecté]]-tblData3[[#This Row],[Montant perçu]]</f>
        <v>0</v>
      </c>
      <c r="H71" s="21"/>
    </row>
    <row r="72" spans="2:8" x14ac:dyDescent="0.4">
      <c r="B72" s="17">
        <f>tblData3245678910111213[[#This Row],[Nom du donnateur]]</f>
        <v>0</v>
      </c>
      <c r="C72" s="18">
        <f>tblData3245678910111213[[#This Row],[Téléphone]]</f>
        <v>0</v>
      </c>
      <c r="D72" s="57"/>
      <c r="E72" s="54"/>
      <c r="F72" s="54"/>
      <c r="G72" s="55">
        <f>tblData3[[#This Row],[Montant a collecté]]-tblData3[[#This Row],[Montant perçu]]</f>
        <v>0</v>
      </c>
      <c r="H72" s="21"/>
    </row>
    <row r="73" spans="2:8" x14ac:dyDescent="0.4">
      <c r="B73" s="17">
        <f>tblData3245678910111213[[#This Row],[Nom du donnateur]]</f>
        <v>0</v>
      </c>
      <c r="C73" s="18">
        <f>tblData3245678910111213[[#This Row],[Téléphone]]</f>
        <v>0</v>
      </c>
      <c r="D73" s="57"/>
      <c r="E73" s="54"/>
      <c r="F73" s="54"/>
      <c r="G73" s="55">
        <f>tblData3[[#This Row],[Montant a collecté]]-tblData3[[#This Row],[Montant perçu]]</f>
        <v>0</v>
      </c>
      <c r="H73" s="21"/>
    </row>
    <row r="74" spans="2:8" x14ac:dyDescent="0.4">
      <c r="B74" s="17">
        <f>tblData3245678910111213[[#This Row],[Nom du donnateur]]</f>
        <v>0</v>
      </c>
      <c r="C74" s="18">
        <f>tblData3245678910111213[[#This Row],[Téléphone]]</f>
        <v>0</v>
      </c>
      <c r="D74" s="57"/>
      <c r="E74" s="54"/>
      <c r="F74" s="54"/>
      <c r="G74" s="55">
        <f>tblData3[[#This Row],[Montant a collecté]]-tblData3[[#This Row],[Montant perçu]]</f>
        <v>0</v>
      </c>
      <c r="H74" s="21"/>
    </row>
    <row r="75" spans="2:8" x14ac:dyDescent="0.4">
      <c r="B75" s="17">
        <f>tblData3245678910111213[[#This Row],[Nom du donnateur]]</f>
        <v>0</v>
      </c>
      <c r="C75" s="18">
        <f>tblData3245678910111213[[#This Row],[Téléphone]]</f>
        <v>0</v>
      </c>
      <c r="D75" s="57"/>
      <c r="E75" s="54"/>
      <c r="F75" s="54"/>
      <c r="G75" s="55">
        <f>tblData3[[#This Row],[Montant a collecté]]-tblData3[[#This Row],[Montant perçu]]</f>
        <v>0</v>
      </c>
      <c r="H75" s="21"/>
    </row>
    <row r="76" spans="2:8" x14ac:dyDescent="0.4">
      <c r="B76" s="17">
        <f>tblData3245678910111213[[#This Row],[Nom du donnateur]]</f>
        <v>0</v>
      </c>
      <c r="C76" s="18">
        <f>tblData3245678910111213[[#This Row],[Téléphone]]</f>
        <v>0</v>
      </c>
      <c r="D76" s="57"/>
      <c r="E76" s="54"/>
      <c r="F76" s="54"/>
      <c r="G76" s="55">
        <f>tblData3[[#This Row],[Montant a collecté]]-tblData3[[#This Row],[Montant perçu]]</f>
        <v>0</v>
      </c>
      <c r="H76" s="21"/>
    </row>
    <row r="77" spans="2:8" x14ac:dyDescent="0.4">
      <c r="B77" s="17">
        <f>tblData3245678910111213[[#This Row],[Nom du donnateur]]</f>
        <v>0</v>
      </c>
      <c r="C77" s="18">
        <f>tblData3245678910111213[[#This Row],[Téléphone]]</f>
        <v>0</v>
      </c>
      <c r="D77" s="57"/>
      <c r="E77" s="54"/>
      <c r="F77" s="54"/>
      <c r="G77" s="55">
        <f>tblData3[[#This Row],[Montant a collecté]]-tblData3[[#This Row],[Montant perçu]]</f>
        <v>0</v>
      </c>
      <c r="H77" s="21"/>
    </row>
    <row r="78" spans="2:8" x14ac:dyDescent="0.4">
      <c r="B78" s="17">
        <f>tblData3245678910111213[[#This Row],[Nom du donnateur]]</f>
        <v>0</v>
      </c>
      <c r="C78" s="18">
        <f>tblData3245678910111213[[#This Row],[Téléphone]]</f>
        <v>0</v>
      </c>
      <c r="D78" s="57"/>
      <c r="E78" s="54"/>
      <c r="F78" s="54"/>
      <c r="G78" s="55">
        <f>tblData3[[#This Row],[Montant a collecté]]-tblData3[[#This Row],[Montant perçu]]</f>
        <v>0</v>
      </c>
      <c r="H78" s="21"/>
    </row>
    <row r="79" spans="2:8" x14ac:dyDescent="0.4">
      <c r="B79" s="17">
        <f>tblData3245678910111213[[#This Row],[Nom du donnateur]]</f>
        <v>0</v>
      </c>
      <c r="C79" s="18">
        <f>tblData3245678910111213[[#This Row],[Téléphone]]</f>
        <v>0</v>
      </c>
      <c r="D79" s="57"/>
      <c r="E79" s="54"/>
      <c r="F79" s="54"/>
      <c r="G79" s="55">
        <f>tblData3[[#This Row],[Montant a collecté]]-tblData3[[#This Row],[Montant perçu]]</f>
        <v>0</v>
      </c>
      <c r="H79" s="21"/>
    </row>
    <row r="80" spans="2:8" x14ac:dyDescent="0.4">
      <c r="B80" s="17">
        <f>tblData3245678910111213[[#This Row],[Nom du donnateur]]</f>
        <v>0</v>
      </c>
      <c r="C80" s="18">
        <f>tblData3245678910111213[[#This Row],[Téléphone]]</f>
        <v>0</v>
      </c>
      <c r="D80" s="57"/>
      <c r="E80" s="54"/>
      <c r="F80" s="54"/>
      <c r="G80" s="55">
        <f>tblData3[[#This Row],[Montant a collecté]]-tblData3[[#This Row],[Montant perçu]]</f>
        <v>0</v>
      </c>
      <c r="H80" s="21"/>
    </row>
    <row r="81" spans="2:8" x14ac:dyDescent="0.4">
      <c r="B81" s="17">
        <f>tblData3245678910111213[[#This Row],[Nom du donnateur]]</f>
        <v>0</v>
      </c>
      <c r="C81" s="18">
        <f>tblData3245678910111213[[#This Row],[Téléphone]]</f>
        <v>0</v>
      </c>
      <c r="D81" s="57"/>
      <c r="E81" s="54"/>
      <c r="F81" s="54"/>
      <c r="G81" s="55">
        <f>tblData3[[#This Row],[Montant a collecté]]-tblData3[[#This Row],[Montant perçu]]</f>
        <v>0</v>
      </c>
      <c r="H81" s="21"/>
    </row>
    <row r="82" spans="2:8" x14ac:dyDescent="0.4">
      <c r="B82" s="17">
        <f>tblData3245678910111213[[#This Row],[Nom du donnateur]]</f>
        <v>0</v>
      </c>
      <c r="C82" s="18">
        <f>tblData3245678910111213[[#This Row],[Téléphone]]</f>
        <v>0</v>
      </c>
      <c r="D82" s="57"/>
      <c r="E82" s="54"/>
      <c r="F82" s="54"/>
      <c r="G82" s="55">
        <f>tblData3[[#This Row],[Montant a collecté]]-tblData3[[#This Row],[Montant perçu]]</f>
        <v>0</v>
      </c>
      <c r="H82" s="21"/>
    </row>
    <row r="83" spans="2:8" x14ac:dyDescent="0.4">
      <c r="B83" s="17">
        <f>tblData3245678910111213[[#This Row],[Nom du donnateur]]</f>
        <v>0</v>
      </c>
      <c r="C83" s="18">
        <f>tblData3245678910111213[[#This Row],[Téléphone]]</f>
        <v>0</v>
      </c>
      <c r="D83" s="57"/>
      <c r="E83" s="54"/>
      <c r="F83" s="54"/>
      <c r="G83" s="55">
        <f>tblData3[[#This Row],[Montant a collecté]]-tblData3[[#This Row],[Montant perçu]]</f>
        <v>0</v>
      </c>
      <c r="H83" s="21"/>
    </row>
    <row r="84" spans="2:8" x14ac:dyDescent="0.4">
      <c r="B84" s="17">
        <f>tblData3245678910111213[[#This Row],[Nom du donnateur]]</f>
        <v>0</v>
      </c>
      <c r="C84" s="18">
        <f>tblData3245678910111213[[#This Row],[Téléphone]]</f>
        <v>0</v>
      </c>
      <c r="D84" s="57"/>
      <c r="E84" s="54"/>
      <c r="F84" s="54"/>
      <c r="G84" s="55">
        <f>tblData3[[#This Row],[Montant a collecté]]-tblData3[[#This Row],[Montant perçu]]</f>
        <v>0</v>
      </c>
      <c r="H84" s="21"/>
    </row>
    <row r="85" spans="2:8" x14ac:dyDescent="0.4">
      <c r="B85" s="17">
        <f>tblData3245678910111213[[#This Row],[Nom du donnateur]]</f>
        <v>0</v>
      </c>
      <c r="C85" s="18">
        <f>tblData3245678910111213[[#This Row],[Téléphone]]</f>
        <v>0</v>
      </c>
      <c r="D85" s="57"/>
      <c r="E85" s="54"/>
      <c r="F85" s="54"/>
      <c r="G85" s="55">
        <f>tblData3[[#This Row],[Montant a collecté]]-tblData3[[#This Row],[Montant perçu]]</f>
        <v>0</v>
      </c>
      <c r="H85" s="21"/>
    </row>
    <row r="86" spans="2:8" x14ac:dyDescent="0.4">
      <c r="B86" s="17">
        <f>tblData3245678910111213[[#This Row],[Nom du donnateur]]</f>
        <v>0</v>
      </c>
      <c r="C86" s="18">
        <f>tblData3245678910111213[[#This Row],[Téléphone]]</f>
        <v>0</v>
      </c>
      <c r="D86" s="57"/>
      <c r="E86" s="54"/>
      <c r="F86" s="54"/>
      <c r="G86" s="55">
        <f>tblData3[[#This Row],[Montant a collecté]]-tblData3[[#This Row],[Montant perçu]]</f>
        <v>0</v>
      </c>
      <c r="H86" s="21"/>
    </row>
    <row r="87" spans="2:8" x14ac:dyDescent="0.4">
      <c r="B87" s="17">
        <f>tblData3245678910111213[[#This Row],[Nom du donnateur]]</f>
        <v>0</v>
      </c>
      <c r="C87" s="18">
        <f>tblData3245678910111213[[#This Row],[Téléphone]]</f>
        <v>0</v>
      </c>
      <c r="D87" s="57"/>
      <c r="E87" s="54"/>
      <c r="F87" s="54"/>
      <c r="G87" s="55">
        <f>tblData3[[#This Row],[Montant a collecté]]-tblData3[[#This Row],[Montant perçu]]</f>
        <v>0</v>
      </c>
      <c r="H87" s="21"/>
    </row>
    <row r="88" spans="2:8" x14ac:dyDescent="0.4">
      <c r="B88" s="17">
        <f>tblData3245678910111213[[#This Row],[Nom du donnateur]]</f>
        <v>0</v>
      </c>
      <c r="C88" s="18">
        <f>tblData3245678910111213[[#This Row],[Téléphone]]</f>
        <v>0</v>
      </c>
      <c r="D88" s="57"/>
      <c r="E88" s="54"/>
      <c r="F88" s="54"/>
      <c r="G88" s="55">
        <f>tblData3[[#This Row],[Montant a collecté]]-tblData3[[#This Row],[Montant perçu]]</f>
        <v>0</v>
      </c>
      <c r="H88" s="21"/>
    </row>
    <row r="89" spans="2:8" x14ac:dyDescent="0.4">
      <c r="B89" s="17">
        <f>tblData3245678910111213[[#This Row],[Nom du donnateur]]</f>
        <v>0</v>
      </c>
      <c r="C89" s="18">
        <f>tblData3245678910111213[[#This Row],[Téléphone]]</f>
        <v>0</v>
      </c>
      <c r="D89" s="57"/>
      <c r="E89" s="54"/>
      <c r="F89" s="54"/>
      <c r="G89" s="55">
        <f>tblData3[[#This Row],[Montant a collecté]]-tblData3[[#This Row],[Montant perçu]]</f>
        <v>0</v>
      </c>
      <c r="H89" s="21"/>
    </row>
    <row r="90" spans="2:8" x14ac:dyDescent="0.4">
      <c r="B90" s="17">
        <f>tblData3245678910111213[[#This Row],[Nom du donnateur]]</f>
        <v>0</v>
      </c>
      <c r="C90" s="18">
        <f>tblData3245678910111213[[#This Row],[Téléphone]]</f>
        <v>0</v>
      </c>
      <c r="D90" s="57"/>
      <c r="E90" s="54"/>
      <c r="F90" s="54"/>
      <c r="G90" s="55">
        <f>tblData3[[#This Row],[Montant a collecté]]-tblData3[[#This Row],[Montant perçu]]</f>
        <v>0</v>
      </c>
      <c r="H90" s="21"/>
    </row>
    <row r="91" spans="2:8" x14ac:dyDescent="0.4">
      <c r="B91" s="17">
        <f>tblData3245678910111213[[#This Row],[Nom du donnateur]]</f>
        <v>0</v>
      </c>
      <c r="C91" s="18">
        <f>tblData3245678910111213[[#This Row],[Téléphone]]</f>
        <v>0</v>
      </c>
      <c r="D91" s="57"/>
      <c r="E91" s="54"/>
      <c r="F91" s="54"/>
      <c r="G91" s="55">
        <f>tblData3[[#This Row],[Montant a collecté]]-tblData3[[#This Row],[Montant perçu]]</f>
        <v>0</v>
      </c>
      <c r="H91" s="21"/>
    </row>
    <row r="92" spans="2:8" x14ac:dyDescent="0.4">
      <c r="B92" s="17">
        <f>tblData3245678910111213[[#This Row],[Nom du donnateur]]</f>
        <v>0</v>
      </c>
      <c r="C92" s="18">
        <f>tblData3245678910111213[[#This Row],[Téléphone]]</f>
        <v>0</v>
      </c>
      <c r="D92" s="57"/>
      <c r="E92" s="54"/>
      <c r="F92" s="54"/>
      <c r="G92" s="55">
        <f>tblData3[[#This Row],[Montant a collecté]]-tblData3[[#This Row],[Montant perçu]]</f>
        <v>0</v>
      </c>
      <c r="H92" s="21"/>
    </row>
    <row r="93" spans="2:8" x14ac:dyDescent="0.4">
      <c r="B93" s="17">
        <f>tblData3245678910111213[[#This Row],[Nom du donnateur]]</f>
        <v>0</v>
      </c>
      <c r="C93" s="18">
        <f>tblData3245678910111213[[#This Row],[Téléphone]]</f>
        <v>0</v>
      </c>
      <c r="D93" s="57"/>
      <c r="E93" s="54"/>
      <c r="F93" s="54"/>
      <c r="G93" s="55">
        <f>tblData3[[#This Row],[Montant a collecté]]-tblData3[[#This Row],[Montant perçu]]</f>
        <v>0</v>
      </c>
      <c r="H93" s="21"/>
    </row>
    <row r="94" spans="2:8" x14ac:dyDescent="0.4">
      <c r="B94" s="17">
        <f>tblData3245678910111213[[#This Row],[Nom du donnateur]]</f>
        <v>0</v>
      </c>
      <c r="C94" s="18">
        <f>tblData3245678910111213[[#This Row],[Téléphone]]</f>
        <v>0</v>
      </c>
      <c r="D94" s="57"/>
      <c r="E94" s="54"/>
      <c r="F94" s="54"/>
      <c r="G94" s="55">
        <f>tblData3[[#This Row],[Montant a collecté]]-tblData3[[#This Row],[Montant perçu]]</f>
        <v>0</v>
      </c>
      <c r="H94" s="21"/>
    </row>
    <row r="95" spans="2:8" x14ac:dyDescent="0.4">
      <c r="B95" s="17">
        <f>tblData3245678910111213[[#This Row],[Nom du donnateur]]</f>
        <v>0</v>
      </c>
      <c r="C95" s="18">
        <f>tblData3245678910111213[[#This Row],[Téléphone]]</f>
        <v>0</v>
      </c>
      <c r="D95" s="57"/>
      <c r="E95" s="54"/>
      <c r="F95" s="54"/>
      <c r="G95" s="55">
        <f>tblData3[[#This Row],[Montant a collecté]]-tblData3[[#This Row],[Montant perçu]]</f>
        <v>0</v>
      </c>
      <c r="H95" s="21"/>
    </row>
    <row r="96" spans="2:8" x14ac:dyDescent="0.4">
      <c r="B96" s="17">
        <f>tblData3245678910111213[[#This Row],[Nom du donnateur]]</f>
        <v>0</v>
      </c>
      <c r="C96" s="18">
        <f>tblData3245678910111213[[#This Row],[Téléphone]]</f>
        <v>0</v>
      </c>
      <c r="D96" s="57"/>
      <c r="E96" s="54"/>
      <c r="F96" s="54"/>
      <c r="G96" s="55">
        <f>tblData3[[#This Row],[Montant a collecté]]-tblData3[[#This Row],[Montant perçu]]</f>
        <v>0</v>
      </c>
      <c r="H96" s="21"/>
    </row>
    <row r="97" spans="2:8" x14ac:dyDescent="0.4">
      <c r="B97" s="17">
        <f>tblData3245678910111213[[#This Row],[Nom du donnateur]]</f>
        <v>0</v>
      </c>
      <c r="C97" s="18">
        <f>tblData3245678910111213[[#This Row],[Téléphone]]</f>
        <v>0</v>
      </c>
      <c r="D97" s="57"/>
      <c r="E97" s="54"/>
      <c r="F97" s="54"/>
      <c r="G97" s="55">
        <f>tblData3[[#This Row],[Montant a collecté]]-tblData3[[#This Row],[Montant perçu]]</f>
        <v>0</v>
      </c>
      <c r="H97" s="21"/>
    </row>
    <row r="98" spans="2:8" x14ac:dyDescent="0.4">
      <c r="B98" s="17">
        <f>tblData3245678910111213[[#This Row],[Nom du donnateur]]</f>
        <v>0</v>
      </c>
      <c r="C98" s="18">
        <f>tblData3245678910111213[[#This Row],[Téléphone]]</f>
        <v>0</v>
      </c>
      <c r="D98" s="57"/>
      <c r="E98" s="54"/>
      <c r="F98" s="54"/>
      <c r="G98" s="55">
        <f>tblData3[[#This Row],[Montant a collecté]]-tblData3[[#This Row],[Montant perçu]]</f>
        <v>0</v>
      </c>
      <c r="H98" s="21"/>
    </row>
    <row r="99" spans="2:8" x14ac:dyDescent="0.4">
      <c r="B99" s="17">
        <f>tblData3245678910111213[[#This Row],[Nom du donnateur]]</f>
        <v>0</v>
      </c>
      <c r="C99" s="18">
        <f>tblData3245678910111213[[#This Row],[Téléphone]]</f>
        <v>0</v>
      </c>
      <c r="D99" s="57"/>
      <c r="E99" s="54"/>
      <c r="F99" s="54"/>
      <c r="G99" s="55">
        <f>tblData3[[#This Row],[Montant a collecté]]-tblData3[[#This Row],[Montant perçu]]</f>
        <v>0</v>
      </c>
      <c r="H99" s="21"/>
    </row>
    <row r="100" spans="2:8" x14ac:dyDescent="0.4">
      <c r="B100" s="17">
        <f>tblData3245678910111213[[#This Row],[Nom du donnateur]]</f>
        <v>0</v>
      </c>
      <c r="C100" s="18">
        <f>tblData3245678910111213[[#This Row],[Téléphone]]</f>
        <v>0</v>
      </c>
      <c r="D100" s="57"/>
      <c r="E100" s="54"/>
      <c r="F100" s="54"/>
      <c r="G100" s="55">
        <f>tblData3[[#This Row],[Montant a collecté]]-tblData3[[#This Row],[Montant perçu]]</f>
        <v>0</v>
      </c>
      <c r="H100" s="21"/>
    </row>
    <row r="101" spans="2:8" x14ac:dyDescent="0.4">
      <c r="B101" s="17">
        <f>tblData3245678910111213[[#This Row],[Nom du donnateur]]</f>
        <v>0</v>
      </c>
      <c r="C101" s="18">
        <f>tblData3245678910111213[[#This Row],[Téléphone]]</f>
        <v>0</v>
      </c>
      <c r="D101" s="57"/>
      <c r="E101" s="54"/>
      <c r="F101" s="54"/>
      <c r="G101" s="55">
        <f>tblData3[[#This Row],[Montant a collecté]]-tblData3[[#This Row],[Montant perçu]]</f>
        <v>0</v>
      </c>
      <c r="H101" s="21"/>
    </row>
    <row r="102" spans="2:8" x14ac:dyDescent="0.4">
      <c r="B102" s="17">
        <f>tblData3245678910111213[[#This Row],[Nom du donnateur]]</f>
        <v>0</v>
      </c>
      <c r="C102" s="18">
        <f>tblData3245678910111213[[#This Row],[Téléphone]]</f>
        <v>0</v>
      </c>
      <c r="D102" s="57"/>
      <c r="E102" s="54"/>
      <c r="F102" s="54"/>
      <c r="G102" s="55">
        <f>tblData3[[#This Row],[Montant a collecté]]-tblData3[[#This Row],[Montant perçu]]</f>
        <v>0</v>
      </c>
      <c r="H102" s="21"/>
    </row>
    <row r="103" spans="2:8" x14ac:dyDescent="0.4">
      <c r="B103" s="17">
        <f>tblData3245678910111213[[#This Row],[Nom du donnateur]]</f>
        <v>0</v>
      </c>
      <c r="C103" s="18">
        <f>tblData3245678910111213[[#This Row],[Téléphone]]</f>
        <v>0</v>
      </c>
      <c r="D103" s="57"/>
      <c r="E103" s="54"/>
      <c r="F103" s="54"/>
      <c r="G103" s="55">
        <f>tblData3[[#This Row],[Montant a collecté]]-tblData3[[#This Row],[Montant perçu]]</f>
        <v>0</v>
      </c>
      <c r="H103" s="21"/>
    </row>
    <row r="104" spans="2:8" x14ac:dyDescent="0.4">
      <c r="B104" s="17">
        <f>tblData3245678910111213[[#This Row],[Nom du donnateur]]</f>
        <v>0</v>
      </c>
      <c r="C104" s="18">
        <f>tblData3245678910111213[[#This Row],[Téléphone]]</f>
        <v>0</v>
      </c>
      <c r="D104" s="57"/>
      <c r="E104" s="54"/>
      <c r="F104" s="54"/>
      <c r="G104" s="55">
        <f>tblData3[[#This Row],[Montant a collecté]]-tblData3[[#This Row],[Montant perçu]]</f>
        <v>0</v>
      </c>
      <c r="H104" s="21"/>
    </row>
    <row r="105" spans="2:8" x14ac:dyDescent="0.4">
      <c r="B105" s="17">
        <f>tblData3245678910111213[[#This Row],[Nom du donnateur]]</f>
        <v>0</v>
      </c>
      <c r="C105" s="18">
        <f>tblData3245678910111213[[#This Row],[Téléphone]]</f>
        <v>0</v>
      </c>
      <c r="D105" s="57"/>
      <c r="E105" s="54"/>
      <c r="F105" s="54"/>
      <c r="G105" s="55">
        <f>tblData3[[#This Row],[Montant a collecté]]-tblData3[[#This Row],[Montant perçu]]</f>
        <v>0</v>
      </c>
      <c r="H105" s="21"/>
    </row>
    <row r="106" spans="2:8" x14ac:dyDescent="0.4">
      <c r="B106" s="17">
        <f>tblData3245678910111213[[#This Row],[Nom du donnateur]]</f>
        <v>0</v>
      </c>
      <c r="C106" s="18">
        <f>tblData3245678910111213[[#This Row],[Téléphone]]</f>
        <v>0</v>
      </c>
      <c r="D106" s="57"/>
      <c r="E106" s="54"/>
      <c r="F106" s="54"/>
      <c r="G106" s="55">
        <f>tblData3[[#This Row],[Montant a collecté]]-tblData3[[#This Row],[Montant perçu]]</f>
        <v>0</v>
      </c>
      <c r="H106" s="21"/>
    </row>
    <row r="107" spans="2:8" x14ac:dyDescent="0.4">
      <c r="B107" s="17">
        <f>tblData3245678910111213[[#This Row],[Nom du donnateur]]</f>
        <v>0</v>
      </c>
      <c r="C107" s="18">
        <f>tblData3245678910111213[[#This Row],[Téléphone]]</f>
        <v>0</v>
      </c>
      <c r="D107" s="57"/>
      <c r="E107" s="54"/>
      <c r="F107" s="54"/>
      <c r="G107" s="55">
        <f>tblData3[[#This Row],[Montant a collecté]]-tblData3[[#This Row],[Montant perçu]]</f>
        <v>0</v>
      </c>
      <c r="H107" s="21"/>
    </row>
    <row r="108" spans="2:8" x14ac:dyDescent="0.4">
      <c r="B108" s="17">
        <f>tblData3245678910111213[[#This Row],[Nom du donnateur]]</f>
        <v>0</v>
      </c>
      <c r="C108" s="18">
        <f>tblData3245678910111213[[#This Row],[Téléphone]]</f>
        <v>0</v>
      </c>
      <c r="D108" s="57"/>
      <c r="E108" s="54"/>
      <c r="F108" s="54"/>
      <c r="G108" s="55">
        <f>tblData3[[#This Row],[Montant a collecté]]-tblData3[[#This Row],[Montant perçu]]</f>
        <v>0</v>
      </c>
      <c r="H108" s="21"/>
    </row>
    <row r="109" spans="2:8" x14ac:dyDescent="0.4">
      <c r="B109" s="17">
        <f>tblData3245678910111213[[#This Row],[Nom du donnateur]]</f>
        <v>0</v>
      </c>
      <c r="C109" s="18">
        <f>tblData3245678910111213[[#This Row],[Téléphone]]</f>
        <v>0</v>
      </c>
      <c r="D109" s="57"/>
      <c r="E109" s="54"/>
      <c r="F109" s="54"/>
      <c r="G109" s="55">
        <f>tblData3[[#This Row],[Montant a collecté]]-tblData3[[#This Row],[Montant perçu]]</f>
        <v>0</v>
      </c>
      <c r="H109" s="21"/>
    </row>
    <row r="110" spans="2:8" x14ac:dyDescent="0.4">
      <c r="B110" s="17">
        <f>tblData3245678910111213[[#This Row],[Nom du donnateur]]</f>
        <v>0</v>
      </c>
      <c r="C110" s="18">
        <f>tblData3245678910111213[[#This Row],[Téléphone]]</f>
        <v>0</v>
      </c>
      <c r="D110" s="57"/>
      <c r="E110" s="54"/>
      <c r="F110" s="54"/>
      <c r="G110" s="55">
        <f>tblData3[[#This Row],[Montant a collecté]]-tblData3[[#This Row],[Montant perçu]]</f>
        <v>0</v>
      </c>
      <c r="H110" s="21"/>
    </row>
    <row r="111" spans="2:8" x14ac:dyDescent="0.4">
      <c r="B111" s="17">
        <f>tblData3245678910111213[[#This Row],[Nom du donnateur]]</f>
        <v>0</v>
      </c>
      <c r="C111" s="18">
        <f>tblData3245678910111213[[#This Row],[Téléphone]]</f>
        <v>0</v>
      </c>
      <c r="D111" s="57"/>
      <c r="E111" s="54"/>
      <c r="F111" s="54"/>
      <c r="G111" s="55">
        <f>tblData3[[#This Row],[Montant a collecté]]-tblData3[[#This Row],[Montant perçu]]</f>
        <v>0</v>
      </c>
      <c r="H111" s="21"/>
    </row>
    <row r="112" spans="2:8" x14ac:dyDescent="0.4">
      <c r="B112" s="17">
        <f>tblData3245678910111213[[#This Row],[Nom du donnateur]]</f>
        <v>0</v>
      </c>
      <c r="C112" s="18">
        <f>tblData3245678910111213[[#This Row],[Téléphone]]</f>
        <v>0</v>
      </c>
      <c r="D112" s="57"/>
      <c r="E112" s="54"/>
      <c r="F112" s="54"/>
      <c r="G112" s="55">
        <f>tblData3[[#This Row],[Montant a collecté]]-tblData3[[#This Row],[Montant perçu]]</f>
        <v>0</v>
      </c>
      <c r="H112" s="21"/>
    </row>
    <row r="113" spans="2:8" x14ac:dyDescent="0.4">
      <c r="B113" s="17">
        <f>tblData3245678910111213[[#This Row],[Nom du donnateur]]</f>
        <v>0</v>
      </c>
      <c r="C113" s="18">
        <f>tblData3245678910111213[[#This Row],[Téléphone]]</f>
        <v>0</v>
      </c>
      <c r="D113" s="57"/>
      <c r="E113" s="54"/>
      <c r="F113" s="54"/>
      <c r="G113" s="55">
        <f>tblData3[[#This Row],[Montant a collecté]]-tblData3[[#This Row],[Montant perçu]]</f>
        <v>0</v>
      </c>
      <c r="H113" s="21"/>
    </row>
    <row r="114" spans="2:8" x14ac:dyDescent="0.4">
      <c r="B114" s="17">
        <f>tblData3245678910111213[[#This Row],[Nom du donnateur]]</f>
        <v>0</v>
      </c>
      <c r="C114" s="18">
        <f>tblData3245678910111213[[#This Row],[Téléphone]]</f>
        <v>0</v>
      </c>
      <c r="D114" s="57"/>
      <c r="E114" s="54"/>
      <c r="F114" s="54"/>
      <c r="G114" s="55">
        <f>tblData3[[#This Row],[Montant a collecté]]-tblData3[[#This Row],[Montant perçu]]</f>
        <v>0</v>
      </c>
      <c r="H114" s="21"/>
    </row>
    <row r="115" spans="2:8" x14ac:dyDescent="0.4">
      <c r="B115" s="17">
        <f>tblData3245678910111213[[#This Row],[Nom du donnateur]]</f>
        <v>0</v>
      </c>
      <c r="C115" s="18">
        <f>tblData3245678910111213[[#This Row],[Téléphone]]</f>
        <v>0</v>
      </c>
      <c r="D115" s="57"/>
      <c r="E115" s="54"/>
      <c r="F115" s="54"/>
      <c r="G115" s="55">
        <f>tblData3[[#This Row],[Montant a collecté]]-tblData3[[#This Row],[Montant perçu]]</f>
        <v>0</v>
      </c>
      <c r="H115" s="21"/>
    </row>
    <row r="116" spans="2:8" x14ac:dyDescent="0.4">
      <c r="B116" s="17">
        <f>tblData3245678910111213[[#This Row],[Nom du donnateur]]</f>
        <v>0</v>
      </c>
      <c r="C116" s="18">
        <f>tblData3245678910111213[[#This Row],[Téléphone]]</f>
        <v>0</v>
      </c>
      <c r="D116" s="57"/>
      <c r="E116" s="54"/>
      <c r="F116" s="54"/>
      <c r="G116" s="55">
        <f>tblData3[[#This Row],[Montant a collecté]]-tblData3[[#This Row],[Montant perçu]]</f>
        <v>0</v>
      </c>
      <c r="H116" s="21"/>
    </row>
    <row r="117" spans="2:8" x14ac:dyDescent="0.4">
      <c r="B117" s="17">
        <f>tblData3245678910111213[[#This Row],[Nom du donnateur]]</f>
        <v>0</v>
      </c>
      <c r="C117" s="18">
        <f>tblData3245678910111213[[#This Row],[Téléphone]]</f>
        <v>0</v>
      </c>
      <c r="D117" s="57"/>
      <c r="E117" s="54"/>
      <c r="F117" s="54"/>
      <c r="G117" s="55">
        <f>tblData3[[#This Row],[Montant a collecté]]-tblData3[[#This Row],[Montant perçu]]</f>
        <v>0</v>
      </c>
      <c r="H117" s="21"/>
    </row>
    <row r="118" spans="2:8" x14ac:dyDescent="0.4">
      <c r="B118" s="17">
        <f>tblData3245678910111213[[#This Row],[Nom du donnateur]]</f>
        <v>0</v>
      </c>
      <c r="C118" s="18">
        <f>tblData3245678910111213[[#This Row],[Téléphone]]</f>
        <v>0</v>
      </c>
      <c r="D118" s="57"/>
      <c r="E118" s="54"/>
      <c r="F118" s="54"/>
      <c r="G118" s="55">
        <f>tblData3[[#This Row],[Montant a collecté]]-tblData3[[#This Row],[Montant perçu]]</f>
        <v>0</v>
      </c>
      <c r="H118" s="21"/>
    </row>
    <row r="119" spans="2:8" x14ac:dyDescent="0.4">
      <c r="B119" s="17">
        <f>tblData3245678910111213[[#This Row],[Nom du donnateur]]</f>
        <v>0</v>
      </c>
      <c r="C119" s="18">
        <f>tblData3245678910111213[[#This Row],[Téléphone]]</f>
        <v>0</v>
      </c>
      <c r="D119" s="57"/>
      <c r="E119" s="54"/>
      <c r="F119" s="54"/>
      <c r="G119" s="55">
        <f>tblData3[[#This Row],[Montant a collecté]]-tblData3[[#This Row],[Montant perçu]]</f>
        <v>0</v>
      </c>
      <c r="H119" s="21"/>
    </row>
    <row r="120" spans="2:8" x14ac:dyDescent="0.4">
      <c r="B120" s="17">
        <f>tblData3245678910111213[[#This Row],[Nom du donnateur]]</f>
        <v>0</v>
      </c>
      <c r="C120" s="18">
        <f>tblData3245678910111213[[#This Row],[Téléphone]]</f>
        <v>0</v>
      </c>
      <c r="D120" s="57"/>
      <c r="E120" s="54"/>
      <c r="F120" s="54"/>
      <c r="G120" s="55">
        <f>tblData3[[#This Row],[Montant a collecté]]-tblData3[[#This Row],[Montant perçu]]</f>
        <v>0</v>
      </c>
      <c r="H120" s="21"/>
    </row>
    <row r="121" spans="2:8" x14ac:dyDescent="0.4">
      <c r="B121" s="17">
        <f>tblData3245678910111213[[#This Row],[Nom du donnateur]]</f>
        <v>0</v>
      </c>
      <c r="C121" s="18">
        <f>tblData3245678910111213[[#This Row],[Téléphone]]</f>
        <v>0</v>
      </c>
      <c r="D121" s="57"/>
      <c r="E121" s="54"/>
      <c r="F121" s="54"/>
      <c r="G121" s="55">
        <f>tblData3[[#This Row],[Montant a collecté]]-tblData3[[#This Row],[Montant perçu]]</f>
        <v>0</v>
      </c>
      <c r="H121" s="21"/>
    </row>
    <row r="122" spans="2:8" x14ac:dyDescent="0.4">
      <c r="B122" s="17">
        <f>tblData3245678910111213[[#This Row],[Nom du donnateur]]</f>
        <v>0</v>
      </c>
      <c r="C122" s="18">
        <f>tblData3245678910111213[[#This Row],[Téléphone]]</f>
        <v>0</v>
      </c>
      <c r="D122" s="57"/>
      <c r="E122" s="54"/>
      <c r="F122" s="54"/>
      <c r="G122" s="55">
        <f>tblData3[[#This Row],[Montant a collecté]]-tblData3[[#This Row],[Montant perçu]]</f>
        <v>0</v>
      </c>
      <c r="H122" s="21"/>
    </row>
    <row r="123" spans="2:8" x14ac:dyDescent="0.4">
      <c r="B123" s="17">
        <f>tblData3245678910111213[[#This Row],[Nom du donnateur]]</f>
        <v>0</v>
      </c>
      <c r="C123" s="18">
        <f>tblData3245678910111213[[#This Row],[Téléphone]]</f>
        <v>0</v>
      </c>
      <c r="D123" s="57"/>
      <c r="E123" s="54"/>
      <c r="F123" s="54"/>
      <c r="G123" s="55">
        <f>tblData3[[#This Row],[Montant a collecté]]-tblData3[[#This Row],[Montant perçu]]</f>
        <v>0</v>
      </c>
      <c r="H123" s="21"/>
    </row>
    <row r="124" spans="2:8" x14ac:dyDescent="0.4">
      <c r="B124" s="17">
        <f>tblData3245678910111213[[#This Row],[Nom du donnateur]]</f>
        <v>0</v>
      </c>
      <c r="C124" s="18">
        <f>tblData3245678910111213[[#This Row],[Téléphone]]</f>
        <v>0</v>
      </c>
      <c r="D124" s="57"/>
      <c r="E124" s="54"/>
      <c r="F124" s="54"/>
      <c r="G124" s="55">
        <f>tblData3[[#This Row],[Montant a collecté]]-tblData3[[#This Row],[Montant perçu]]</f>
        <v>0</v>
      </c>
      <c r="H124" s="21"/>
    </row>
    <row r="125" spans="2:8" x14ac:dyDescent="0.4">
      <c r="B125" s="17">
        <f>tblData3245678910111213[[#This Row],[Nom du donnateur]]</f>
        <v>0</v>
      </c>
      <c r="C125" s="18">
        <f>tblData3245678910111213[[#This Row],[Téléphone]]</f>
        <v>0</v>
      </c>
      <c r="D125" s="57"/>
      <c r="E125" s="54"/>
      <c r="F125" s="54"/>
      <c r="G125" s="55">
        <f>tblData3[[#This Row],[Montant a collecté]]-tblData3[[#This Row],[Montant perçu]]</f>
        <v>0</v>
      </c>
      <c r="H125" s="21"/>
    </row>
    <row r="126" spans="2:8" x14ac:dyDescent="0.4">
      <c r="B126" s="17">
        <f>tblData3245678910111213[[#This Row],[Nom du donnateur]]</f>
        <v>0</v>
      </c>
      <c r="C126" s="18">
        <f>tblData3245678910111213[[#This Row],[Téléphone]]</f>
        <v>0</v>
      </c>
      <c r="D126" s="57"/>
      <c r="E126" s="54"/>
      <c r="F126" s="54"/>
      <c r="G126" s="55">
        <f>tblData3[[#This Row],[Montant a collecté]]-tblData3[[#This Row],[Montant perçu]]</f>
        <v>0</v>
      </c>
      <c r="H126" s="21"/>
    </row>
    <row r="127" spans="2:8" x14ac:dyDescent="0.4">
      <c r="B127" s="17">
        <f>tblData3245678910111213[[#This Row],[Nom du donnateur]]</f>
        <v>0</v>
      </c>
      <c r="C127" s="18">
        <f>tblData3245678910111213[[#This Row],[Téléphone]]</f>
        <v>0</v>
      </c>
      <c r="D127" s="57"/>
      <c r="E127" s="54"/>
      <c r="F127" s="54"/>
      <c r="G127" s="55">
        <f>tblData3[[#This Row],[Montant a collecté]]-tblData3[[#This Row],[Montant perçu]]</f>
        <v>0</v>
      </c>
      <c r="H127" s="21"/>
    </row>
    <row r="128" spans="2:8" x14ac:dyDescent="0.4">
      <c r="B128" s="17">
        <f>tblData3245678910111213[[#This Row],[Nom du donnateur]]</f>
        <v>0</v>
      </c>
      <c r="C128" s="18">
        <f>tblData3245678910111213[[#This Row],[Téléphone]]</f>
        <v>0</v>
      </c>
      <c r="D128" s="57"/>
      <c r="E128" s="54"/>
      <c r="F128" s="54"/>
      <c r="G128" s="55">
        <f>tblData3[[#This Row],[Montant a collecté]]-tblData3[[#This Row],[Montant perçu]]</f>
        <v>0</v>
      </c>
      <c r="H128" s="21"/>
    </row>
    <row r="129" spans="2:8" x14ac:dyDescent="0.4">
      <c r="B129" s="17">
        <f>tblData3245678910111213[[#This Row],[Nom du donnateur]]</f>
        <v>0</v>
      </c>
      <c r="C129" s="18">
        <f>tblData3245678910111213[[#This Row],[Téléphone]]</f>
        <v>0</v>
      </c>
      <c r="D129" s="57"/>
      <c r="E129" s="54"/>
      <c r="F129" s="54"/>
      <c r="G129" s="55">
        <f>tblData3[[#This Row],[Montant a collecté]]-tblData3[[#This Row],[Montant perçu]]</f>
        <v>0</v>
      </c>
      <c r="H129" s="21"/>
    </row>
    <row r="130" spans="2:8" x14ac:dyDescent="0.4">
      <c r="B130" s="17">
        <f>tblData3245678910111213[[#This Row],[Nom du donnateur]]</f>
        <v>0</v>
      </c>
      <c r="C130" s="18">
        <f>tblData3245678910111213[[#This Row],[Téléphone]]</f>
        <v>0</v>
      </c>
      <c r="D130" s="57"/>
      <c r="E130" s="54"/>
      <c r="F130" s="54"/>
      <c r="G130" s="55">
        <f>tblData3[[#This Row],[Montant a collecté]]-tblData3[[#This Row],[Montant perçu]]</f>
        <v>0</v>
      </c>
      <c r="H130" s="21"/>
    </row>
    <row r="131" spans="2:8" x14ac:dyDescent="0.4">
      <c r="B131" s="17">
        <f>tblData3245678910111213[[#This Row],[Nom du donnateur]]</f>
        <v>0</v>
      </c>
      <c r="C131" s="18">
        <f>tblData3245678910111213[[#This Row],[Téléphone]]</f>
        <v>0</v>
      </c>
      <c r="D131" s="57"/>
      <c r="E131" s="54"/>
      <c r="F131" s="54"/>
      <c r="G131" s="55">
        <f>tblData3[[#This Row],[Montant a collecté]]-tblData3[[#This Row],[Montant perçu]]</f>
        <v>0</v>
      </c>
      <c r="H131" s="21"/>
    </row>
    <row r="132" spans="2:8" x14ac:dyDescent="0.4">
      <c r="B132" s="17">
        <f>tblData3245678910111213[[#This Row],[Nom du donnateur]]</f>
        <v>0</v>
      </c>
      <c r="C132" s="18">
        <f>tblData3245678910111213[[#This Row],[Téléphone]]</f>
        <v>0</v>
      </c>
      <c r="D132" s="57"/>
      <c r="E132" s="54"/>
      <c r="F132" s="54"/>
      <c r="G132" s="55">
        <f>tblData3[[#This Row],[Montant a collecté]]-tblData3[[#This Row],[Montant perçu]]</f>
        <v>0</v>
      </c>
      <c r="H132" s="21"/>
    </row>
    <row r="133" spans="2:8" x14ac:dyDescent="0.4">
      <c r="B133" s="17">
        <f>tblData3245678910111213[[#This Row],[Nom du donnateur]]</f>
        <v>0</v>
      </c>
      <c r="C133" s="18">
        <f>tblData3245678910111213[[#This Row],[Téléphone]]</f>
        <v>0</v>
      </c>
      <c r="D133" s="57"/>
      <c r="E133" s="54"/>
      <c r="F133" s="54"/>
      <c r="G133" s="55">
        <f>tblData3[[#This Row],[Montant a collecté]]-tblData3[[#This Row],[Montant perçu]]</f>
        <v>0</v>
      </c>
      <c r="H133" s="21"/>
    </row>
    <row r="134" spans="2:8" x14ac:dyDescent="0.4">
      <c r="B134" s="17">
        <f>tblData3245678910111213[[#This Row],[Nom du donnateur]]</f>
        <v>0</v>
      </c>
      <c r="C134" s="18">
        <f>tblData3245678910111213[[#This Row],[Téléphone]]</f>
        <v>0</v>
      </c>
      <c r="D134" s="57"/>
      <c r="E134" s="54"/>
      <c r="F134" s="54"/>
      <c r="G134" s="55">
        <f>tblData3[[#This Row],[Montant a collecté]]-tblData3[[#This Row],[Montant perçu]]</f>
        <v>0</v>
      </c>
      <c r="H134" s="21"/>
    </row>
    <row r="135" spans="2:8" x14ac:dyDescent="0.4">
      <c r="B135" s="17">
        <f>tblData3245678910111213[[#This Row],[Nom du donnateur]]</f>
        <v>0</v>
      </c>
      <c r="C135" s="18">
        <f>tblData3245678910111213[[#This Row],[Téléphone]]</f>
        <v>0</v>
      </c>
      <c r="D135" s="57"/>
      <c r="E135" s="54"/>
      <c r="F135" s="54"/>
      <c r="G135" s="55">
        <f>tblData3[[#This Row],[Montant a collecté]]-tblData3[[#This Row],[Montant perçu]]</f>
        <v>0</v>
      </c>
      <c r="H135" s="21"/>
    </row>
    <row r="136" spans="2:8" x14ac:dyDescent="0.4">
      <c r="B136" s="17">
        <f>tblData3245678910111213[[#This Row],[Nom du donnateur]]</f>
        <v>0</v>
      </c>
      <c r="C136" s="18">
        <f>tblData3245678910111213[[#This Row],[Téléphone]]</f>
        <v>0</v>
      </c>
      <c r="D136" s="57"/>
      <c r="E136" s="54"/>
      <c r="F136" s="54"/>
      <c r="G136" s="55">
        <f>tblData3[[#This Row],[Montant a collecté]]-tblData3[[#This Row],[Montant perçu]]</f>
        <v>0</v>
      </c>
      <c r="H136" s="21"/>
    </row>
    <row r="137" spans="2:8" x14ac:dyDescent="0.4">
      <c r="B137" s="17">
        <f>tblData3245678910111213[[#This Row],[Nom du donnateur]]</f>
        <v>0</v>
      </c>
      <c r="C137" s="18">
        <f>tblData3245678910111213[[#This Row],[Téléphone]]</f>
        <v>0</v>
      </c>
      <c r="D137" s="57"/>
      <c r="E137" s="54"/>
      <c r="F137" s="54"/>
      <c r="G137" s="55">
        <f>tblData3[[#This Row],[Montant a collecté]]-tblData3[[#This Row],[Montant perçu]]</f>
        <v>0</v>
      </c>
      <c r="H137" s="21"/>
    </row>
    <row r="138" spans="2:8" x14ac:dyDescent="0.4">
      <c r="B138" s="17">
        <f>tblData3245678910111213[[#This Row],[Nom du donnateur]]</f>
        <v>0</v>
      </c>
      <c r="C138" s="18">
        <f>tblData3245678910111213[[#This Row],[Téléphone]]</f>
        <v>0</v>
      </c>
      <c r="D138" s="57"/>
      <c r="E138" s="54"/>
      <c r="F138" s="54"/>
      <c r="G138" s="55">
        <f>tblData3[[#This Row],[Montant a collecté]]-tblData3[[#This Row],[Montant perçu]]</f>
        <v>0</v>
      </c>
      <c r="H138" s="21"/>
    </row>
    <row r="139" spans="2:8" x14ac:dyDescent="0.4">
      <c r="B139" s="17">
        <f>tblData3245678910111213[[#This Row],[Nom du donnateur]]</f>
        <v>0</v>
      </c>
      <c r="C139" s="18">
        <f>tblData3245678910111213[[#This Row],[Téléphone]]</f>
        <v>0</v>
      </c>
      <c r="D139" s="57"/>
      <c r="E139" s="54"/>
      <c r="F139" s="54"/>
      <c r="G139" s="55">
        <f>tblData3[[#This Row],[Montant a collecté]]-tblData3[[#This Row],[Montant perçu]]</f>
        <v>0</v>
      </c>
      <c r="H139" s="21"/>
    </row>
    <row r="140" spans="2:8" x14ac:dyDescent="0.4">
      <c r="B140" s="17">
        <f>tblData3245678910111213[[#This Row],[Nom du donnateur]]</f>
        <v>0</v>
      </c>
      <c r="C140" s="18">
        <f>tblData3245678910111213[[#This Row],[Téléphone]]</f>
        <v>0</v>
      </c>
      <c r="D140" s="57"/>
      <c r="E140" s="54"/>
      <c r="F140" s="54"/>
      <c r="G140" s="55">
        <f>tblData3[[#This Row],[Montant a collecté]]-tblData3[[#This Row],[Montant perçu]]</f>
        <v>0</v>
      </c>
      <c r="H140" s="21"/>
    </row>
    <row r="141" spans="2:8" x14ac:dyDescent="0.4">
      <c r="B141" s="17">
        <f>tblData3245678910111213[[#This Row],[Nom du donnateur]]</f>
        <v>0</v>
      </c>
      <c r="C141" s="18">
        <f>tblData3245678910111213[[#This Row],[Téléphone]]</f>
        <v>0</v>
      </c>
      <c r="D141" s="57"/>
      <c r="E141" s="54"/>
      <c r="F141" s="54"/>
      <c r="G141" s="55">
        <f>tblData3[[#This Row],[Montant a collecté]]-tblData3[[#This Row],[Montant perçu]]</f>
        <v>0</v>
      </c>
      <c r="H141" s="21"/>
    </row>
    <row r="142" spans="2:8" x14ac:dyDescent="0.4">
      <c r="B142" s="17">
        <f>tblData3245678910111213[[#This Row],[Nom du donnateur]]</f>
        <v>0</v>
      </c>
      <c r="C142" s="18">
        <f>tblData3245678910111213[[#This Row],[Téléphone]]</f>
        <v>0</v>
      </c>
      <c r="D142" s="57"/>
      <c r="E142" s="54"/>
      <c r="F142" s="54"/>
      <c r="G142" s="55">
        <f>tblData3[[#This Row],[Montant a collecté]]-tblData3[[#This Row],[Montant perçu]]</f>
        <v>0</v>
      </c>
      <c r="H142" s="21"/>
    </row>
    <row r="143" spans="2:8" x14ac:dyDescent="0.4">
      <c r="B143" s="17">
        <f>tblData3245678910111213[[#This Row],[Nom du donnateur]]</f>
        <v>0</v>
      </c>
      <c r="C143" s="18">
        <f>tblData3245678910111213[[#This Row],[Téléphone]]</f>
        <v>0</v>
      </c>
      <c r="D143" s="57"/>
      <c r="E143" s="54"/>
      <c r="F143" s="54"/>
      <c r="G143" s="55">
        <f>tblData3[[#This Row],[Montant a collecté]]-tblData3[[#This Row],[Montant perçu]]</f>
        <v>0</v>
      </c>
      <c r="H143" s="21"/>
    </row>
    <row r="144" spans="2:8" x14ac:dyDescent="0.4">
      <c r="B144" s="17">
        <f>tblData3245678910111213[[#This Row],[Nom du donnateur]]</f>
        <v>0</v>
      </c>
      <c r="C144" s="18">
        <f>tblData3245678910111213[[#This Row],[Téléphone]]</f>
        <v>0</v>
      </c>
      <c r="D144" s="57"/>
      <c r="E144" s="54"/>
      <c r="F144" s="54"/>
      <c r="G144" s="55">
        <f>tblData3[[#This Row],[Montant a collecté]]-tblData3[[#This Row],[Montant perçu]]</f>
        <v>0</v>
      </c>
      <c r="H144" s="21"/>
    </row>
    <row r="145" spans="2:8" x14ac:dyDescent="0.4">
      <c r="B145" s="17">
        <f>tblData3245678910111213[[#This Row],[Nom du donnateur]]</f>
        <v>0</v>
      </c>
      <c r="C145" s="18">
        <f>tblData3245678910111213[[#This Row],[Téléphone]]</f>
        <v>0</v>
      </c>
      <c r="D145" s="57"/>
      <c r="E145" s="54"/>
      <c r="F145" s="54"/>
      <c r="G145" s="55">
        <f>tblData3[[#This Row],[Montant a collecté]]-tblData3[[#This Row],[Montant perçu]]</f>
        <v>0</v>
      </c>
      <c r="H145" s="21"/>
    </row>
    <row r="146" spans="2:8" x14ac:dyDescent="0.4">
      <c r="B146" s="17">
        <f>tblData3245678910111213[[#This Row],[Nom du donnateur]]</f>
        <v>0</v>
      </c>
      <c r="C146" s="18">
        <f>tblData3245678910111213[[#This Row],[Téléphone]]</f>
        <v>0</v>
      </c>
      <c r="D146" s="57"/>
      <c r="E146" s="54"/>
      <c r="F146" s="54"/>
      <c r="G146" s="55">
        <f>tblData3[[#This Row],[Montant a collecté]]-tblData3[[#This Row],[Montant perçu]]</f>
        <v>0</v>
      </c>
      <c r="H146" s="21"/>
    </row>
    <row r="147" spans="2:8" x14ac:dyDescent="0.4">
      <c r="B147" s="17">
        <f>tblData3245678910111213[[#This Row],[Nom du donnateur]]</f>
        <v>0</v>
      </c>
      <c r="C147" s="18">
        <f>tblData3245678910111213[[#This Row],[Téléphone]]</f>
        <v>0</v>
      </c>
      <c r="D147" s="57"/>
      <c r="E147" s="54"/>
      <c r="F147" s="54"/>
      <c r="G147" s="55">
        <f>tblData3[[#This Row],[Montant a collecté]]-tblData3[[#This Row],[Montant perçu]]</f>
        <v>0</v>
      </c>
      <c r="H147" s="21"/>
    </row>
    <row r="148" spans="2:8" x14ac:dyDescent="0.4">
      <c r="B148" s="17">
        <f>tblData3245678910111213[[#This Row],[Nom du donnateur]]</f>
        <v>0</v>
      </c>
      <c r="C148" s="18">
        <f>tblData3245678910111213[[#This Row],[Téléphone]]</f>
        <v>0</v>
      </c>
      <c r="D148" s="57"/>
      <c r="E148" s="54"/>
      <c r="F148" s="54"/>
      <c r="G148" s="55">
        <f>tblData3[[#This Row],[Montant a collecté]]-tblData3[[#This Row],[Montant perçu]]</f>
        <v>0</v>
      </c>
      <c r="H148" s="21"/>
    </row>
    <row r="149" spans="2:8" x14ac:dyDescent="0.4">
      <c r="B149" s="17">
        <f>tblData3245678910111213[[#This Row],[Nom du donnateur]]</f>
        <v>0</v>
      </c>
      <c r="C149" s="18">
        <f>tblData3245678910111213[[#This Row],[Téléphone]]</f>
        <v>0</v>
      </c>
      <c r="D149" s="57"/>
      <c r="E149" s="54"/>
      <c r="F149" s="54"/>
      <c r="G149" s="55">
        <f>tblData3[[#This Row],[Montant a collecté]]-tblData3[[#This Row],[Montant perçu]]</f>
        <v>0</v>
      </c>
      <c r="H149" s="21"/>
    </row>
    <row r="150" spans="2:8" x14ac:dyDescent="0.4">
      <c r="B150" s="17">
        <f>tblData3245678910111213[[#This Row],[Nom du donnateur]]</f>
        <v>0</v>
      </c>
      <c r="C150" s="18">
        <f>tblData3245678910111213[[#This Row],[Téléphone]]</f>
        <v>0</v>
      </c>
      <c r="D150" s="57"/>
      <c r="E150" s="54"/>
      <c r="F150" s="54"/>
      <c r="G150" s="55">
        <f>tblData3[[#This Row],[Montant a collecté]]-tblData3[[#This Row],[Montant perçu]]</f>
        <v>0</v>
      </c>
      <c r="H150" s="21"/>
    </row>
    <row r="151" spans="2:8" x14ac:dyDescent="0.4">
      <c r="B151" s="17">
        <f>tblData3245678910111213[[#This Row],[Nom du donnateur]]</f>
        <v>0</v>
      </c>
      <c r="C151" s="18">
        <f>tblData3245678910111213[[#This Row],[Téléphone]]</f>
        <v>0</v>
      </c>
      <c r="D151" s="57"/>
      <c r="E151" s="54"/>
      <c r="F151" s="54"/>
      <c r="G151" s="55">
        <f>tblData3[[#This Row],[Montant a collecté]]-tblData3[[#This Row],[Montant perçu]]</f>
        <v>0</v>
      </c>
      <c r="H151" s="21"/>
    </row>
    <row r="152" spans="2:8" x14ac:dyDescent="0.4">
      <c r="B152" s="17">
        <f>tblData3245678910111213[[#This Row],[Nom du donnateur]]</f>
        <v>0</v>
      </c>
      <c r="C152" s="18">
        <f>tblData3245678910111213[[#This Row],[Téléphone]]</f>
        <v>0</v>
      </c>
      <c r="D152" s="57"/>
      <c r="E152" s="54"/>
      <c r="F152" s="54"/>
      <c r="G152" s="55">
        <f>tblData3[[#This Row],[Montant a collecté]]-tblData3[[#This Row],[Montant perçu]]</f>
        <v>0</v>
      </c>
      <c r="H152" s="21"/>
    </row>
    <row r="153" spans="2:8" x14ac:dyDescent="0.4">
      <c r="B153" s="17">
        <f>tblData3245678910111213[[#This Row],[Nom du donnateur]]</f>
        <v>0</v>
      </c>
      <c r="C153" s="18">
        <f>tblData3245678910111213[[#This Row],[Téléphone]]</f>
        <v>0</v>
      </c>
      <c r="D153" s="57"/>
      <c r="E153" s="54"/>
      <c r="F153" s="54"/>
      <c r="G153" s="55">
        <f>tblData3[[#This Row],[Montant a collecté]]-tblData3[[#This Row],[Montant perçu]]</f>
        <v>0</v>
      </c>
      <c r="H153" s="21"/>
    </row>
    <row r="154" spans="2:8" x14ac:dyDescent="0.4">
      <c r="B154" s="17">
        <f>tblData3245678910111213[[#This Row],[Nom du donnateur]]</f>
        <v>0</v>
      </c>
      <c r="C154" s="18">
        <f>tblData3245678910111213[[#This Row],[Téléphone]]</f>
        <v>0</v>
      </c>
      <c r="D154" s="57"/>
      <c r="E154" s="54"/>
      <c r="F154" s="54"/>
      <c r="G154" s="55">
        <f>tblData3[[#This Row],[Montant a collecté]]-tblData3[[#This Row],[Montant perçu]]</f>
        <v>0</v>
      </c>
      <c r="H154" s="21"/>
    </row>
    <row r="155" spans="2:8" x14ac:dyDescent="0.4">
      <c r="B155" s="17">
        <f>tblData3245678910111213[[#This Row],[Nom du donnateur]]</f>
        <v>0</v>
      </c>
      <c r="C155" s="18">
        <f>tblData3245678910111213[[#This Row],[Téléphone]]</f>
        <v>0</v>
      </c>
      <c r="D155" s="57"/>
      <c r="E155" s="54"/>
      <c r="F155" s="54"/>
      <c r="G155" s="55">
        <f>tblData3[[#This Row],[Montant a collecté]]-tblData3[[#This Row],[Montant perçu]]</f>
        <v>0</v>
      </c>
      <c r="H155" s="21"/>
    </row>
    <row r="156" spans="2:8" x14ac:dyDescent="0.4">
      <c r="B156" s="17">
        <f>tblData3245678910111213[[#This Row],[Nom du donnateur]]</f>
        <v>0</v>
      </c>
      <c r="C156" s="18">
        <f>tblData3245678910111213[[#This Row],[Téléphone]]</f>
        <v>0</v>
      </c>
      <c r="D156" s="57"/>
      <c r="E156" s="54"/>
      <c r="F156" s="54"/>
      <c r="G156" s="55">
        <f>tblData3[[#This Row],[Montant a collecté]]-tblData3[[#This Row],[Montant perçu]]</f>
        <v>0</v>
      </c>
      <c r="H156" s="21"/>
    </row>
    <row r="157" spans="2:8" x14ac:dyDescent="0.4">
      <c r="B157" s="17">
        <f>tblData3245678910111213[[#This Row],[Nom du donnateur]]</f>
        <v>0</v>
      </c>
      <c r="C157" s="18">
        <f>tblData3245678910111213[[#This Row],[Téléphone]]</f>
        <v>0</v>
      </c>
      <c r="D157" s="57"/>
      <c r="E157" s="54"/>
      <c r="F157" s="54"/>
      <c r="G157" s="55">
        <f>tblData3[[#This Row],[Montant a collecté]]-tblData3[[#This Row],[Montant perçu]]</f>
        <v>0</v>
      </c>
      <c r="H157" s="21"/>
    </row>
    <row r="158" spans="2:8" x14ac:dyDescent="0.4">
      <c r="B158" s="17">
        <f>tblData3245678910111213[[#This Row],[Nom du donnateur]]</f>
        <v>0</v>
      </c>
      <c r="C158" s="18">
        <f>tblData3245678910111213[[#This Row],[Téléphone]]</f>
        <v>0</v>
      </c>
      <c r="D158" s="57"/>
      <c r="E158" s="54"/>
      <c r="F158" s="54"/>
      <c r="G158" s="55">
        <f>tblData3[[#This Row],[Montant a collecté]]-tblData3[[#This Row],[Montant perçu]]</f>
        <v>0</v>
      </c>
      <c r="H158" s="21"/>
    </row>
    <row r="159" spans="2:8" x14ac:dyDescent="0.4">
      <c r="B159" s="17">
        <f>tblData3245678910111213[[#This Row],[Nom du donnateur]]</f>
        <v>0</v>
      </c>
      <c r="C159" s="18">
        <f>tblData3245678910111213[[#This Row],[Téléphone]]</f>
        <v>0</v>
      </c>
      <c r="D159" s="57"/>
      <c r="E159" s="54"/>
      <c r="F159" s="54"/>
      <c r="G159" s="55">
        <f>tblData3[[#This Row],[Montant a collecté]]-tblData3[[#This Row],[Montant perçu]]</f>
        <v>0</v>
      </c>
      <c r="H159" s="21"/>
    </row>
    <row r="160" spans="2:8" x14ac:dyDescent="0.4">
      <c r="B160" s="17">
        <f>tblData3245678910111213[[#This Row],[Nom du donnateur]]</f>
        <v>0</v>
      </c>
      <c r="C160" s="18">
        <f>tblData3245678910111213[[#This Row],[Téléphone]]</f>
        <v>0</v>
      </c>
      <c r="D160" s="57"/>
      <c r="E160" s="54"/>
      <c r="F160" s="54"/>
      <c r="G160" s="55">
        <f>tblData3[[#This Row],[Montant a collecté]]-tblData3[[#This Row],[Montant perçu]]</f>
        <v>0</v>
      </c>
      <c r="H160" s="21"/>
    </row>
    <row r="161" spans="2:8" x14ac:dyDescent="0.4">
      <c r="B161" s="17">
        <f>tblData3245678910111213[[#This Row],[Nom du donnateur]]</f>
        <v>0</v>
      </c>
      <c r="C161" s="18">
        <f>tblData3245678910111213[[#This Row],[Téléphone]]</f>
        <v>0</v>
      </c>
      <c r="D161" s="57"/>
      <c r="E161" s="54"/>
      <c r="F161" s="54"/>
      <c r="G161" s="55">
        <f>tblData3[[#This Row],[Montant a collecté]]-tblData3[[#This Row],[Montant perçu]]</f>
        <v>0</v>
      </c>
      <c r="H161" s="21"/>
    </row>
    <row r="162" spans="2:8" x14ac:dyDescent="0.4">
      <c r="B162" s="17">
        <f>tblData3245678910111213[[#This Row],[Nom du donnateur]]</f>
        <v>0</v>
      </c>
      <c r="C162" s="18">
        <f>tblData3245678910111213[[#This Row],[Téléphone]]</f>
        <v>0</v>
      </c>
      <c r="D162" s="57"/>
      <c r="E162" s="54"/>
      <c r="F162" s="54"/>
      <c r="G162" s="55">
        <f>tblData3[[#This Row],[Montant a collecté]]-tblData3[[#This Row],[Montant perçu]]</f>
        <v>0</v>
      </c>
      <c r="H162" s="21"/>
    </row>
    <row r="163" spans="2:8" x14ac:dyDescent="0.4">
      <c r="B163" s="17">
        <f>tblData3245678910111213[[#This Row],[Nom du donnateur]]</f>
        <v>0</v>
      </c>
      <c r="C163" s="18">
        <f>tblData3245678910111213[[#This Row],[Téléphone]]</f>
        <v>0</v>
      </c>
      <c r="D163" s="57"/>
      <c r="E163" s="54"/>
      <c r="F163" s="54"/>
      <c r="G163" s="55">
        <f>tblData3[[#This Row],[Montant a collecté]]-tblData3[[#This Row],[Montant perçu]]</f>
        <v>0</v>
      </c>
      <c r="H163" s="21"/>
    </row>
    <row r="164" spans="2:8" x14ac:dyDescent="0.4">
      <c r="B164" s="17">
        <f>tblData3245678910111213[[#This Row],[Nom du donnateur]]</f>
        <v>0</v>
      </c>
      <c r="C164" s="18">
        <f>tblData3245678910111213[[#This Row],[Téléphone]]</f>
        <v>0</v>
      </c>
      <c r="D164" s="57"/>
      <c r="E164" s="54"/>
      <c r="F164" s="54"/>
      <c r="G164" s="55">
        <f>tblData3[[#This Row],[Montant a collecté]]-tblData3[[#This Row],[Montant perçu]]</f>
        <v>0</v>
      </c>
      <c r="H164" s="21"/>
    </row>
    <row r="165" spans="2:8" x14ac:dyDescent="0.4">
      <c r="B165" s="17">
        <f>tblData3245678910111213[[#This Row],[Nom du donnateur]]</f>
        <v>0</v>
      </c>
      <c r="C165" s="18">
        <f>tblData3245678910111213[[#This Row],[Téléphone]]</f>
        <v>0</v>
      </c>
      <c r="D165" s="57"/>
      <c r="E165" s="54"/>
      <c r="F165" s="54"/>
      <c r="G165" s="55">
        <f>tblData3[[#This Row],[Montant a collecté]]-tblData3[[#This Row],[Montant perçu]]</f>
        <v>0</v>
      </c>
      <c r="H165" s="21"/>
    </row>
    <row r="166" spans="2:8" x14ac:dyDescent="0.4">
      <c r="B166" s="17">
        <f>tblData3245678910111213[[#This Row],[Nom du donnateur]]</f>
        <v>0</v>
      </c>
      <c r="C166" s="18">
        <f>tblData3245678910111213[[#This Row],[Téléphone]]</f>
        <v>0</v>
      </c>
      <c r="D166" s="57"/>
      <c r="E166" s="54"/>
      <c r="F166" s="54"/>
      <c r="G166" s="55">
        <f>tblData3[[#This Row],[Montant a collecté]]-tblData3[[#This Row],[Montant perçu]]</f>
        <v>0</v>
      </c>
      <c r="H166" s="21"/>
    </row>
    <row r="167" spans="2:8" x14ac:dyDescent="0.4">
      <c r="B167" s="17">
        <f>tblData3245678910111213[[#This Row],[Nom du donnateur]]</f>
        <v>0</v>
      </c>
      <c r="C167" s="18">
        <f>tblData3245678910111213[[#This Row],[Téléphone]]</f>
        <v>0</v>
      </c>
      <c r="D167" s="57"/>
      <c r="E167" s="54"/>
      <c r="F167" s="54"/>
      <c r="G167" s="55">
        <f>tblData3[[#This Row],[Montant a collecté]]-tblData3[[#This Row],[Montant perçu]]</f>
        <v>0</v>
      </c>
      <c r="H167" s="21"/>
    </row>
    <row r="168" spans="2:8" x14ac:dyDescent="0.4">
      <c r="B168" s="17">
        <f>tblData3245678910111213[[#This Row],[Nom du donnateur]]</f>
        <v>0</v>
      </c>
      <c r="C168" s="18">
        <f>tblData3245678910111213[[#This Row],[Téléphone]]</f>
        <v>0</v>
      </c>
      <c r="D168" s="57"/>
      <c r="E168" s="54"/>
      <c r="F168" s="54"/>
      <c r="G168" s="55">
        <f>tblData3[[#This Row],[Montant a collecté]]-tblData3[[#This Row],[Montant perçu]]</f>
        <v>0</v>
      </c>
      <c r="H168" s="21"/>
    </row>
    <row r="169" spans="2:8" x14ac:dyDescent="0.4">
      <c r="B169" s="17">
        <f>tblData3245678910111213[[#This Row],[Nom du donnateur]]</f>
        <v>0</v>
      </c>
      <c r="C169" s="18">
        <f>tblData3245678910111213[[#This Row],[Téléphone]]</f>
        <v>0</v>
      </c>
      <c r="D169" s="57"/>
      <c r="E169" s="54"/>
      <c r="F169" s="54"/>
      <c r="G169" s="55">
        <f>tblData3[[#This Row],[Montant a collecté]]-tblData3[[#This Row],[Montant perçu]]</f>
        <v>0</v>
      </c>
      <c r="H169" s="21"/>
    </row>
    <row r="170" spans="2:8" x14ac:dyDescent="0.4">
      <c r="B170" s="17">
        <f>tblData3245678910111213[[#This Row],[Nom du donnateur]]</f>
        <v>0</v>
      </c>
      <c r="C170" s="18">
        <f>tblData3245678910111213[[#This Row],[Téléphone]]</f>
        <v>0</v>
      </c>
      <c r="D170" s="57"/>
      <c r="E170" s="54"/>
      <c r="F170" s="54"/>
      <c r="G170" s="55">
        <f>tblData3[[#This Row],[Montant a collecté]]-tblData3[[#This Row],[Montant perçu]]</f>
        <v>0</v>
      </c>
      <c r="H170" s="21"/>
    </row>
    <row r="171" spans="2:8" x14ac:dyDescent="0.4">
      <c r="B171" s="17">
        <f>tblData3245678910111213[[#This Row],[Nom du donnateur]]</f>
        <v>0</v>
      </c>
      <c r="C171" s="18">
        <f>tblData3245678910111213[[#This Row],[Téléphone]]</f>
        <v>0</v>
      </c>
      <c r="D171" s="57"/>
      <c r="E171" s="54"/>
      <c r="F171" s="54"/>
      <c r="G171" s="55">
        <f>tblData3[[#This Row],[Montant a collecté]]-tblData3[[#This Row],[Montant perçu]]</f>
        <v>0</v>
      </c>
      <c r="H171" s="21"/>
    </row>
    <row r="172" spans="2:8" x14ac:dyDescent="0.4">
      <c r="B172" s="17">
        <f>tblData3245678910111213[[#This Row],[Nom du donnateur]]</f>
        <v>0</v>
      </c>
      <c r="C172" s="18">
        <f>tblData3245678910111213[[#This Row],[Téléphone]]</f>
        <v>0</v>
      </c>
      <c r="D172" s="57"/>
      <c r="E172" s="54"/>
      <c r="F172" s="54"/>
      <c r="G172" s="55">
        <f>tblData3[[#This Row],[Montant a collecté]]-tblData3[[#This Row],[Montant perçu]]</f>
        <v>0</v>
      </c>
      <c r="H172" s="21"/>
    </row>
    <row r="173" spans="2:8" x14ac:dyDescent="0.4">
      <c r="B173" s="17">
        <f>tblData3245678910111213[[#This Row],[Nom du donnateur]]</f>
        <v>0</v>
      </c>
      <c r="C173" s="18">
        <f>tblData3245678910111213[[#This Row],[Téléphone]]</f>
        <v>0</v>
      </c>
      <c r="D173" s="57"/>
      <c r="E173" s="54"/>
      <c r="F173" s="54"/>
      <c r="G173" s="55">
        <f>tblData3[[#This Row],[Montant a collecté]]-tblData3[[#This Row],[Montant perçu]]</f>
        <v>0</v>
      </c>
      <c r="H173" s="21"/>
    </row>
    <row r="174" spans="2:8" x14ac:dyDescent="0.4">
      <c r="B174" s="17">
        <f>tblData3245678910111213[[#This Row],[Nom du donnateur]]</f>
        <v>0</v>
      </c>
      <c r="C174" s="18">
        <f>tblData3245678910111213[[#This Row],[Téléphone]]</f>
        <v>0</v>
      </c>
      <c r="D174" s="57"/>
      <c r="E174" s="54"/>
      <c r="F174" s="54"/>
      <c r="G174" s="55">
        <f>tblData3[[#This Row],[Montant a collecté]]-tblData3[[#This Row],[Montant perçu]]</f>
        <v>0</v>
      </c>
      <c r="H174" s="21"/>
    </row>
    <row r="175" spans="2:8" x14ac:dyDescent="0.4">
      <c r="B175" s="17">
        <f>tblData3245678910111213[[#This Row],[Nom du donnateur]]</f>
        <v>0</v>
      </c>
      <c r="C175" s="18">
        <f>tblData3245678910111213[[#This Row],[Téléphone]]</f>
        <v>0</v>
      </c>
      <c r="D175" s="57"/>
      <c r="E175" s="54"/>
      <c r="F175" s="54"/>
      <c r="G175" s="55">
        <f>tblData3[[#This Row],[Montant a collecté]]-tblData3[[#This Row],[Montant perçu]]</f>
        <v>0</v>
      </c>
      <c r="H175" s="21"/>
    </row>
    <row r="176" spans="2:8" x14ac:dyDescent="0.4">
      <c r="B176" s="17">
        <f>tblData3245678910111213[[#This Row],[Nom du donnateur]]</f>
        <v>0</v>
      </c>
      <c r="C176" s="18">
        <f>tblData3245678910111213[[#This Row],[Téléphone]]</f>
        <v>0</v>
      </c>
      <c r="D176" s="57"/>
      <c r="E176" s="54"/>
      <c r="F176" s="54"/>
      <c r="G176" s="55">
        <f>tblData3[[#This Row],[Montant a collecté]]-tblData3[[#This Row],[Montant perçu]]</f>
        <v>0</v>
      </c>
      <c r="H176" s="21"/>
    </row>
    <row r="177" spans="2:8" x14ac:dyDescent="0.4">
      <c r="B177" s="17">
        <f>tblData3245678910111213[[#This Row],[Nom du donnateur]]</f>
        <v>0</v>
      </c>
      <c r="C177" s="18">
        <f>tblData3245678910111213[[#This Row],[Téléphone]]</f>
        <v>0</v>
      </c>
      <c r="D177" s="57"/>
      <c r="E177" s="54"/>
      <c r="F177" s="54"/>
      <c r="G177" s="55">
        <f>tblData3[[#This Row],[Montant a collecté]]-tblData3[[#This Row],[Montant perçu]]</f>
        <v>0</v>
      </c>
      <c r="H177" s="21"/>
    </row>
    <row r="178" spans="2:8" x14ac:dyDescent="0.4">
      <c r="B178" s="17">
        <f>tblData3245678910111213[[#This Row],[Nom du donnateur]]</f>
        <v>0</v>
      </c>
      <c r="C178" s="18">
        <f>tblData3245678910111213[[#This Row],[Téléphone]]</f>
        <v>0</v>
      </c>
      <c r="D178" s="57"/>
      <c r="E178" s="54"/>
      <c r="F178" s="54"/>
      <c r="G178" s="55">
        <f>tblData3[[#This Row],[Montant a collecté]]-tblData3[[#This Row],[Montant perçu]]</f>
        <v>0</v>
      </c>
      <c r="H178" s="21"/>
    </row>
    <row r="179" spans="2:8" x14ac:dyDescent="0.4">
      <c r="B179" s="17">
        <f>tblData3245678910111213[[#This Row],[Nom du donnateur]]</f>
        <v>0</v>
      </c>
      <c r="C179" s="18">
        <f>tblData3245678910111213[[#This Row],[Téléphone]]</f>
        <v>0</v>
      </c>
      <c r="D179" s="57"/>
      <c r="E179" s="54"/>
      <c r="F179" s="54"/>
      <c r="G179" s="55">
        <f>tblData3[[#This Row],[Montant a collecté]]-tblData3[[#This Row],[Montant perçu]]</f>
        <v>0</v>
      </c>
      <c r="H179" s="21"/>
    </row>
    <row r="180" spans="2:8" x14ac:dyDescent="0.4">
      <c r="B180" s="17">
        <f>tblData3245678910111213[[#This Row],[Nom du donnateur]]</f>
        <v>0</v>
      </c>
      <c r="C180" s="18">
        <f>tblData3245678910111213[[#This Row],[Téléphone]]</f>
        <v>0</v>
      </c>
      <c r="D180" s="57"/>
      <c r="E180" s="54"/>
      <c r="F180" s="54"/>
      <c r="G180" s="55">
        <f>tblData3[[#This Row],[Montant a collecté]]-tblData3[[#This Row],[Montant perçu]]</f>
        <v>0</v>
      </c>
      <c r="H180" s="21"/>
    </row>
    <row r="181" spans="2:8" x14ac:dyDescent="0.4">
      <c r="B181" s="17">
        <f>tblData3245678910111213[[#This Row],[Nom du donnateur]]</f>
        <v>0</v>
      </c>
      <c r="C181" s="18">
        <f>tblData3245678910111213[[#This Row],[Téléphone]]</f>
        <v>0</v>
      </c>
      <c r="D181" s="57"/>
      <c r="E181" s="54"/>
      <c r="F181" s="54"/>
      <c r="G181" s="55">
        <f>tblData3[[#This Row],[Montant a collecté]]-tblData3[[#This Row],[Montant perçu]]</f>
        <v>0</v>
      </c>
      <c r="H181" s="21"/>
    </row>
    <row r="182" spans="2:8" x14ac:dyDescent="0.4">
      <c r="B182" s="17">
        <f>tblData3245678910111213[[#This Row],[Nom du donnateur]]</f>
        <v>0</v>
      </c>
      <c r="C182" s="18">
        <f>tblData3245678910111213[[#This Row],[Téléphone]]</f>
        <v>0</v>
      </c>
      <c r="D182" s="57"/>
      <c r="E182" s="54"/>
      <c r="F182" s="54"/>
      <c r="G182" s="55">
        <f>tblData3[[#This Row],[Montant a collecté]]-tblData3[[#This Row],[Montant perçu]]</f>
        <v>0</v>
      </c>
      <c r="H182" s="21"/>
    </row>
    <row r="183" spans="2:8" x14ac:dyDescent="0.4">
      <c r="B183" s="17">
        <f>tblData3245678910111213[[#This Row],[Nom du donnateur]]</f>
        <v>0</v>
      </c>
      <c r="C183" s="18">
        <f>tblData3245678910111213[[#This Row],[Téléphone]]</f>
        <v>0</v>
      </c>
      <c r="D183" s="57"/>
      <c r="E183" s="54"/>
      <c r="F183" s="54"/>
      <c r="G183" s="55">
        <f>tblData3[[#This Row],[Montant a collecté]]-tblData3[[#This Row],[Montant perçu]]</f>
        <v>0</v>
      </c>
      <c r="H183" s="21"/>
    </row>
    <row r="184" spans="2:8" x14ac:dyDescent="0.4">
      <c r="B184" s="17">
        <f>tblData3245678910111213[[#This Row],[Nom du donnateur]]</f>
        <v>0</v>
      </c>
      <c r="C184" s="18">
        <f>tblData3245678910111213[[#This Row],[Téléphone]]</f>
        <v>0</v>
      </c>
      <c r="D184" s="57"/>
      <c r="E184" s="54"/>
      <c r="F184" s="54"/>
      <c r="G184" s="55">
        <f>tblData3[[#This Row],[Montant a collecté]]-tblData3[[#This Row],[Montant perçu]]</f>
        <v>0</v>
      </c>
      <c r="H184" s="21"/>
    </row>
    <row r="185" spans="2:8" x14ac:dyDescent="0.4">
      <c r="B185" s="17">
        <f>tblData3245678910111213[[#This Row],[Nom du donnateur]]</f>
        <v>0</v>
      </c>
      <c r="C185" s="18">
        <f>tblData3245678910111213[[#This Row],[Téléphone]]</f>
        <v>0</v>
      </c>
      <c r="D185" s="57"/>
      <c r="E185" s="54"/>
      <c r="F185" s="54"/>
      <c r="G185" s="55">
        <f>tblData3[[#This Row],[Montant a collecté]]-tblData3[[#This Row],[Montant perçu]]</f>
        <v>0</v>
      </c>
      <c r="H185" s="21"/>
    </row>
    <row r="186" spans="2:8" x14ac:dyDescent="0.4">
      <c r="B186" s="17">
        <f>tblData3245678910111213[[#This Row],[Nom du donnateur]]</f>
        <v>0</v>
      </c>
      <c r="C186" s="18">
        <f>tblData3245678910111213[[#This Row],[Téléphone]]</f>
        <v>0</v>
      </c>
      <c r="D186" s="57"/>
      <c r="E186" s="54"/>
      <c r="F186" s="54"/>
      <c r="G186" s="55">
        <f>tblData3[[#This Row],[Montant a collecté]]-tblData3[[#This Row],[Montant perçu]]</f>
        <v>0</v>
      </c>
      <c r="H186" s="21"/>
    </row>
    <row r="187" spans="2:8" x14ac:dyDescent="0.4">
      <c r="B187" s="17">
        <f>tblData3245678910111213[[#This Row],[Nom du donnateur]]</f>
        <v>0</v>
      </c>
      <c r="C187" s="18">
        <f>tblData3245678910111213[[#This Row],[Téléphone]]</f>
        <v>0</v>
      </c>
      <c r="D187" s="57"/>
      <c r="E187" s="54"/>
      <c r="F187" s="54"/>
      <c r="G187" s="55">
        <f>tblData3[[#This Row],[Montant a collecté]]-tblData3[[#This Row],[Montant perçu]]</f>
        <v>0</v>
      </c>
      <c r="H187" s="21"/>
    </row>
    <row r="188" spans="2:8" x14ac:dyDescent="0.4">
      <c r="B188" s="17">
        <f>tblData3245678910111213[[#This Row],[Nom du donnateur]]</f>
        <v>0</v>
      </c>
      <c r="C188" s="18">
        <f>tblData3245678910111213[[#This Row],[Téléphone]]</f>
        <v>0</v>
      </c>
      <c r="D188" s="57"/>
      <c r="E188" s="54"/>
      <c r="F188" s="54"/>
      <c r="G188" s="55">
        <f>tblData3[[#This Row],[Montant a collecté]]-tblData3[[#This Row],[Montant perçu]]</f>
        <v>0</v>
      </c>
      <c r="H188" s="21"/>
    </row>
    <row r="189" spans="2:8" x14ac:dyDescent="0.4">
      <c r="B189" s="17">
        <f>tblData3245678910111213[[#This Row],[Nom du donnateur]]</f>
        <v>0</v>
      </c>
      <c r="C189" s="18">
        <f>tblData3245678910111213[[#This Row],[Téléphone]]</f>
        <v>0</v>
      </c>
      <c r="D189" s="57"/>
      <c r="E189" s="54"/>
      <c r="F189" s="54"/>
      <c r="G189" s="55">
        <f>tblData3[[#This Row],[Montant a collecté]]-tblData3[[#This Row],[Montant perçu]]</f>
        <v>0</v>
      </c>
      <c r="H189" s="21"/>
    </row>
    <row r="190" spans="2:8" x14ac:dyDescent="0.4">
      <c r="B190" s="17">
        <f>tblData3245678910111213[[#This Row],[Nom du donnateur]]</f>
        <v>0</v>
      </c>
      <c r="C190" s="18">
        <f>tblData3245678910111213[[#This Row],[Téléphone]]</f>
        <v>0</v>
      </c>
      <c r="D190" s="57"/>
      <c r="E190" s="54"/>
      <c r="F190" s="54"/>
      <c r="G190" s="55">
        <f>tblData3[[#This Row],[Montant a collecté]]-tblData3[[#This Row],[Montant perçu]]</f>
        <v>0</v>
      </c>
      <c r="H190" s="21"/>
    </row>
    <row r="191" spans="2:8" x14ac:dyDescent="0.4">
      <c r="B191" s="17">
        <f>tblData3245678910111213[[#This Row],[Nom du donnateur]]</f>
        <v>0</v>
      </c>
      <c r="C191" s="18">
        <f>tblData3245678910111213[[#This Row],[Téléphone]]</f>
        <v>0</v>
      </c>
      <c r="D191" s="57"/>
      <c r="E191" s="54"/>
      <c r="F191" s="54"/>
      <c r="G191" s="55">
        <f>tblData3[[#This Row],[Montant a collecté]]-tblData3[[#This Row],[Montant perçu]]</f>
        <v>0</v>
      </c>
      <c r="H191" s="21"/>
    </row>
    <row r="192" spans="2:8" x14ac:dyDescent="0.4">
      <c r="B192" s="17">
        <f>tblData3245678910111213[[#This Row],[Nom du donnateur]]</f>
        <v>0</v>
      </c>
      <c r="C192" s="18">
        <f>tblData3245678910111213[[#This Row],[Téléphone]]</f>
        <v>0</v>
      </c>
      <c r="D192" s="57"/>
      <c r="E192" s="54"/>
      <c r="F192" s="54"/>
      <c r="G192" s="55">
        <f>tblData3[[#This Row],[Montant a collecté]]-tblData3[[#This Row],[Montant perçu]]</f>
        <v>0</v>
      </c>
      <c r="H192" s="21"/>
    </row>
    <row r="193" spans="2:8" x14ac:dyDescent="0.4">
      <c r="B193" s="17">
        <f>tblData3245678910111213[[#This Row],[Nom du donnateur]]</f>
        <v>0</v>
      </c>
      <c r="C193" s="18">
        <f>tblData3245678910111213[[#This Row],[Téléphone]]</f>
        <v>0</v>
      </c>
      <c r="D193" s="57"/>
      <c r="E193" s="54"/>
      <c r="F193" s="54"/>
      <c r="G193" s="55">
        <f>tblData3[[#This Row],[Montant a collecté]]-tblData3[[#This Row],[Montant perçu]]</f>
        <v>0</v>
      </c>
      <c r="H193" s="21"/>
    </row>
    <row r="194" spans="2:8" x14ac:dyDescent="0.4">
      <c r="B194" s="17">
        <f>tblData3245678910111213[[#This Row],[Nom du donnateur]]</f>
        <v>0</v>
      </c>
      <c r="C194" s="18">
        <f>tblData3245678910111213[[#This Row],[Téléphone]]</f>
        <v>0</v>
      </c>
      <c r="D194" s="57"/>
      <c r="E194" s="54"/>
      <c r="F194" s="54"/>
      <c r="G194" s="55">
        <f>tblData3[[#This Row],[Montant a collecté]]-tblData3[[#This Row],[Montant perçu]]</f>
        <v>0</v>
      </c>
      <c r="H194" s="21"/>
    </row>
    <row r="195" spans="2:8" x14ac:dyDescent="0.4">
      <c r="B195" s="17">
        <f>tblData3245678910111213[[#This Row],[Nom du donnateur]]</f>
        <v>0</v>
      </c>
      <c r="C195" s="18">
        <f>tblData3245678910111213[[#This Row],[Téléphone]]</f>
        <v>0</v>
      </c>
      <c r="D195" s="57"/>
      <c r="E195" s="54"/>
      <c r="F195" s="54"/>
      <c r="G195" s="55">
        <f>tblData3[[#This Row],[Montant a collecté]]-tblData3[[#This Row],[Montant perçu]]</f>
        <v>0</v>
      </c>
      <c r="H195" s="21"/>
    </row>
    <row r="196" spans="2:8" x14ac:dyDescent="0.4">
      <c r="B196" s="17">
        <f>tblData3245678910111213[[#This Row],[Nom du donnateur]]</f>
        <v>0</v>
      </c>
      <c r="C196" s="18">
        <f>tblData3245678910111213[[#This Row],[Téléphone]]</f>
        <v>0</v>
      </c>
      <c r="D196" s="57"/>
      <c r="E196" s="54"/>
      <c r="F196" s="54"/>
      <c r="G196" s="55">
        <f>tblData3[[#This Row],[Montant a collecté]]-tblData3[[#This Row],[Montant perçu]]</f>
        <v>0</v>
      </c>
      <c r="H196" s="21"/>
    </row>
    <row r="197" spans="2:8" x14ac:dyDescent="0.4">
      <c r="B197" s="17">
        <f>tblData3245678910111213[[#This Row],[Nom du donnateur]]</f>
        <v>0</v>
      </c>
      <c r="C197" s="18">
        <f>tblData3245678910111213[[#This Row],[Téléphone]]</f>
        <v>0</v>
      </c>
      <c r="D197" s="57"/>
      <c r="E197" s="54"/>
      <c r="F197" s="54"/>
      <c r="G197" s="55">
        <f>tblData3[[#This Row],[Montant a collecté]]-tblData3[[#This Row],[Montant perçu]]</f>
        <v>0</v>
      </c>
      <c r="H197" s="21"/>
    </row>
    <row r="198" spans="2:8" x14ac:dyDescent="0.4">
      <c r="B198" s="17">
        <f>tblData3245678910111213[[#This Row],[Nom du donnateur]]</f>
        <v>0</v>
      </c>
      <c r="C198" s="18">
        <f>tblData3245678910111213[[#This Row],[Téléphone]]</f>
        <v>0</v>
      </c>
      <c r="D198" s="57"/>
      <c r="E198" s="54"/>
      <c r="F198" s="54"/>
      <c r="G198" s="55">
        <f>tblData3[[#This Row],[Montant a collecté]]-tblData3[[#This Row],[Montant perçu]]</f>
        <v>0</v>
      </c>
      <c r="H198" s="21"/>
    </row>
    <row r="199" spans="2:8" x14ac:dyDescent="0.4">
      <c r="B199" s="17">
        <f>tblData3245678910111213[[#This Row],[Nom du donnateur]]</f>
        <v>0</v>
      </c>
      <c r="C199" s="18">
        <f>tblData3245678910111213[[#This Row],[Téléphone]]</f>
        <v>0</v>
      </c>
      <c r="D199" s="57"/>
      <c r="E199" s="54"/>
      <c r="F199" s="54"/>
      <c r="G199" s="55">
        <f>tblData3[[#This Row],[Montant a collecté]]-tblData3[[#This Row],[Montant perçu]]</f>
        <v>0</v>
      </c>
      <c r="H199" s="21"/>
    </row>
    <row r="200" spans="2:8" x14ac:dyDescent="0.4">
      <c r="B200" s="17">
        <f>tblData3245678910111213[[#This Row],[Nom du donnateur]]</f>
        <v>0</v>
      </c>
      <c r="C200" s="18">
        <f>tblData3245678910111213[[#This Row],[Téléphone]]</f>
        <v>0</v>
      </c>
      <c r="D200" s="57"/>
      <c r="E200" s="54"/>
      <c r="F200" s="54"/>
      <c r="G200" s="55">
        <f>tblData3[[#This Row],[Montant a collecté]]-tblData3[[#This Row],[Montant perçu]]</f>
        <v>0</v>
      </c>
      <c r="H200" s="21"/>
    </row>
    <row r="201" spans="2:8" x14ac:dyDescent="0.4">
      <c r="B201" s="17">
        <f>tblData3245678910111213[[#This Row],[Nom du donnateur]]</f>
        <v>0</v>
      </c>
      <c r="C201" s="18">
        <f>tblData3245678910111213[[#This Row],[Téléphone]]</f>
        <v>0</v>
      </c>
      <c r="D201" s="57"/>
      <c r="E201" s="54"/>
      <c r="F201" s="54"/>
      <c r="G201" s="55">
        <f>tblData3[[#This Row],[Montant a collecté]]-tblData3[[#This Row],[Montant perçu]]</f>
        <v>0</v>
      </c>
      <c r="H201" s="21"/>
    </row>
    <row r="202" spans="2:8" x14ac:dyDescent="0.4">
      <c r="B202" s="17">
        <f>tblData3245678910111213[[#This Row],[Nom du donnateur]]</f>
        <v>0</v>
      </c>
      <c r="C202" s="18">
        <f>tblData3245678910111213[[#This Row],[Téléphone]]</f>
        <v>0</v>
      </c>
      <c r="D202" s="57"/>
      <c r="E202" s="54"/>
      <c r="F202" s="54"/>
      <c r="G202" s="55">
        <f>tblData3[[#This Row],[Montant a collecté]]-tblData3[[#This Row],[Montant perçu]]</f>
        <v>0</v>
      </c>
      <c r="H202" s="21"/>
    </row>
    <row r="203" spans="2:8" x14ac:dyDescent="0.4">
      <c r="B203" s="17">
        <f>tblData3245678910111213[[#This Row],[Nom du donnateur]]</f>
        <v>0</v>
      </c>
      <c r="C203" s="18">
        <f>tblData3245678910111213[[#This Row],[Téléphone]]</f>
        <v>0</v>
      </c>
      <c r="D203" s="57"/>
      <c r="E203" s="54"/>
      <c r="F203" s="54"/>
      <c r="G203" s="55">
        <f>tblData3[[#This Row],[Montant a collecté]]-tblData3[[#This Row],[Montant perçu]]</f>
        <v>0</v>
      </c>
      <c r="H203" s="21"/>
    </row>
    <row r="204" spans="2:8" x14ac:dyDescent="0.4">
      <c r="B204" s="17">
        <f>tblData3245678910111213[[#This Row],[Nom du donnateur]]</f>
        <v>0</v>
      </c>
      <c r="C204" s="18">
        <f>tblData3245678910111213[[#This Row],[Téléphone]]</f>
        <v>0</v>
      </c>
      <c r="D204" s="57"/>
      <c r="E204" s="54"/>
      <c r="F204" s="54"/>
      <c r="G204" s="55">
        <f>tblData3[[#This Row],[Montant a collecté]]-tblData3[[#This Row],[Montant perçu]]</f>
        <v>0</v>
      </c>
      <c r="H204" s="21"/>
    </row>
    <row r="205" spans="2:8" x14ac:dyDescent="0.4">
      <c r="B205" s="17">
        <f>tblData3245678910111213[[#This Row],[Nom du donnateur]]</f>
        <v>0</v>
      </c>
      <c r="C205" s="18">
        <f>tblData3245678910111213[[#This Row],[Téléphone]]</f>
        <v>0</v>
      </c>
      <c r="D205" s="57"/>
      <c r="E205" s="54"/>
      <c r="F205" s="54"/>
      <c r="G205" s="55">
        <f>tblData3[[#This Row],[Montant a collecté]]-tblData3[[#This Row],[Montant perçu]]</f>
        <v>0</v>
      </c>
      <c r="H205" s="21"/>
    </row>
    <row r="206" spans="2:8" x14ac:dyDescent="0.4">
      <c r="B206" s="17">
        <f>tblData3245678910111213[[#This Row],[Nom du donnateur]]</f>
        <v>0</v>
      </c>
      <c r="C206" s="18">
        <f>tblData3245678910111213[[#This Row],[Téléphone]]</f>
        <v>0</v>
      </c>
      <c r="D206" s="57"/>
      <c r="E206" s="54"/>
      <c r="F206" s="54"/>
      <c r="G206" s="55">
        <f>tblData3[[#This Row],[Montant a collecté]]-tblData3[[#This Row],[Montant perçu]]</f>
        <v>0</v>
      </c>
      <c r="H206" s="21"/>
    </row>
    <row r="207" spans="2:8" x14ac:dyDescent="0.4">
      <c r="B207" s="17">
        <f>tblData3245678910111213[[#This Row],[Nom du donnateur]]</f>
        <v>0</v>
      </c>
      <c r="C207" s="18">
        <f>tblData3245678910111213[[#This Row],[Téléphone]]</f>
        <v>0</v>
      </c>
      <c r="D207" s="57"/>
      <c r="E207" s="54"/>
      <c r="F207" s="54"/>
      <c r="G207" s="55">
        <f>tblData3[[#This Row],[Montant a collecté]]-tblData3[[#This Row],[Montant perçu]]</f>
        <v>0</v>
      </c>
      <c r="H207" s="21"/>
    </row>
    <row r="208" spans="2:8" x14ac:dyDescent="0.4">
      <c r="B208" s="17">
        <f>tblData3245678910111213[[#This Row],[Nom du donnateur]]</f>
        <v>0</v>
      </c>
      <c r="C208" s="18">
        <f>tblData3245678910111213[[#This Row],[Téléphone]]</f>
        <v>0</v>
      </c>
      <c r="D208" s="57"/>
      <c r="E208" s="54"/>
      <c r="F208" s="54"/>
      <c r="G208" s="55">
        <f>tblData3[[#This Row],[Montant a collecté]]-tblData3[[#This Row],[Montant perçu]]</f>
        <v>0</v>
      </c>
      <c r="H208" s="21"/>
    </row>
    <row r="209" spans="2:8" x14ac:dyDescent="0.4">
      <c r="B209" s="4" t="s">
        <v>0</v>
      </c>
      <c r="C209" s="5"/>
      <c r="D209" s="6"/>
      <c r="E209" s="28">
        <f>SUBTOTAL(109,tblData3[Montant perçu])</f>
        <v>2346</v>
      </c>
      <c r="F209" s="28">
        <f>SUBTOTAL(109,tblData3[Montant a collecté])</f>
        <v>2535</v>
      </c>
      <c r="G209" s="28">
        <f>SUBTOTAL(109,tblData3[Différence])</f>
        <v>189</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K68"/>
  <sheetViews>
    <sheetView tabSelected="1" topLeftCell="A3" workbookViewId="0">
      <selection activeCell="G8" sqref="G8"/>
    </sheetView>
  </sheetViews>
  <sheetFormatPr defaultRowHeight="12.3" x14ac:dyDescent="0.4"/>
  <cols>
    <col min="1" max="1" width="2.38671875" customWidth="1"/>
    <col min="2" max="2" width="33.71875" customWidth="1"/>
    <col min="3" max="3" width="24" customWidth="1"/>
    <col min="4" max="5" width="19.27734375" customWidth="1"/>
    <col min="6" max="6" width="24.33203125" customWidth="1"/>
    <col min="7" max="7" width="19.27734375" customWidth="1"/>
    <col min="8" max="8" width="27.88671875" customWidth="1"/>
    <col min="9" max="11" width="19.27734375" customWidth="1"/>
  </cols>
  <sheetData>
    <row r="1" spans="2:11" x14ac:dyDescent="0.4">
      <c r="B1" s="3"/>
      <c r="C1" s="3"/>
      <c r="D1" s="3"/>
      <c r="E1" s="3"/>
      <c r="F1" s="3"/>
      <c r="G1" s="3"/>
      <c r="H1" s="3"/>
      <c r="I1" s="3"/>
      <c r="J1" s="3"/>
      <c r="K1" s="3"/>
    </row>
    <row r="2" spans="2:11" ht="31.8" x14ac:dyDescent="0.4">
      <c r="B2" s="1" t="s">
        <v>25</v>
      </c>
      <c r="C2" s="1"/>
      <c r="D2" s="1"/>
      <c r="E2" s="1"/>
      <c r="F2" s="1"/>
      <c r="G2" s="1"/>
      <c r="H2" s="1"/>
      <c r="I2" s="1"/>
      <c r="J2" s="1"/>
      <c r="K2" s="1"/>
    </row>
    <row r="3" spans="2:11" x14ac:dyDescent="0.4">
      <c r="B3" s="3"/>
      <c r="C3" s="3"/>
      <c r="D3" s="3"/>
      <c r="E3" s="3"/>
      <c r="F3" s="3"/>
      <c r="G3" s="3"/>
      <c r="H3" s="3"/>
      <c r="I3" s="3"/>
      <c r="J3" s="3"/>
      <c r="K3" s="3"/>
    </row>
    <row r="4" spans="2:11" ht="19.5" x14ac:dyDescent="0.4">
      <c r="B4" s="2" t="s">
        <v>10</v>
      </c>
      <c r="C4" s="30">
        <f>SUM(F9:F50)</f>
        <v>140210</v>
      </c>
      <c r="D4" s="2"/>
      <c r="E4" s="2"/>
      <c r="F4" s="2"/>
      <c r="G4" s="2"/>
      <c r="H4" s="2"/>
      <c r="I4" s="2"/>
      <c r="J4" s="2"/>
      <c r="K4" s="2"/>
    </row>
    <row r="5" spans="2:11" ht="19.5" x14ac:dyDescent="0.4">
      <c r="B5" s="2" t="s">
        <v>11</v>
      </c>
      <c r="C5" s="30">
        <f>SUM(H9:H50)</f>
        <v>94871</v>
      </c>
      <c r="D5" s="2"/>
      <c r="E5" s="2"/>
      <c r="F5" s="2"/>
      <c r="G5" s="2"/>
      <c r="H5" s="2"/>
      <c r="I5" s="2"/>
      <c r="J5" s="2"/>
      <c r="K5" s="2"/>
    </row>
    <row r="6" spans="2:11" ht="19.5" x14ac:dyDescent="0.4">
      <c r="B6" s="2" t="s">
        <v>1</v>
      </c>
      <c r="C6" s="9">
        <f>COUNT(F9:F50)</f>
        <v>14</v>
      </c>
      <c r="D6" s="2"/>
      <c r="E6" s="2"/>
      <c r="F6" s="2"/>
      <c r="G6" s="2"/>
      <c r="H6" s="2"/>
      <c r="I6" s="2"/>
      <c r="J6" s="2"/>
      <c r="K6" s="2"/>
    </row>
    <row r="7" spans="2:11" x14ac:dyDescent="0.4">
      <c r="B7" s="3"/>
      <c r="C7" s="3"/>
      <c r="D7" s="3"/>
      <c r="E7" s="3"/>
      <c r="F7" s="3"/>
      <c r="G7" s="3"/>
      <c r="H7" s="3"/>
      <c r="I7" s="3"/>
      <c r="J7" s="3"/>
      <c r="K7" s="3"/>
    </row>
    <row r="8" spans="2:11" x14ac:dyDescent="0.4">
      <c r="B8" s="39" t="s">
        <v>2</v>
      </c>
      <c r="C8" s="40" t="s">
        <v>3</v>
      </c>
      <c r="D8" s="41" t="s">
        <v>4</v>
      </c>
      <c r="E8" s="42" t="s">
        <v>8</v>
      </c>
      <c r="F8" s="42" t="s">
        <v>23</v>
      </c>
      <c r="G8" s="42" t="s">
        <v>35</v>
      </c>
      <c r="H8" s="42" t="s">
        <v>24</v>
      </c>
      <c r="I8" s="42" t="s">
        <v>6</v>
      </c>
      <c r="J8" s="13"/>
      <c r="K8" s="14" t="s">
        <v>7</v>
      </c>
    </row>
    <row r="9" spans="2:11" ht="12.3" customHeight="1" x14ac:dyDescent="0.4">
      <c r="B9" s="59" t="str">
        <f>JAN!B9</f>
        <v>army</v>
      </c>
      <c r="C9" s="63">
        <f>JAN!C9</f>
        <v>18238861</v>
      </c>
      <c r="D9" s="44">
        <f>tblData3245678910111213[[#This Row],[Date de payement]]</f>
        <v>12543</v>
      </c>
      <c r="E9" s="43">
        <f>tblData3245678910111213[[#This Row],[Montant perçu]]</f>
        <v>30000</v>
      </c>
      <c r="F9" s="63">
        <f>E9+E10+E11</f>
        <v>50120</v>
      </c>
      <c r="G9" s="43">
        <f>tblData3245678910111213[[#This Row],[Montant a collecté]]</f>
        <v>2</v>
      </c>
      <c r="H9" s="63">
        <f>G9+G10+G11</f>
        <v>5302</v>
      </c>
      <c r="I9" s="63">
        <f>H9-F9</f>
        <v>-44818</v>
      </c>
    </row>
    <row r="10" spans="2:11" x14ac:dyDescent="0.4">
      <c r="B10" s="59"/>
      <c r="C10" s="63"/>
      <c r="D10" s="44">
        <f>FEV!D9</f>
        <v>0</v>
      </c>
      <c r="E10" s="43">
        <f>FEV!E9</f>
        <v>20000</v>
      </c>
      <c r="F10" s="63"/>
      <c r="G10" s="43">
        <f>FEV!F9</f>
        <v>2800</v>
      </c>
      <c r="H10" s="63"/>
      <c r="I10" s="63"/>
    </row>
    <row r="11" spans="2:11" x14ac:dyDescent="0.4">
      <c r="B11" s="59"/>
      <c r="C11" s="63"/>
      <c r="D11" s="44">
        <f>MAR!E9</f>
        <v>120</v>
      </c>
      <c r="E11" s="43">
        <f>MAR!E9</f>
        <v>120</v>
      </c>
      <c r="F11" s="63"/>
      <c r="G11" s="43">
        <f>MAR!F9</f>
        <v>2500</v>
      </c>
      <c r="H11" s="63"/>
      <c r="I11" s="63"/>
    </row>
    <row r="12" spans="2:11" x14ac:dyDescent="0.4">
      <c r="B12" s="59">
        <f>JAN!B10</f>
        <v>123</v>
      </c>
      <c r="C12" s="63">
        <f>JAN!C10</f>
        <v>0</v>
      </c>
      <c r="D12" s="44">
        <f>JAN!D10</f>
        <v>12123</v>
      </c>
      <c r="E12" s="43">
        <f>JAN!E10</f>
        <v>0</v>
      </c>
      <c r="F12" s="63">
        <f>E12+E13+E14</f>
        <v>44</v>
      </c>
      <c r="G12" s="43">
        <f>JAN!F10</f>
        <v>23</v>
      </c>
      <c r="H12" s="63">
        <f>G12+G13+G14</f>
        <v>69</v>
      </c>
      <c r="I12" s="63">
        <f>H12-F12</f>
        <v>25</v>
      </c>
    </row>
    <row r="13" spans="2:11" x14ac:dyDescent="0.4">
      <c r="B13" s="61"/>
      <c r="C13" s="63"/>
      <c r="D13" s="44">
        <f>FEV!D10</f>
        <v>0</v>
      </c>
      <c r="E13" s="43">
        <f>FEV!E10</f>
        <v>22</v>
      </c>
      <c r="F13" s="63"/>
      <c r="G13" s="43">
        <f>FEV!F10</f>
        <v>23</v>
      </c>
      <c r="H13" s="63"/>
      <c r="I13" s="63"/>
    </row>
    <row r="14" spans="2:11" x14ac:dyDescent="0.4">
      <c r="B14" s="62"/>
      <c r="C14" s="63"/>
      <c r="D14" s="44">
        <v>1234</v>
      </c>
      <c r="E14" s="43">
        <f>MAR!E10</f>
        <v>22</v>
      </c>
      <c r="F14" s="63"/>
      <c r="G14" s="43">
        <f>MAR!F10</f>
        <v>23</v>
      </c>
      <c r="H14" s="63"/>
      <c r="I14" s="63"/>
    </row>
    <row r="15" spans="2:11" x14ac:dyDescent="0.4">
      <c r="B15" s="59">
        <f>JAN!B11</f>
        <v>1</v>
      </c>
      <c r="C15" s="59">
        <f>JAN!C11</f>
        <v>0</v>
      </c>
      <c r="D15" s="44">
        <f>JAN!D11</f>
        <v>0</v>
      </c>
      <c r="E15" s="43">
        <f>JAN!E11</f>
        <v>0</v>
      </c>
      <c r="F15" s="63">
        <f>E15+E16+E17</f>
        <v>46</v>
      </c>
      <c r="G15" s="43">
        <f>JAN!F11</f>
        <v>0</v>
      </c>
      <c r="H15" s="63">
        <f>G15+G16+G17</f>
        <v>0</v>
      </c>
      <c r="I15" s="63">
        <f>H15-F15</f>
        <v>-46</v>
      </c>
    </row>
    <row r="16" spans="2:11" x14ac:dyDescent="0.4">
      <c r="B16" s="59"/>
      <c r="C16" s="59"/>
      <c r="D16" s="44">
        <f>FEV!D11</f>
        <v>0</v>
      </c>
      <c r="E16" s="43">
        <f>FEV!E11</f>
        <v>23</v>
      </c>
      <c r="F16" s="63"/>
      <c r="G16" s="43">
        <f>FEV!F11</f>
        <v>0</v>
      </c>
      <c r="H16" s="63"/>
      <c r="I16" s="63"/>
    </row>
    <row r="17" spans="2:9" x14ac:dyDescent="0.4">
      <c r="B17" s="59"/>
      <c r="C17" s="59"/>
      <c r="D17" s="44">
        <f>MAR!E11</f>
        <v>23</v>
      </c>
      <c r="E17" s="43">
        <f>MAR!E11</f>
        <v>23</v>
      </c>
      <c r="F17" s="63"/>
      <c r="G17" s="43">
        <f>MAR!F11</f>
        <v>0</v>
      </c>
      <c r="H17" s="63"/>
      <c r="I17" s="63"/>
    </row>
    <row r="18" spans="2:9" x14ac:dyDescent="0.4">
      <c r="B18" s="59">
        <f>JAN!B12</f>
        <v>2</v>
      </c>
      <c r="C18" s="59">
        <f>JAN!C12</f>
        <v>0</v>
      </c>
      <c r="D18" s="44">
        <f>JAN!D12</f>
        <v>0</v>
      </c>
      <c r="E18" s="43">
        <f>JAN!E12</f>
        <v>0</v>
      </c>
      <c r="F18" s="63">
        <f>E18+E19+E20</f>
        <v>0</v>
      </c>
      <c r="G18" s="43">
        <f>JAN!F12</f>
        <v>0</v>
      </c>
      <c r="H18" s="63">
        <f>G18+G19+G20</f>
        <v>0</v>
      </c>
      <c r="I18" s="63">
        <f t="shared" ref="I18" si="0">H18-F18</f>
        <v>0</v>
      </c>
    </row>
    <row r="19" spans="2:9" x14ac:dyDescent="0.4">
      <c r="B19" s="59"/>
      <c r="C19" s="59"/>
      <c r="D19" s="44">
        <f>FEV!D12</f>
        <v>0</v>
      </c>
      <c r="E19" s="43">
        <f>FEV!E12</f>
        <v>0</v>
      </c>
      <c r="F19" s="63"/>
      <c r="G19" s="43">
        <f>FEV!F12</f>
        <v>0</v>
      </c>
      <c r="H19" s="63"/>
      <c r="I19" s="63"/>
    </row>
    <row r="20" spans="2:9" x14ac:dyDescent="0.4">
      <c r="B20" s="59"/>
      <c r="C20" s="59"/>
      <c r="D20" s="44">
        <f>MAR!E12</f>
        <v>0</v>
      </c>
      <c r="E20" s="43">
        <f>MAR!E12</f>
        <v>0</v>
      </c>
      <c r="F20" s="63"/>
      <c r="G20" s="43">
        <f>MAR!F12</f>
        <v>0</v>
      </c>
      <c r="H20" s="63"/>
      <c r="I20" s="63"/>
    </row>
    <row r="21" spans="2:9" x14ac:dyDescent="0.4">
      <c r="B21" s="59">
        <f>JAN!B13</f>
        <v>3</v>
      </c>
      <c r="C21" s="59">
        <f>JAN!C13</f>
        <v>0</v>
      </c>
      <c r="D21" s="44">
        <f>JAN!D13</f>
        <v>12345</v>
      </c>
      <c r="E21" s="43">
        <f>JAN!E13</f>
        <v>0</v>
      </c>
      <c r="F21" s="63">
        <f>E21+E22+E23</f>
        <v>0</v>
      </c>
      <c r="G21" s="43">
        <f>JAN!F13</f>
        <v>0</v>
      </c>
      <c r="H21" s="63">
        <f>SUM(G21:G23)</f>
        <v>0</v>
      </c>
      <c r="I21" s="63">
        <f t="shared" ref="I21" si="1">H21-F21</f>
        <v>0</v>
      </c>
    </row>
    <row r="22" spans="2:9" x14ac:dyDescent="0.4">
      <c r="B22" s="59"/>
      <c r="C22" s="59"/>
      <c r="D22" s="44">
        <f>FEV!D13</f>
        <v>0</v>
      </c>
      <c r="E22" s="43">
        <f>FEV!E13</f>
        <v>0</v>
      </c>
      <c r="F22" s="63"/>
      <c r="G22" s="43">
        <f>FEV!F13</f>
        <v>0</v>
      </c>
      <c r="H22" s="63"/>
      <c r="I22" s="63"/>
    </row>
    <row r="23" spans="2:9" x14ac:dyDescent="0.4">
      <c r="B23" s="59"/>
      <c r="C23" s="59"/>
      <c r="D23" s="44">
        <f>MAR!E13</f>
        <v>0</v>
      </c>
      <c r="E23" s="43">
        <f>MAR!E13</f>
        <v>0</v>
      </c>
      <c r="F23" s="63"/>
      <c r="G23" s="43">
        <f>MAR!F13</f>
        <v>0</v>
      </c>
      <c r="H23" s="63"/>
      <c r="I23" s="63"/>
    </row>
    <row r="24" spans="2:9" x14ac:dyDescent="0.4">
      <c r="B24" s="59">
        <f>JAN!B14</f>
        <v>4</v>
      </c>
      <c r="C24" s="59">
        <f>JAN!C14</f>
        <v>0</v>
      </c>
      <c r="D24" s="44">
        <f>JAN!D14</f>
        <v>1112122</v>
      </c>
      <c r="E24" s="43">
        <f>JAN!E14</f>
        <v>0</v>
      </c>
      <c r="F24" s="63">
        <f>E24+E25+E26</f>
        <v>0</v>
      </c>
      <c r="G24" s="43">
        <f>JAN!F14</f>
        <v>0</v>
      </c>
      <c r="H24" s="63">
        <f>SUM(G24:G26)</f>
        <v>0</v>
      </c>
      <c r="I24" s="63">
        <f t="shared" ref="I24" si="2">H24-F24</f>
        <v>0</v>
      </c>
    </row>
    <row r="25" spans="2:9" x14ac:dyDescent="0.4">
      <c r="B25" s="59"/>
      <c r="C25" s="59"/>
      <c r="D25" s="44">
        <f>FEV!D14</f>
        <v>0</v>
      </c>
      <c r="E25" s="43">
        <f>FEV!E14</f>
        <v>0</v>
      </c>
      <c r="F25" s="63"/>
      <c r="G25" s="43">
        <f>FEV!F14</f>
        <v>0</v>
      </c>
      <c r="H25" s="63"/>
      <c r="I25" s="63"/>
    </row>
    <row r="26" spans="2:9" x14ac:dyDescent="0.4">
      <c r="B26" s="59"/>
      <c r="C26" s="59"/>
      <c r="D26" s="44">
        <f>MAR!E14</f>
        <v>0</v>
      </c>
      <c r="E26" s="43">
        <f>MAR!E14</f>
        <v>0</v>
      </c>
      <c r="F26" s="63"/>
      <c r="G26" s="43">
        <f>MAR!F14</f>
        <v>0</v>
      </c>
      <c r="H26" s="63"/>
      <c r="I26" s="63"/>
    </row>
    <row r="27" spans="2:9" x14ac:dyDescent="0.4">
      <c r="B27" s="59">
        <f>JAN!B15</f>
        <v>5</v>
      </c>
      <c r="C27" s="59">
        <f>JAN!C15</f>
        <v>0</v>
      </c>
      <c r="D27" s="44">
        <f>JAN!D15</f>
        <v>0</v>
      </c>
      <c r="E27" s="43">
        <f>JAN!E15</f>
        <v>0</v>
      </c>
      <c r="F27" s="63">
        <f>E27+E28+E29</f>
        <v>0</v>
      </c>
      <c r="G27" s="43">
        <f>JAN!F15</f>
        <v>0</v>
      </c>
      <c r="H27" s="63">
        <f>SUM(G27:G29)</f>
        <v>0</v>
      </c>
      <c r="I27" s="63">
        <f t="shared" ref="I27" si="3">H27-F27</f>
        <v>0</v>
      </c>
    </row>
    <row r="28" spans="2:9" x14ac:dyDescent="0.4">
      <c r="B28" s="59"/>
      <c r="C28" s="59"/>
      <c r="D28" s="44">
        <f>FEV!D15</f>
        <v>0</v>
      </c>
      <c r="E28" s="43">
        <f>FEV!E15</f>
        <v>0</v>
      </c>
      <c r="F28" s="63"/>
      <c r="G28" s="43">
        <f>FEV!F15</f>
        <v>0</v>
      </c>
      <c r="H28" s="63"/>
      <c r="I28" s="63"/>
    </row>
    <row r="29" spans="2:9" x14ac:dyDescent="0.4">
      <c r="B29" s="59"/>
      <c r="C29" s="59"/>
      <c r="D29" s="44">
        <f>MAR!E15</f>
        <v>0</v>
      </c>
      <c r="E29" s="43">
        <f>MAR!E15</f>
        <v>0</v>
      </c>
      <c r="F29" s="63"/>
      <c r="G29" s="43">
        <f>MAR!F15</f>
        <v>0</v>
      </c>
      <c r="H29" s="63"/>
      <c r="I29" s="63"/>
    </row>
    <row r="30" spans="2:9" x14ac:dyDescent="0.4">
      <c r="B30" s="59">
        <f>JAN!B16</f>
        <v>6</v>
      </c>
      <c r="C30" s="59">
        <f>JAN!C16</f>
        <v>0</v>
      </c>
      <c r="D30" s="44">
        <f>JAN!D16</f>
        <v>0</v>
      </c>
      <c r="E30" s="43">
        <f>JAN!E16</f>
        <v>0</v>
      </c>
      <c r="F30" s="63">
        <f>E30+E31+E32</f>
        <v>0</v>
      </c>
      <c r="G30" s="43">
        <f>JAN!F16</f>
        <v>0</v>
      </c>
      <c r="H30" s="63">
        <f>SUM(G30:G32)</f>
        <v>0</v>
      </c>
      <c r="I30" s="63">
        <f t="shared" ref="I30:I48" si="4">H30-F30</f>
        <v>0</v>
      </c>
    </row>
    <row r="31" spans="2:9" x14ac:dyDescent="0.4">
      <c r="B31" s="59"/>
      <c r="C31" s="59"/>
      <c r="D31" s="44">
        <f>FEV!D16</f>
        <v>0</v>
      </c>
      <c r="E31" s="43">
        <f>FEV!E16</f>
        <v>0</v>
      </c>
      <c r="F31" s="63"/>
      <c r="G31" s="43">
        <f>FEV!F16</f>
        <v>0</v>
      </c>
      <c r="H31" s="63"/>
      <c r="I31" s="63"/>
    </row>
    <row r="32" spans="2:9" x14ac:dyDescent="0.4">
      <c r="B32" s="59"/>
      <c r="C32" s="59"/>
      <c r="D32" s="44">
        <f>MAR!E16</f>
        <v>0</v>
      </c>
      <c r="E32" s="43">
        <f>MAR!E16</f>
        <v>0</v>
      </c>
      <c r="F32" s="63"/>
      <c r="G32" s="43">
        <f>MAR!F16</f>
        <v>0</v>
      </c>
      <c r="H32" s="63"/>
      <c r="I32" s="63"/>
    </row>
    <row r="33" spans="2:9" x14ac:dyDescent="0.4">
      <c r="B33" s="59">
        <f>JAN!B17</f>
        <v>7</v>
      </c>
      <c r="C33" s="59">
        <f>JAN!C17</f>
        <v>0</v>
      </c>
      <c r="D33" s="44">
        <f>JAN!D17</f>
        <v>0</v>
      </c>
      <c r="E33" s="43">
        <f>JAN!E17</f>
        <v>0</v>
      </c>
      <c r="F33" s="63">
        <f>E33+E34+E35</f>
        <v>0</v>
      </c>
      <c r="G33" s="43">
        <f>JAN!F17</f>
        <v>0</v>
      </c>
      <c r="H33" s="63">
        <f>SUM(G33:G35)</f>
        <v>0</v>
      </c>
      <c r="I33" s="63">
        <f t="shared" si="4"/>
        <v>0</v>
      </c>
    </row>
    <row r="34" spans="2:9" x14ac:dyDescent="0.4">
      <c r="B34" s="59"/>
      <c r="C34" s="59"/>
      <c r="D34" s="44">
        <f>FEV!D17</f>
        <v>0</v>
      </c>
      <c r="E34" s="43">
        <f>FEV!E17</f>
        <v>0</v>
      </c>
      <c r="F34" s="63"/>
      <c r="G34" s="43">
        <f>FEV!F17</f>
        <v>0</v>
      </c>
      <c r="H34" s="63"/>
      <c r="I34" s="63"/>
    </row>
    <row r="35" spans="2:9" x14ac:dyDescent="0.4">
      <c r="B35" s="59"/>
      <c r="C35" s="59"/>
      <c r="D35" s="44">
        <f>MAR!E17</f>
        <v>0</v>
      </c>
      <c r="E35" s="43">
        <f>MAR!E17</f>
        <v>0</v>
      </c>
      <c r="F35" s="63"/>
      <c r="G35" s="43">
        <f>MAR!F17</f>
        <v>0</v>
      </c>
      <c r="H35" s="63"/>
      <c r="I35" s="63"/>
    </row>
    <row r="36" spans="2:9" x14ac:dyDescent="0.4">
      <c r="B36" s="59">
        <f>JAN!B18</f>
        <v>8</v>
      </c>
      <c r="C36" s="59">
        <f>JAN!C18</f>
        <v>0</v>
      </c>
      <c r="D36" s="44">
        <f>JAN!D18</f>
        <v>0</v>
      </c>
      <c r="E36" s="43">
        <f>JAN!E18</f>
        <v>0</v>
      </c>
      <c r="F36" s="63">
        <f>E36+E37+E38</f>
        <v>0</v>
      </c>
      <c r="G36" s="43">
        <f>JAN!F18</f>
        <v>0</v>
      </c>
      <c r="H36" s="63">
        <f>SUM(G36:G38)</f>
        <v>0</v>
      </c>
      <c r="I36" s="63">
        <f t="shared" si="4"/>
        <v>0</v>
      </c>
    </row>
    <row r="37" spans="2:9" x14ac:dyDescent="0.4">
      <c r="B37" s="59"/>
      <c r="C37" s="59"/>
      <c r="D37" s="44">
        <f>FEV!D18</f>
        <v>0</v>
      </c>
      <c r="E37" s="43">
        <f>FEV!E18</f>
        <v>0</v>
      </c>
      <c r="F37" s="63"/>
      <c r="G37" s="43">
        <f>FEV!F18</f>
        <v>0</v>
      </c>
      <c r="H37" s="63"/>
      <c r="I37" s="63"/>
    </row>
    <row r="38" spans="2:9" x14ac:dyDescent="0.4">
      <c r="B38" s="59"/>
      <c r="C38" s="59"/>
      <c r="D38" s="44">
        <f>MAR!E18</f>
        <v>0</v>
      </c>
      <c r="E38" s="43">
        <f>MAR!E18</f>
        <v>0</v>
      </c>
      <c r="F38" s="63"/>
      <c r="G38" s="43">
        <f>MAR!F18</f>
        <v>0</v>
      </c>
      <c r="H38" s="63"/>
      <c r="I38" s="63"/>
    </row>
    <row r="39" spans="2:9" x14ac:dyDescent="0.4">
      <c r="B39" s="59">
        <f>JAN!B19</f>
        <v>9</v>
      </c>
      <c r="C39" s="59">
        <f>JAN!C19</f>
        <v>0</v>
      </c>
      <c r="D39" s="44">
        <f>JAN!D19</f>
        <v>0</v>
      </c>
      <c r="E39" s="43">
        <f>JAN!E19</f>
        <v>0</v>
      </c>
      <c r="F39" s="63">
        <f>E39+E40+E41</f>
        <v>0</v>
      </c>
      <c r="G39" s="43">
        <f>JAN!F19</f>
        <v>0</v>
      </c>
      <c r="H39" s="63">
        <f>SUM(G39:G41)</f>
        <v>0</v>
      </c>
      <c r="I39" s="63">
        <f t="shared" si="4"/>
        <v>0</v>
      </c>
    </row>
    <row r="40" spans="2:9" x14ac:dyDescent="0.4">
      <c r="B40" s="59"/>
      <c r="C40" s="59"/>
      <c r="D40" s="44">
        <f>FEV!D19</f>
        <v>0</v>
      </c>
      <c r="E40" s="43">
        <f>FEV!E19</f>
        <v>0</v>
      </c>
      <c r="F40" s="63"/>
      <c r="G40" s="43">
        <f>FEV!F19</f>
        <v>0</v>
      </c>
      <c r="H40" s="63"/>
      <c r="I40" s="63"/>
    </row>
    <row r="41" spans="2:9" x14ac:dyDescent="0.4">
      <c r="B41" s="59"/>
      <c r="C41" s="59"/>
      <c r="D41" s="44">
        <f>MAR!E19</f>
        <v>0</v>
      </c>
      <c r="E41" s="43">
        <f>MAR!E19</f>
        <v>0</v>
      </c>
      <c r="F41" s="63"/>
      <c r="G41" s="43">
        <f>MAR!F19</f>
        <v>0</v>
      </c>
      <c r="H41" s="63"/>
      <c r="I41" s="63"/>
    </row>
    <row r="42" spans="2:9" x14ac:dyDescent="0.4">
      <c r="B42" s="59">
        <f>JAN!B20</f>
        <v>11</v>
      </c>
      <c r="C42" s="59">
        <f>JAN!C20</f>
        <v>0</v>
      </c>
      <c r="D42" s="44">
        <f>JAN!D20</f>
        <v>0</v>
      </c>
      <c r="E42" s="43">
        <f>JAN!E20</f>
        <v>0</v>
      </c>
      <c r="F42" s="63">
        <f>E42+E43+E44</f>
        <v>0</v>
      </c>
      <c r="G42" s="43">
        <f>JAN!F20</f>
        <v>0</v>
      </c>
      <c r="H42" s="63">
        <f>SUM(G42:G44)</f>
        <v>0</v>
      </c>
      <c r="I42" s="63">
        <f t="shared" si="4"/>
        <v>0</v>
      </c>
    </row>
    <row r="43" spans="2:9" x14ac:dyDescent="0.4">
      <c r="B43" s="59"/>
      <c r="C43" s="59"/>
      <c r="D43" s="44">
        <f>FEV!D20</f>
        <v>0</v>
      </c>
      <c r="E43" s="43">
        <f>FEV!E20</f>
        <v>0</v>
      </c>
      <c r="F43" s="63"/>
      <c r="G43" s="43">
        <f>FEV!F20</f>
        <v>0</v>
      </c>
      <c r="H43" s="63"/>
      <c r="I43" s="63"/>
    </row>
    <row r="44" spans="2:9" x14ac:dyDescent="0.4">
      <c r="B44" s="59"/>
      <c r="C44" s="59"/>
      <c r="D44" s="44">
        <f>MAR!E20</f>
        <v>0</v>
      </c>
      <c r="E44" s="43">
        <f>MAR!E20</f>
        <v>0</v>
      </c>
      <c r="F44" s="63"/>
      <c r="G44" s="43">
        <f>MAR!F20</f>
        <v>0</v>
      </c>
      <c r="H44" s="63"/>
      <c r="I44" s="63"/>
    </row>
    <row r="45" spans="2:9" x14ac:dyDescent="0.4">
      <c r="B45" s="59" t="str">
        <f>JAN!B21</f>
        <v>lok</v>
      </c>
      <c r="C45" s="59">
        <f>JAN!C21</f>
        <v>1526748866</v>
      </c>
      <c r="D45" s="44">
        <f>JAN!D21</f>
        <v>12124</v>
      </c>
      <c r="E45" s="43">
        <f>JAN!E21</f>
        <v>30000</v>
      </c>
      <c r="F45" s="63">
        <f>E45+E46+E47</f>
        <v>90000</v>
      </c>
      <c r="G45" s="43">
        <f>JAN!F21</f>
        <v>30000</v>
      </c>
      <c r="H45" s="63">
        <f>SUM(G45:G47)</f>
        <v>89500</v>
      </c>
      <c r="I45" s="63">
        <f t="shared" si="4"/>
        <v>-500</v>
      </c>
    </row>
    <row r="46" spans="2:9" x14ac:dyDescent="0.4">
      <c r="B46" s="59"/>
      <c r="C46" s="59"/>
      <c r="D46" s="44">
        <f>FEV!D21</f>
        <v>0</v>
      </c>
      <c r="E46" s="43">
        <f>FEV!E21</f>
        <v>30000</v>
      </c>
      <c r="F46" s="63"/>
      <c r="G46" s="43">
        <f>FEV!F21</f>
        <v>30000</v>
      </c>
      <c r="H46" s="63"/>
      <c r="I46" s="63"/>
    </row>
    <row r="47" spans="2:9" x14ac:dyDescent="0.4">
      <c r="B47" s="59"/>
      <c r="C47" s="59"/>
      <c r="D47" s="44">
        <f>MAR!E21</f>
        <v>30000</v>
      </c>
      <c r="E47" s="43">
        <f>MAR!E21</f>
        <v>30000</v>
      </c>
      <c r="F47" s="63"/>
      <c r="G47" s="43">
        <f>MAR!F21</f>
        <v>29500</v>
      </c>
      <c r="H47" s="63"/>
      <c r="I47" s="63"/>
    </row>
    <row r="48" spans="2:9" x14ac:dyDescent="0.4">
      <c r="B48" s="60">
        <f>JAN!B22</f>
        <v>0</v>
      </c>
      <c r="C48" s="59">
        <f>JAN!C22</f>
        <v>0</v>
      </c>
      <c r="D48" s="44">
        <f>JAN!D22</f>
        <v>0</v>
      </c>
      <c r="E48" s="43">
        <f>JAN!E22</f>
        <v>0</v>
      </c>
      <c r="F48" s="63">
        <f>E48+E49+E50</f>
        <v>0</v>
      </c>
      <c r="G48" s="43">
        <f>JAN!F22</f>
        <v>0</v>
      </c>
      <c r="H48" s="63">
        <f>SUM(G48:G50)</f>
        <v>0</v>
      </c>
      <c r="I48" s="63">
        <f t="shared" si="4"/>
        <v>0</v>
      </c>
    </row>
    <row r="49" spans="2:9" x14ac:dyDescent="0.4">
      <c r="B49" s="61"/>
      <c r="C49" s="59"/>
      <c r="D49" s="44">
        <f>FEV!D22</f>
        <v>0</v>
      </c>
      <c r="E49" s="43">
        <f>FEV!E22</f>
        <v>0</v>
      </c>
      <c r="F49" s="63"/>
      <c r="G49" s="43">
        <f>FEV!F22</f>
        <v>0</v>
      </c>
      <c r="H49" s="63"/>
      <c r="I49" s="63"/>
    </row>
    <row r="50" spans="2:9" x14ac:dyDescent="0.4">
      <c r="B50" s="62"/>
      <c r="C50" s="59"/>
      <c r="D50" s="44">
        <f>MAR!E22</f>
        <v>0</v>
      </c>
      <c r="E50" s="43">
        <f>MAR!E22</f>
        <v>0</v>
      </c>
      <c r="F50" s="63"/>
      <c r="G50" s="43">
        <f>MAR!F22</f>
        <v>0</v>
      </c>
      <c r="H50" s="63"/>
      <c r="I50" s="63"/>
    </row>
    <row r="51" spans="2:9" x14ac:dyDescent="0.4">
      <c r="B51" s="60"/>
      <c r="C51" s="64">
        <f>JAN!C23</f>
        <v>0</v>
      </c>
    </row>
    <row r="52" spans="2:9" x14ac:dyDescent="0.4">
      <c r="B52" s="61"/>
      <c r="C52" s="64"/>
    </row>
    <row r="53" spans="2:9" x14ac:dyDescent="0.4">
      <c r="B53" s="62"/>
      <c r="C53" s="64"/>
    </row>
    <row r="54" spans="2:9" x14ac:dyDescent="0.4">
      <c r="B54" s="58"/>
    </row>
    <row r="55" spans="2:9" x14ac:dyDescent="0.4">
      <c r="B55" s="58"/>
    </row>
    <row r="56" spans="2:9" x14ac:dyDescent="0.4">
      <c r="B56" s="58"/>
    </row>
    <row r="57" spans="2:9" x14ac:dyDescent="0.4">
      <c r="B57" s="59">
        <f>JAN!B25</f>
        <v>0</v>
      </c>
    </row>
    <row r="58" spans="2:9" x14ac:dyDescent="0.4">
      <c r="B58" s="59"/>
    </row>
    <row r="59" spans="2:9" x14ac:dyDescent="0.4">
      <c r="B59" s="59"/>
    </row>
    <row r="60" spans="2:9" x14ac:dyDescent="0.4">
      <c r="B60" s="59">
        <f>JAN!B28</f>
        <v>0</v>
      </c>
    </row>
    <row r="61" spans="2:9" x14ac:dyDescent="0.4">
      <c r="B61" s="59"/>
    </row>
    <row r="62" spans="2:9" x14ac:dyDescent="0.4">
      <c r="B62" s="59"/>
    </row>
    <row r="63" spans="2:9" x14ac:dyDescent="0.4">
      <c r="B63" s="59">
        <f>JAN!B31</f>
        <v>0</v>
      </c>
    </row>
    <row r="64" spans="2:9" x14ac:dyDescent="0.4">
      <c r="B64" s="59"/>
    </row>
    <row r="65" spans="2:2" x14ac:dyDescent="0.4">
      <c r="B65" s="59"/>
    </row>
    <row r="66" spans="2:2" x14ac:dyDescent="0.4">
      <c r="B66" s="59">
        <f>JAN!B34</f>
        <v>0</v>
      </c>
    </row>
    <row r="67" spans="2:2" x14ac:dyDescent="0.4">
      <c r="B67" s="59"/>
    </row>
    <row r="68" spans="2:2" x14ac:dyDescent="0.4">
      <c r="B68" s="59"/>
    </row>
  </sheetData>
  <mergeCells count="76">
    <mergeCell ref="C51:C53"/>
    <mergeCell ref="B45:B47"/>
    <mergeCell ref="C45:C47"/>
    <mergeCell ref="F45:F47"/>
    <mergeCell ref="H45:H47"/>
    <mergeCell ref="I45:I47"/>
    <mergeCell ref="B48:B50"/>
    <mergeCell ref="C48:C50"/>
    <mergeCell ref="F48:F50"/>
    <mergeCell ref="H48:H50"/>
    <mergeCell ref="I48:I50"/>
    <mergeCell ref="C42:C44"/>
    <mergeCell ref="F42:F44"/>
    <mergeCell ref="H42:H44"/>
    <mergeCell ref="I42:I44"/>
    <mergeCell ref="B39:B41"/>
    <mergeCell ref="C39:C41"/>
    <mergeCell ref="F39:F41"/>
    <mergeCell ref="H39:H41"/>
    <mergeCell ref="I39:I41"/>
    <mergeCell ref="C36:C38"/>
    <mergeCell ref="F36:F38"/>
    <mergeCell ref="H36:H38"/>
    <mergeCell ref="I36:I38"/>
    <mergeCell ref="B33:B35"/>
    <mergeCell ref="C33:C35"/>
    <mergeCell ref="F33:F35"/>
    <mergeCell ref="H33:H35"/>
    <mergeCell ref="I33:I35"/>
    <mergeCell ref="C30:C32"/>
    <mergeCell ref="F30:F32"/>
    <mergeCell ref="H30:H32"/>
    <mergeCell ref="I30:I32"/>
    <mergeCell ref="B27:B29"/>
    <mergeCell ref="C27:C29"/>
    <mergeCell ref="F27:F29"/>
    <mergeCell ref="H27:H29"/>
    <mergeCell ref="I27:I29"/>
    <mergeCell ref="C24:C26"/>
    <mergeCell ref="F24:F26"/>
    <mergeCell ref="H24:H26"/>
    <mergeCell ref="I24:I26"/>
    <mergeCell ref="B21:B23"/>
    <mergeCell ref="C21:C23"/>
    <mergeCell ref="F21:F23"/>
    <mergeCell ref="H21:H23"/>
    <mergeCell ref="I21:I23"/>
    <mergeCell ref="C18:C20"/>
    <mergeCell ref="F18:F20"/>
    <mergeCell ref="H18:H20"/>
    <mergeCell ref="I18:I20"/>
    <mergeCell ref="B15:B17"/>
    <mergeCell ref="C15:C17"/>
    <mergeCell ref="F15:F17"/>
    <mergeCell ref="H15:H17"/>
    <mergeCell ref="I15:I17"/>
    <mergeCell ref="C12:C14"/>
    <mergeCell ref="F12:F14"/>
    <mergeCell ref="H12:H14"/>
    <mergeCell ref="I12:I14"/>
    <mergeCell ref="B9:B11"/>
    <mergeCell ref="C9:C11"/>
    <mergeCell ref="F9:F11"/>
    <mergeCell ref="H9:H11"/>
    <mergeCell ref="I9:I11"/>
    <mergeCell ref="B60:B62"/>
    <mergeCell ref="B63:B65"/>
    <mergeCell ref="B66:B68"/>
    <mergeCell ref="B51:B53"/>
    <mergeCell ref="B12:B14"/>
    <mergeCell ref="B18:B20"/>
    <mergeCell ref="B24:B26"/>
    <mergeCell ref="B30:B32"/>
    <mergeCell ref="B36:B38"/>
    <mergeCell ref="B42:B44"/>
    <mergeCell ref="B57:B59"/>
  </mergeCells>
  <pageMargins left="0.7" right="0.7" top="0.75" bottom="0.75" header="0.3" footer="0.3"/>
  <pageSetup paperSize="0" orientation="portrait" horizontalDpi="0" verticalDpi="0" copies="0"/>
  <ignoredErrors>
    <ignoredError sqref="G9 G12 G15 G1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K53"/>
  <sheetViews>
    <sheetView workbookViewId="0">
      <selection activeCell="C51" sqref="C51:C53"/>
    </sheetView>
  </sheetViews>
  <sheetFormatPr defaultRowHeight="12.3" x14ac:dyDescent="0.4"/>
  <cols>
    <col min="1" max="1" width="2.38671875" customWidth="1"/>
    <col min="2" max="2" width="33.71875" customWidth="1"/>
    <col min="3" max="3" width="24" customWidth="1"/>
    <col min="4" max="5" width="19.27734375" customWidth="1"/>
    <col min="6" max="6" width="24.33203125" customWidth="1"/>
    <col min="7" max="7" width="19.27734375" customWidth="1"/>
    <col min="8" max="8" width="27.88671875" customWidth="1"/>
    <col min="9" max="11" width="19.27734375" customWidth="1"/>
  </cols>
  <sheetData>
    <row r="1" spans="2:11" x14ac:dyDescent="0.4">
      <c r="B1" s="3"/>
      <c r="C1" s="3"/>
      <c r="D1" s="3"/>
      <c r="E1" s="3"/>
      <c r="F1" s="3"/>
      <c r="G1" s="3"/>
      <c r="H1" s="3"/>
      <c r="I1" s="3"/>
      <c r="J1" s="3"/>
      <c r="K1" s="3"/>
    </row>
    <row r="2" spans="2:11" ht="31.8" x14ac:dyDescent="0.4">
      <c r="B2" s="1" t="s">
        <v>30</v>
      </c>
      <c r="C2" s="1"/>
      <c r="D2" s="1"/>
      <c r="E2" s="1"/>
      <c r="F2" s="1"/>
      <c r="G2" s="1"/>
      <c r="H2" s="1"/>
      <c r="I2" s="1"/>
      <c r="J2" s="1"/>
      <c r="K2" s="1"/>
    </row>
    <row r="3" spans="2:11" x14ac:dyDescent="0.4">
      <c r="B3" s="3"/>
      <c r="C3" s="3"/>
      <c r="D3" s="3"/>
      <c r="E3" s="3"/>
      <c r="F3" s="3"/>
      <c r="G3" s="3"/>
      <c r="H3" s="3"/>
      <c r="I3" s="3"/>
      <c r="J3" s="3"/>
      <c r="K3" s="3"/>
    </row>
    <row r="4" spans="2:11" ht="19.5" x14ac:dyDescent="0.4">
      <c r="B4" s="2" t="s">
        <v>10</v>
      </c>
      <c r="C4" s="30">
        <f>SUM(F9:F50)</f>
        <v>7042</v>
      </c>
      <c r="D4" s="2"/>
      <c r="E4" s="2"/>
      <c r="F4" s="2"/>
      <c r="G4" s="2"/>
      <c r="H4" s="2"/>
      <c r="I4" s="2"/>
      <c r="J4" s="2"/>
      <c r="K4" s="2"/>
    </row>
    <row r="5" spans="2:11" ht="19.5" x14ac:dyDescent="0.4">
      <c r="B5" s="2" t="s">
        <v>11</v>
      </c>
      <c r="C5" s="30">
        <f>SUM(H9:H50)</f>
        <v>7569</v>
      </c>
      <c r="D5" s="2"/>
      <c r="E5" s="2"/>
      <c r="F5" s="2"/>
      <c r="G5" s="2"/>
      <c r="H5" s="2"/>
      <c r="I5" s="2"/>
      <c r="J5" s="2"/>
      <c r="K5" s="2"/>
    </row>
    <row r="6" spans="2:11" ht="19.5" x14ac:dyDescent="0.4">
      <c r="B6" s="2" t="s">
        <v>1</v>
      </c>
      <c r="C6" s="9">
        <f>COUNT(F9:F50)</f>
        <v>14</v>
      </c>
      <c r="D6" s="2"/>
      <c r="E6" s="2"/>
      <c r="F6" s="2"/>
      <c r="G6" s="2"/>
      <c r="H6" s="2"/>
      <c r="I6" s="2"/>
      <c r="J6" s="2"/>
      <c r="K6" s="2"/>
    </row>
    <row r="7" spans="2:11" x14ac:dyDescent="0.4">
      <c r="B7" s="3"/>
      <c r="C7" s="3"/>
      <c r="D7" s="3"/>
      <c r="E7" s="3"/>
      <c r="F7" s="3"/>
      <c r="G7" s="3"/>
      <c r="H7" s="3"/>
      <c r="I7" s="3"/>
      <c r="J7" s="3"/>
      <c r="K7" s="3"/>
    </row>
    <row r="8" spans="2:11" x14ac:dyDescent="0.4">
      <c r="B8" s="39" t="s">
        <v>2</v>
      </c>
      <c r="C8" s="40" t="s">
        <v>3</v>
      </c>
      <c r="D8" s="41" t="s">
        <v>4</v>
      </c>
      <c r="E8" s="42" t="s">
        <v>8</v>
      </c>
      <c r="F8" s="42" t="s">
        <v>23</v>
      </c>
      <c r="G8" s="42" t="s">
        <v>5</v>
      </c>
      <c r="H8" s="42" t="s">
        <v>24</v>
      </c>
      <c r="I8" s="42" t="s">
        <v>6</v>
      </c>
      <c r="J8" s="13"/>
      <c r="K8" s="14" t="s">
        <v>7</v>
      </c>
    </row>
    <row r="9" spans="2:11" ht="12.3" customHeight="1" x14ac:dyDescent="0.4">
      <c r="B9" s="59" t="str">
        <f>JAN!B9</f>
        <v>army</v>
      </c>
      <c r="C9" s="63">
        <f>JAN!C9</f>
        <v>18238861</v>
      </c>
      <c r="D9" s="44">
        <f>tblData3245678910[[#This Row],[Date de payement]]</f>
        <v>12541</v>
      </c>
      <c r="E9" s="43">
        <f>tblData3245678910[[#This Row],[Montant perçu]]</f>
        <v>2300</v>
      </c>
      <c r="F9" s="63">
        <f>E9+E10+E11</f>
        <v>6900</v>
      </c>
      <c r="G9" s="43">
        <f>tblData3245678910[[#This Row],[Montant a collecté]]</f>
        <v>2500</v>
      </c>
      <c r="H9" s="63">
        <f>G9+G10+G11</f>
        <v>7500</v>
      </c>
      <c r="I9" s="63">
        <f>H9-F9</f>
        <v>600</v>
      </c>
    </row>
    <row r="10" spans="2:11" x14ac:dyDescent="0.4">
      <c r="B10" s="59"/>
      <c r="C10" s="63"/>
      <c r="D10" s="44">
        <f>MAI!D9</f>
        <v>12541</v>
      </c>
      <c r="E10" s="43">
        <f>MAI!E9</f>
        <v>2300</v>
      </c>
      <c r="F10" s="63"/>
      <c r="G10" s="43">
        <f>MAI!F9</f>
        <v>2500</v>
      </c>
      <c r="H10" s="63"/>
      <c r="I10" s="63"/>
    </row>
    <row r="11" spans="2:11" x14ac:dyDescent="0.4">
      <c r="B11" s="59"/>
      <c r="C11" s="63"/>
      <c r="D11" s="44">
        <f>JUIN!D9</f>
        <v>12345</v>
      </c>
      <c r="E11" s="43">
        <f>JUIN!E9</f>
        <v>2300</v>
      </c>
      <c r="F11" s="63"/>
      <c r="G11" s="43">
        <f>JUIN!F9</f>
        <v>2500</v>
      </c>
      <c r="H11" s="63"/>
      <c r="I11" s="63"/>
    </row>
    <row r="12" spans="2:11" x14ac:dyDescent="0.4">
      <c r="B12" s="59">
        <f>JAN!B10</f>
        <v>123</v>
      </c>
      <c r="C12" s="63">
        <f>JAN!C10</f>
        <v>0</v>
      </c>
      <c r="D12" s="44">
        <f>AVR!D10</f>
        <v>0</v>
      </c>
      <c r="E12" s="43">
        <f>AVR!E10</f>
        <v>22</v>
      </c>
      <c r="F12" s="63">
        <f>E12+E13+E14</f>
        <v>67</v>
      </c>
      <c r="G12" s="43">
        <f>AVR!F10</f>
        <v>23</v>
      </c>
      <c r="H12" s="63">
        <f>G12+G13+G14</f>
        <v>69</v>
      </c>
      <c r="I12" s="63">
        <f>H12-F12</f>
        <v>2</v>
      </c>
    </row>
    <row r="13" spans="2:11" x14ac:dyDescent="0.4">
      <c r="B13" s="59"/>
      <c r="C13" s="63"/>
      <c r="D13" s="44">
        <f>MAI!D10</f>
        <v>0</v>
      </c>
      <c r="E13" s="43">
        <f>MAI!E10</f>
        <v>22</v>
      </c>
      <c r="F13" s="63"/>
      <c r="G13" s="43">
        <f>MAI!F10</f>
        <v>23</v>
      </c>
      <c r="H13" s="63"/>
      <c r="I13" s="63"/>
    </row>
    <row r="14" spans="2:11" x14ac:dyDescent="0.4">
      <c r="B14" s="59"/>
      <c r="C14" s="63"/>
      <c r="D14" s="44">
        <f>JUIN!E10</f>
        <v>22</v>
      </c>
      <c r="E14" s="43">
        <v>23</v>
      </c>
      <c r="F14" s="63"/>
      <c r="G14" s="43">
        <f>JUIN!F10</f>
        <v>23</v>
      </c>
      <c r="H14" s="63"/>
      <c r="I14" s="63"/>
    </row>
    <row r="15" spans="2:11" x14ac:dyDescent="0.4">
      <c r="B15" s="59">
        <f>JAN!B11</f>
        <v>1</v>
      </c>
      <c r="C15" s="59">
        <f>JAN!C11</f>
        <v>0</v>
      </c>
      <c r="D15" s="44">
        <f>AVR!D11</f>
        <v>0</v>
      </c>
      <c r="E15" s="43">
        <v>25</v>
      </c>
      <c r="F15" s="63">
        <f>E15+E16+E17</f>
        <v>75</v>
      </c>
      <c r="G15" s="43">
        <f>AVR!F11</f>
        <v>0</v>
      </c>
      <c r="H15" s="63">
        <f>G15+G16+G17</f>
        <v>0</v>
      </c>
      <c r="I15" s="63">
        <f>H15-F15</f>
        <v>-75</v>
      </c>
    </row>
    <row r="16" spans="2:11" x14ac:dyDescent="0.4">
      <c r="B16" s="59"/>
      <c r="C16" s="59"/>
      <c r="D16" s="44">
        <f>MAI!D11</f>
        <v>0</v>
      </c>
      <c r="E16" s="43">
        <v>26</v>
      </c>
      <c r="F16" s="63"/>
      <c r="G16" s="43">
        <f>MAI!F11</f>
        <v>0</v>
      </c>
      <c r="H16" s="63"/>
      <c r="I16" s="63"/>
    </row>
    <row r="17" spans="2:9" x14ac:dyDescent="0.4">
      <c r="B17" s="59"/>
      <c r="C17" s="59"/>
      <c r="D17" s="44">
        <f>JUIN!E11</f>
        <v>23</v>
      </c>
      <c r="E17" s="43">
        <v>24</v>
      </c>
      <c r="F17" s="63"/>
      <c r="G17" s="43">
        <f>JUIN!F11</f>
        <v>0</v>
      </c>
      <c r="H17" s="63"/>
      <c r="I17" s="63"/>
    </row>
    <row r="18" spans="2:9" x14ac:dyDescent="0.4">
      <c r="B18" s="59">
        <f>JAN!B12</f>
        <v>2</v>
      </c>
      <c r="C18" s="59">
        <f>JAN!C12</f>
        <v>0</v>
      </c>
      <c r="D18" s="44">
        <f>AVR!D12</f>
        <v>0</v>
      </c>
      <c r="E18" s="43">
        <f>AVR!E12</f>
        <v>0</v>
      </c>
      <c r="F18" s="63">
        <f>E18+E19+E20</f>
        <v>0</v>
      </c>
      <c r="G18" s="43">
        <f>AVR!F12</f>
        <v>0</v>
      </c>
      <c r="H18" s="63">
        <f>G18+G19+G20</f>
        <v>0</v>
      </c>
      <c r="I18" s="63">
        <f t="shared" ref="I18" si="0">H18-F18</f>
        <v>0</v>
      </c>
    </row>
    <row r="19" spans="2:9" x14ac:dyDescent="0.4">
      <c r="B19" s="59"/>
      <c r="C19" s="59"/>
      <c r="D19" s="44">
        <f>MAI!D12</f>
        <v>0</v>
      </c>
      <c r="E19" s="43">
        <f>MAI!E12</f>
        <v>0</v>
      </c>
      <c r="F19" s="63"/>
      <c r="G19" s="43">
        <f>MAI!F12</f>
        <v>0</v>
      </c>
      <c r="H19" s="63"/>
      <c r="I19" s="63"/>
    </row>
    <row r="20" spans="2:9" x14ac:dyDescent="0.4">
      <c r="B20" s="59"/>
      <c r="C20" s="59"/>
      <c r="D20" s="44">
        <f>JUIN!E12</f>
        <v>0</v>
      </c>
      <c r="E20" s="43">
        <f>JUIN!E12</f>
        <v>0</v>
      </c>
      <c r="F20" s="63"/>
      <c r="G20" s="43">
        <f>JUIN!F12</f>
        <v>0</v>
      </c>
      <c r="H20" s="63"/>
      <c r="I20" s="63"/>
    </row>
    <row r="21" spans="2:9" x14ac:dyDescent="0.4">
      <c r="B21" s="59">
        <f>JAN!B13</f>
        <v>3</v>
      </c>
      <c r="C21" s="59">
        <f>JAN!C13</f>
        <v>0</v>
      </c>
      <c r="D21" s="44">
        <f>AVR!D13</f>
        <v>0</v>
      </c>
      <c r="E21" s="43">
        <f>AVR!E13</f>
        <v>0</v>
      </c>
      <c r="F21" s="63">
        <f>E21+E22+E23</f>
        <v>0</v>
      </c>
      <c r="G21" s="43">
        <f>AVR!F13</f>
        <v>0</v>
      </c>
      <c r="H21" s="63">
        <f>SUM(G21:G23)</f>
        <v>0</v>
      </c>
      <c r="I21" s="63">
        <f t="shared" ref="I21" si="1">H21-F21</f>
        <v>0</v>
      </c>
    </row>
    <row r="22" spans="2:9" x14ac:dyDescent="0.4">
      <c r="B22" s="59"/>
      <c r="C22" s="59"/>
      <c r="D22" s="44">
        <f>MAI!D13</f>
        <v>0</v>
      </c>
      <c r="E22" s="43">
        <f>MAI!E13</f>
        <v>0</v>
      </c>
      <c r="F22" s="63"/>
      <c r="G22" s="43">
        <f>MAI!F13</f>
        <v>0</v>
      </c>
      <c r="H22" s="63"/>
      <c r="I22" s="63"/>
    </row>
    <row r="23" spans="2:9" x14ac:dyDescent="0.4">
      <c r="B23" s="59"/>
      <c r="C23" s="59"/>
      <c r="D23" s="44">
        <f>JUIN!E13</f>
        <v>0</v>
      </c>
      <c r="E23" s="43">
        <f>JUIN!E13</f>
        <v>0</v>
      </c>
      <c r="F23" s="63"/>
      <c r="G23" s="43">
        <f>JUIN!F13</f>
        <v>0</v>
      </c>
      <c r="H23" s="63"/>
      <c r="I23" s="63"/>
    </row>
    <row r="24" spans="2:9" x14ac:dyDescent="0.4">
      <c r="B24" s="59">
        <f>JAN!B14</f>
        <v>4</v>
      </c>
      <c r="C24" s="59">
        <f>JAN!C14</f>
        <v>0</v>
      </c>
      <c r="D24" s="44">
        <f>AVR!D14</f>
        <v>0</v>
      </c>
      <c r="E24" s="43">
        <f>AVR!E14</f>
        <v>0</v>
      </c>
      <c r="F24" s="63">
        <f>E24+E25+E26</f>
        <v>0</v>
      </c>
      <c r="G24" s="43">
        <f>AVR!F14</f>
        <v>0</v>
      </c>
      <c r="H24" s="63">
        <f>SUM(G24:G26)</f>
        <v>0</v>
      </c>
      <c r="I24" s="63">
        <f t="shared" ref="I24" si="2">H24-F24</f>
        <v>0</v>
      </c>
    </row>
    <row r="25" spans="2:9" x14ac:dyDescent="0.4">
      <c r="B25" s="59"/>
      <c r="C25" s="59"/>
      <c r="D25" s="44">
        <f>MAI!D14</f>
        <v>0</v>
      </c>
      <c r="E25" s="43">
        <f>MAI!E14</f>
        <v>0</v>
      </c>
      <c r="F25" s="63"/>
      <c r="G25" s="43">
        <f>MAI!F14</f>
        <v>0</v>
      </c>
      <c r="H25" s="63"/>
      <c r="I25" s="63"/>
    </row>
    <row r="26" spans="2:9" x14ac:dyDescent="0.4">
      <c r="B26" s="59"/>
      <c r="C26" s="59"/>
      <c r="D26" s="44">
        <f>JUIN!E14</f>
        <v>0</v>
      </c>
      <c r="E26" s="43">
        <f>JUIN!E14</f>
        <v>0</v>
      </c>
      <c r="F26" s="63"/>
      <c r="G26" s="43">
        <f>JUIN!F14</f>
        <v>0</v>
      </c>
      <c r="H26" s="63"/>
      <c r="I26" s="63"/>
    </row>
    <row r="27" spans="2:9" x14ac:dyDescent="0.4">
      <c r="B27" s="59">
        <f>JAN!B15</f>
        <v>5</v>
      </c>
      <c r="C27" s="59">
        <f>JAN!C15</f>
        <v>0</v>
      </c>
      <c r="D27" s="44">
        <f>AVR!D15</f>
        <v>0</v>
      </c>
      <c r="E27" s="43">
        <f>AVR!E15</f>
        <v>0</v>
      </c>
      <c r="F27" s="63">
        <f>E27+E28+E29</f>
        <v>0</v>
      </c>
      <c r="G27" s="43">
        <f>AVR!F15</f>
        <v>0</v>
      </c>
      <c r="H27" s="63">
        <f>SUM(G27:G29)</f>
        <v>0</v>
      </c>
      <c r="I27" s="63">
        <f t="shared" ref="I27" si="3">H27-F27</f>
        <v>0</v>
      </c>
    </row>
    <row r="28" spans="2:9" x14ac:dyDescent="0.4">
      <c r="B28" s="59"/>
      <c r="C28" s="59"/>
      <c r="D28" s="44">
        <f>MAI!D15</f>
        <v>0</v>
      </c>
      <c r="E28" s="43">
        <f>MAI!E15</f>
        <v>0</v>
      </c>
      <c r="F28" s="63"/>
      <c r="G28" s="43">
        <f>MAI!F15</f>
        <v>0</v>
      </c>
      <c r="H28" s="63"/>
      <c r="I28" s="63"/>
    </row>
    <row r="29" spans="2:9" x14ac:dyDescent="0.4">
      <c r="B29" s="59"/>
      <c r="C29" s="59"/>
      <c r="D29" s="44">
        <f>JUIN!E15</f>
        <v>0</v>
      </c>
      <c r="E29" s="43">
        <f>JUIN!E15</f>
        <v>0</v>
      </c>
      <c r="F29" s="63"/>
      <c r="G29" s="43">
        <f>JUIN!F15</f>
        <v>0</v>
      </c>
      <c r="H29" s="63"/>
      <c r="I29" s="63"/>
    </row>
    <row r="30" spans="2:9" x14ac:dyDescent="0.4">
      <c r="B30" s="59">
        <f>JAN!B16</f>
        <v>6</v>
      </c>
      <c r="C30" s="59">
        <f>JAN!C16</f>
        <v>0</v>
      </c>
      <c r="D30" s="44">
        <f>AVR!D16</f>
        <v>0</v>
      </c>
      <c r="E30" s="43">
        <f>AVR!E16</f>
        <v>0</v>
      </c>
      <c r="F30" s="63">
        <f>E30+E31+E32</f>
        <v>0</v>
      </c>
      <c r="G30" s="43">
        <f>AVR!F16</f>
        <v>0</v>
      </c>
      <c r="H30" s="63">
        <f>SUM(G30:G32)</f>
        <v>0</v>
      </c>
      <c r="I30" s="63">
        <f t="shared" ref="I30:I48" si="4">H30-F30</f>
        <v>0</v>
      </c>
    </row>
    <row r="31" spans="2:9" x14ac:dyDescent="0.4">
      <c r="B31" s="59"/>
      <c r="C31" s="59"/>
      <c r="D31" s="44">
        <f>MAI!D16</f>
        <v>0</v>
      </c>
      <c r="E31" s="43">
        <f>MAI!E16</f>
        <v>0</v>
      </c>
      <c r="F31" s="63"/>
      <c r="G31" s="43">
        <f>MAI!F16</f>
        <v>0</v>
      </c>
      <c r="H31" s="63"/>
      <c r="I31" s="63"/>
    </row>
    <row r="32" spans="2:9" x14ac:dyDescent="0.4">
      <c r="B32" s="59"/>
      <c r="C32" s="59"/>
      <c r="D32" s="44">
        <f>JUIN!E16</f>
        <v>0</v>
      </c>
      <c r="E32" s="43">
        <f>JUIN!E16</f>
        <v>0</v>
      </c>
      <c r="F32" s="63"/>
      <c r="G32" s="43">
        <f>JUIN!F16</f>
        <v>0</v>
      </c>
      <c r="H32" s="63"/>
      <c r="I32" s="63"/>
    </row>
    <row r="33" spans="2:9" x14ac:dyDescent="0.4">
      <c r="B33" s="59">
        <f>JAN!B17</f>
        <v>7</v>
      </c>
      <c r="C33" s="59">
        <f>JAN!C17</f>
        <v>0</v>
      </c>
      <c r="D33" s="44">
        <f>AVR!D17</f>
        <v>0</v>
      </c>
      <c r="E33" s="43">
        <f>AVR!E17</f>
        <v>0</v>
      </c>
      <c r="F33" s="63">
        <f>E33+E34+E35</f>
        <v>0</v>
      </c>
      <c r="G33" s="43">
        <f>AVR!F17</f>
        <v>0</v>
      </c>
      <c r="H33" s="63">
        <f>SUM(G33:G35)</f>
        <v>0</v>
      </c>
      <c r="I33" s="63">
        <f t="shared" si="4"/>
        <v>0</v>
      </c>
    </row>
    <row r="34" spans="2:9" x14ac:dyDescent="0.4">
      <c r="B34" s="59"/>
      <c r="C34" s="59"/>
      <c r="D34" s="44">
        <f>MAI!D17</f>
        <v>0</v>
      </c>
      <c r="E34" s="43">
        <f>MAI!E17</f>
        <v>0</v>
      </c>
      <c r="F34" s="63"/>
      <c r="G34" s="43">
        <f>MAI!F17</f>
        <v>0</v>
      </c>
      <c r="H34" s="63"/>
      <c r="I34" s="63"/>
    </row>
    <row r="35" spans="2:9" x14ac:dyDescent="0.4">
      <c r="B35" s="59"/>
      <c r="C35" s="59"/>
      <c r="D35" s="44">
        <f>JUIN!E17</f>
        <v>0</v>
      </c>
      <c r="E35" s="43">
        <f>JUIN!E17</f>
        <v>0</v>
      </c>
      <c r="F35" s="63"/>
      <c r="G35" s="43">
        <f>JUIN!F17</f>
        <v>0</v>
      </c>
      <c r="H35" s="63"/>
      <c r="I35" s="63"/>
    </row>
    <row r="36" spans="2:9" x14ac:dyDescent="0.4">
      <c r="B36" s="59">
        <f>JAN!B18</f>
        <v>8</v>
      </c>
      <c r="C36" s="59">
        <f>JAN!C18</f>
        <v>0</v>
      </c>
      <c r="D36" s="44">
        <f>AVR!D18</f>
        <v>0</v>
      </c>
      <c r="E36" s="43">
        <f>AVR!E18</f>
        <v>0</v>
      </c>
      <c r="F36" s="63">
        <f>E36+E37+E38</f>
        <v>0</v>
      </c>
      <c r="G36" s="43">
        <f>AVR!F18</f>
        <v>0</v>
      </c>
      <c r="H36" s="63">
        <f>SUM(G36:G38)</f>
        <v>0</v>
      </c>
      <c r="I36" s="63">
        <f t="shared" si="4"/>
        <v>0</v>
      </c>
    </row>
    <row r="37" spans="2:9" x14ac:dyDescent="0.4">
      <c r="B37" s="59"/>
      <c r="C37" s="59"/>
      <c r="D37" s="44">
        <f>MAI!D18</f>
        <v>0</v>
      </c>
      <c r="E37" s="43">
        <f>MAI!E18</f>
        <v>0</v>
      </c>
      <c r="F37" s="63"/>
      <c r="G37" s="43">
        <f>MAI!F18</f>
        <v>0</v>
      </c>
      <c r="H37" s="63"/>
      <c r="I37" s="63"/>
    </row>
    <row r="38" spans="2:9" x14ac:dyDescent="0.4">
      <c r="B38" s="59"/>
      <c r="C38" s="59"/>
      <c r="D38" s="44">
        <f>JUIN!E18</f>
        <v>0</v>
      </c>
      <c r="E38" s="43">
        <f>JUIN!E18</f>
        <v>0</v>
      </c>
      <c r="F38" s="63"/>
      <c r="G38" s="43">
        <f>JUIN!F18</f>
        <v>0</v>
      </c>
      <c r="H38" s="63"/>
      <c r="I38" s="63"/>
    </row>
    <row r="39" spans="2:9" x14ac:dyDescent="0.4">
      <c r="B39" s="59">
        <f>JAN!B19</f>
        <v>9</v>
      </c>
      <c r="C39" s="59">
        <f>JAN!C19</f>
        <v>0</v>
      </c>
      <c r="D39" s="44">
        <f>AVR!D19</f>
        <v>0</v>
      </c>
      <c r="E39" s="43">
        <f>AVR!E19</f>
        <v>0</v>
      </c>
      <c r="F39" s="63">
        <f>E39+E40+E41</f>
        <v>0</v>
      </c>
      <c r="G39" s="43">
        <f>AVR!F19</f>
        <v>0</v>
      </c>
      <c r="H39" s="63">
        <f>SUM(G39:G41)</f>
        <v>0</v>
      </c>
      <c r="I39" s="63">
        <f t="shared" si="4"/>
        <v>0</v>
      </c>
    </row>
    <row r="40" spans="2:9" x14ac:dyDescent="0.4">
      <c r="B40" s="59"/>
      <c r="C40" s="59"/>
      <c r="D40" s="44">
        <f>MAI!D19</f>
        <v>0</v>
      </c>
      <c r="E40" s="43">
        <f>MAI!E19</f>
        <v>0</v>
      </c>
      <c r="F40" s="63"/>
      <c r="G40" s="43">
        <f>MAI!F19</f>
        <v>0</v>
      </c>
      <c r="H40" s="63"/>
      <c r="I40" s="63"/>
    </row>
    <row r="41" spans="2:9" x14ac:dyDescent="0.4">
      <c r="B41" s="59"/>
      <c r="C41" s="59"/>
      <c r="D41" s="44">
        <f>JUIN!E19</f>
        <v>0</v>
      </c>
      <c r="E41" s="43">
        <f>JUIN!E19</f>
        <v>0</v>
      </c>
      <c r="F41" s="63"/>
      <c r="G41" s="43">
        <f>JUIN!F19</f>
        <v>0</v>
      </c>
      <c r="H41" s="63"/>
      <c r="I41" s="63"/>
    </row>
    <row r="42" spans="2:9" x14ac:dyDescent="0.4">
      <c r="B42" s="59">
        <f>JAN!B20</f>
        <v>11</v>
      </c>
      <c r="C42" s="59">
        <f>JAN!C20</f>
        <v>0</v>
      </c>
      <c r="D42" s="44">
        <f>AVR!D20</f>
        <v>0</v>
      </c>
      <c r="E42" s="43">
        <f>AVR!E20</f>
        <v>0</v>
      </c>
      <c r="F42" s="63">
        <f>E42+E43+E44</f>
        <v>0</v>
      </c>
      <c r="G42" s="43">
        <f>AVR!F20</f>
        <v>0</v>
      </c>
      <c r="H42" s="63">
        <f>SUM(G42:G44)</f>
        <v>0</v>
      </c>
      <c r="I42" s="63">
        <f t="shared" si="4"/>
        <v>0</v>
      </c>
    </row>
    <row r="43" spans="2:9" x14ac:dyDescent="0.4">
      <c r="B43" s="59"/>
      <c r="C43" s="59"/>
      <c r="D43" s="44">
        <f>MAI!D20</f>
        <v>0</v>
      </c>
      <c r="E43" s="43">
        <f>MAI!E20</f>
        <v>0</v>
      </c>
      <c r="F43" s="63"/>
      <c r="G43" s="43">
        <f>MAI!F20</f>
        <v>0</v>
      </c>
      <c r="H43" s="63"/>
      <c r="I43" s="63"/>
    </row>
    <row r="44" spans="2:9" x14ac:dyDescent="0.4">
      <c r="B44" s="59"/>
      <c r="C44" s="59"/>
      <c r="D44" s="44">
        <f>JUIN!E20</f>
        <v>0</v>
      </c>
      <c r="E44" s="43">
        <f>JUIN!E20</f>
        <v>0</v>
      </c>
      <c r="F44" s="63"/>
      <c r="G44" s="43">
        <f>JUIN!F20</f>
        <v>0</v>
      </c>
      <c r="H44" s="63"/>
      <c r="I44" s="63"/>
    </row>
    <row r="45" spans="2:9" x14ac:dyDescent="0.4">
      <c r="B45" s="59" t="str">
        <f>JAN!B21</f>
        <v>lok</v>
      </c>
      <c r="C45" s="59">
        <f>JAN!C21</f>
        <v>1526748866</v>
      </c>
      <c r="D45" s="44">
        <f>AVR!D21</f>
        <v>0</v>
      </c>
      <c r="E45" s="43">
        <f>AVR!E21</f>
        <v>0</v>
      </c>
      <c r="F45" s="63">
        <f>E45+E46+E47</f>
        <v>0</v>
      </c>
      <c r="G45" s="43">
        <f>AVR!F21</f>
        <v>0</v>
      </c>
      <c r="H45" s="63">
        <f>SUM(G45:G47)</f>
        <v>0</v>
      </c>
      <c r="I45" s="63">
        <f t="shared" si="4"/>
        <v>0</v>
      </c>
    </row>
    <row r="46" spans="2:9" x14ac:dyDescent="0.4">
      <c r="B46" s="59"/>
      <c r="C46" s="59"/>
      <c r="D46" s="44">
        <f>MAI!D21</f>
        <v>0</v>
      </c>
      <c r="E46" s="43">
        <f>MAI!E21</f>
        <v>0</v>
      </c>
      <c r="F46" s="63"/>
      <c r="G46" s="43">
        <f>MAI!F21</f>
        <v>0</v>
      </c>
      <c r="H46" s="63"/>
      <c r="I46" s="63"/>
    </row>
    <row r="47" spans="2:9" x14ac:dyDescent="0.4">
      <c r="B47" s="59"/>
      <c r="C47" s="59"/>
      <c r="D47" s="44">
        <f>JUIN!E21</f>
        <v>0</v>
      </c>
      <c r="E47" s="43">
        <f>JUIN!E21</f>
        <v>0</v>
      </c>
      <c r="F47" s="63"/>
      <c r="G47" s="43">
        <f>JUIN!F21</f>
        <v>0</v>
      </c>
      <c r="H47" s="63"/>
      <c r="I47" s="63"/>
    </row>
    <row r="48" spans="2:9" x14ac:dyDescent="0.4">
      <c r="B48" s="59">
        <f>JAN!B22</f>
        <v>0</v>
      </c>
      <c r="C48" s="59">
        <f>JAN!C22</f>
        <v>0</v>
      </c>
      <c r="D48" s="44">
        <f>AVR!D22</f>
        <v>0</v>
      </c>
      <c r="E48" s="43">
        <f>AVR!E22</f>
        <v>0</v>
      </c>
      <c r="F48" s="63">
        <f>E48+E49+E50</f>
        <v>0</v>
      </c>
      <c r="G48" s="43">
        <f>AVR!F22</f>
        <v>0</v>
      </c>
      <c r="H48" s="63">
        <f>SUM(G48:G50)</f>
        <v>0</v>
      </c>
      <c r="I48" s="63">
        <f t="shared" si="4"/>
        <v>0</v>
      </c>
    </row>
    <row r="49" spans="2:9" x14ac:dyDescent="0.4">
      <c r="B49" s="59"/>
      <c r="C49" s="59"/>
      <c r="D49" s="44">
        <f>MAI!D22</f>
        <v>0</v>
      </c>
      <c r="E49" s="43">
        <f>MAI!E22</f>
        <v>0</v>
      </c>
      <c r="F49" s="63"/>
      <c r="G49" s="43">
        <f>MAI!F22</f>
        <v>0</v>
      </c>
      <c r="H49" s="63"/>
      <c r="I49" s="63"/>
    </row>
    <row r="50" spans="2:9" x14ac:dyDescent="0.4">
      <c r="B50" s="59"/>
      <c r="C50" s="59"/>
      <c r="D50" s="44">
        <f>JUIN!E22</f>
        <v>0</v>
      </c>
      <c r="E50" s="43">
        <f>JUIN!E22</f>
        <v>0</v>
      </c>
      <c r="F50" s="63"/>
      <c r="G50" s="43">
        <f>JUIN!F22</f>
        <v>0</v>
      </c>
      <c r="H50" s="63"/>
      <c r="I50" s="63"/>
    </row>
    <row r="51" spans="2:9" x14ac:dyDescent="0.4">
      <c r="B51" s="64"/>
      <c r="C51" s="64"/>
    </row>
    <row r="52" spans="2:9" x14ac:dyDescent="0.4">
      <c r="B52" s="64"/>
      <c r="C52" s="64"/>
    </row>
    <row r="53" spans="2:9" x14ac:dyDescent="0.4">
      <c r="B53" s="64"/>
      <c r="C53" s="64"/>
    </row>
  </sheetData>
  <mergeCells count="72">
    <mergeCell ref="B51:B53"/>
    <mergeCell ref="C51:C53"/>
    <mergeCell ref="B45:B47"/>
    <mergeCell ref="C45:C47"/>
    <mergeCell ref="F45:F47"/>
    <mergeCell ref="H45:H47"/>
    <mergeCell ref="I45:I47"/>
    <mergeCell ref="B48:B50"/>
    <mergeCell ref="C48:C50"/>
    <mergeCell ref="F48:F50"/>
    <mergeCell ref="H48:H50"/>
    <mergeCell ref="I48:I50"/>
    <mergeCell ref="B39:B41"/>
    <mergeCell ref="C39:C41"/>
    <mergeCell ref="F39:F41"/>
    <mergeCell ref="H39:H41"/>
    <mergeCell ref="I39:I41"/>
    <mergeCell ref="B42:B44"/>
    <mergeCell ref="C42:C44"/>
    <mergeCell ref="F42:F44"/>
    <mergeCell ref="H42:H44"/>
    <mergeCell ref="I42:I44"/>
    <mergeCell ref="B33:B35"/>
    <mergeCell ref="C33:C35"/>
    <mergeCell ref="F33:F35"/>
    <mergeCell ref="H33:H35"/>
    <mergeCell ref="I33:I35"/>
    <mergeCell ref="B36:B38"/>
    <mergeCell ref="C36:C38"/>
    <mergeCell ref="F36:F38"/>
    <mergeCell ref="H36:H38"/>
    <mergeCell ref="I36:I38"/>
    <mergeCell ref="B27:B29"/>
    <mergeCell ref="C27:C29"/>
    <mergeCell ref="F27:F29"/>
    <mergeCell ref="H27:H29"/>
    <mergeCell ref="I27:I29"/>
    <mergeCell ref="B30:B32"/>
    <mergeCell ref="C30:C32"/>
    <mergeCell ref="F30:F32"/>
    <mergeCell ref="H30:H32"/>
    <mergeCell ref="I30:I32"/>
    <mergeCell ref="B21:B23"/>
    <mergeCell ref="C21:C23"/>
    <mergeCell ref="F21:F23"/>
    <mergeCell ref="H21:H23"/>
    <mergeCell ref="I21:I23"/>
    <mergeCell ref="B24:B26"/>
    <mergeCell ref="C24:C26"/>
    <mergeCell ref="F24:F26"/>
    <mergeCell ref="H24:H26"/>
    <mergeCell ref="I24:I26"/>
    <mergeCell ref="B15:B17"/>
    <mergeCell ref="C15:C17"/>
    <mergeCell ref="F15:F17"/>
    <mergeCell ref="H15:H17"/>
    <mergeCell ref="I15:I17"/>
    <mergeCell ref="B18:B20"/>
    <mergeCell ref="C18:C20"/>
    <mergeCell ref="F18:F20"/>
    <mergeCell ref="H18:H20"/>
    <mergeCell ref="I18:I20"/>
    <mergeCell ref="B9:B11"/>
    <mergeCell ref="C9:C11"/>
    <mergeCell ref="F9:F11"/>
    <mergeCell ref="H9:H11"/>
    <mergeCell ref="I9:I11"/>
    <mergeCell ref="B12:B14"/>
    <mergeCell ref="C12:C14"/>
    <mergeCell ref="F12:F14"/>
    <mergeCell ref="H12:H14"/>
    <mergeCell ref="I12:I14"/>
  </mergeCells>
  <pageMargins left="0.7" right="0.7" top="0.75" bottom="0.75" header="0.3" footer="0.3"/>
  <ignoredErrors>
    <ignoredError sqref="G9 G12 G15 G1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J53"/>
  <sheetViews>
    <sheetView topLeftCell="B22" workbookViewId="0">
      <selection activeCell="B51" sqref="B51:B53"/>
    </sheetView>
  </sheetViews>
  <sheetFormatPr defaultRowHeight="12.3" x14ac:dyDescent="0.4"/>
  <cols>
    <col min="1" max="1" width="2.38671875" customWidth="1"/>
    <col min="2" max="2" width="33.71875" customWidth="1"/>
    <col min="3" max="3" width="24" customWidth="1"/>
    <col min="4" max="5" width="19.27734375" customWidth="1"/>
    <col min="6" max="6" width="24.33203125" customWidth="1"/>
    <col min="7" max="7" width="19.27734375" customWidth="1"/>
    <col min="8" max="8" width="27.88671875" customWidth="1"/>
    <col min="9" max="10" width="19.27734375" customWidth="1"/>
  </cols>
  <sheetData>
    <row r="1" spans="2:10" x14ac:dyDescent="0.4">
      <c r="B1" s="3"/>
      <c r="C1" s="3"/>
      <c r="D1" s="3"/>
      <c r="E1" s="3"/>
      <c r="F1" s="3"/>
      <c r="G1" s="3"/>
      <c r="H1" s="3"/>
      <c r="I1" s="3"/>
      <c r="J1" s="3"/>
    </row>
    <row r="2" spans="2:10" ht="31.8" x14ac:dyDescent="0.4">
      <c r="B2" s="1" t="s">
        <v>31</v>
      </c>
      <c r="C2" s="1"/>
      <c r="D2" s="1"/>
      <c r="E2" s="1"/>
      <c r="F2" s="1"/>
      <c r="G2" s="1"/>
      <c r="H2" s="1"/>
      <c r="I2" s="1"/>
      <c r="J2" s="1"/>
    </row>
    <row r="3" spans="2:10" x14ac:dyDescent="0.4">
      <c r="B3" s="3"/>
      <c r="C3" s="3"/>
      <c r="D3" s="3"/>
      <c r="E3" s="3"/>
      <c r="F3" s="3"/>
      <c r="G3" s="3"/>
      <c r="H3" s="3"/>
      <c r="I3" s="3"/>
      <c r="J3" s="3"/>
    </row>
    <row r="4" spans="2:10" ht="19.5" x14ac:dyDescent="0.4">
      <c r="B4" s="2" t="s">
        <v>10</v>
      </c>
      <c r="C4" s="30">
        <f>SUM(F9:F50)</f>
        <v>8510</v>
      </c>
      <c r="D4" s="2"/>
      <c r="E4" s="2"/>
      <c r="F4" s="2"/>
      <c r="G4" s="2"/>
      <c r="H4" s="2"/>
      <c r="I4" s="2"/>
      <c r="J4" s="2"/>
    </row>
    <row r="5" spans="2:10" ht="19.5" x14ac:dyDescent="0.4">
      <c r="B5" s="2" t="s">
        <v>11</v>
      </c>
      <c r="C5" s="30">
        <f>SUM(H9:H50)</f>
        <v>8844</v>
      </c>
      <c r="D5" s="2"/>
      <c r="E5" s="2"/>
      <c r="F5" s="2"/>
      <c r="G5" s="2"/>
      <c r="H5" s="2"/>
      <c r="I5" s="2"/>
      <c r="J5" s="2"/>
    </row>
    <row r="6" spans="2:10" ht="19.5" x14ac:dyDescent="0.4">
      <c r="B6" s="2" t="s">
        <v>1</v>
      </c>
      <c r="C6" s="9">
        <f>COUNT(F9:F50)</f>
        <v>14</v>
      </c>
      <c r="D6" s="2"/>
      <c r="E6" s="2"/>
      <c r="F6" s="2"/>
      <c r="G6" s="2"/>
      <c r="H6" s="2"/>
      <c r="I6" s="2"/>
      <c r="J6" s="2"/>
    </row>
    <row r="7" spans="2:10" x14ac:dyDescent="0.4">
      <c r="B7" s="3"/>
      <c r="C7" s="3"/>
      <c r="D7" s="3"/>
      <c r="E7" s="3"/>
      <c r="F7" s="3"/>
      <c r="G7" s="3"/>
      <c r="H7" s="3"/>
      <c r="I7" s="3"/>
      <c r="J7" s="3"/>
    </row>
    <row r="8" spans="2:10" x14ac:dyDescent="0.4">
      <c r="B8" s="39" t="s">
        <v>2</v>
      </c>
      <c r="C8" s="40" t="s">
        <v>3</v>
      </c>
      <c r="D8" s="41" t="s">
        <v>4</v>
      </c>
      <c r="E8" s="42" t="s">
        <v>8</v>
      </c>
      <c r="F8" s="42" t="s">
        <v>23</v>
      </c>
      <c r="G8" s="42" t="s">
        <v>5</v>
      </c>
      <c r="H8" s="42" t="s">
        <v>24</v>
      </c>
      <c r="I8" s="42" t="s">
        <v>6</v>
      </c>
      <c r="J8" s="45" t="s">
        <v>7</v>
      </c>
    </row>
    <row r="9" spans="2:10" ht="12.3" customHeight="1" x14ac:dyDescent="0.4">
      <c r="B9" s="59" t="str">
        <f>JAN!B9</f>
        <v>army</v>
      </c>
      <c r="C9" s="63">
        <f>JAN!C9</f>
        <v>18238861</v>
      </c>
      <c r="D9" s="44">
        <f>tblData324567[[#This Row],[Date de payement]]</f>
        <v>36523</v>
      </c>
      <c r="E9" s="43">
        <f>tblData324567[[#This Row],[Montant perçu]]</f>
        <v>1234</v>
      </c>
      <c r="F9" s="63">
        <f>E9+E10+E11</f>
        <v>5834</v>
      </c>
      <c r="G9" s="43">
        <f>tblData324567[[#This Row],[Montant a collecté]]</f>
        <v>1235</v>
      </c>
      <c r="H9" s="63">
        <f>G9+G10+G11</f>
        <v>6235</v>
      </c>
      <c r="I9" s="63">
        <f>H9-F9</f>
        <v>401</v>
      </c>
      <c r="J9" s="46"/>
    </row>
    <row r="10" spans="2:10" x14ac:dyDescent="0.4">
      <c r="B10" s="59"/>
      <c r="C10" s="63"/>
      <c r="D10" s="44">
        <f>AOUT!D9</f>
        <v>0</v>
      </c>
      <c r="E10" s="43">
        <f>AOUT!E9</f>
        <v>2300</v>
      </c>
      <c r="F10" s="63"/>
      <c r="G10" s="43">
        <f>AOUT!F9</f>
        <v>2500</v>
      </c>
      <c r="H10" s="63"/>
      <c r="I10" s="63"/>
      <c r="J10" s="46"/>
    </row>
    <row r="11" spans="2:10" x14ac:dyDescent="0.4">
      <c r="B11" s="59"/>
      <c r="C11" s="63"/>
      <c r="D11" s="44">
        <f>SEP!D9</f>
        <v>0</v>
      </c>
      <c r="E11" s="43">
        <f>SEP!E9</f>
        <v>2300</v>
      </c>
      <c r="F11" s="63"/>
      <c r="G11" s="43">
        <f>SEP!F9</f>
        <v>2500</v>
      </c>
      <c r="H11" s="63"/>
      <c r="I11" s="63"/>
      <c r="J11" s="46"/>
    </row>
    <row r="12" spans="2:10" x14ac:dyDescent="0.4">
      <c r="B12" s="59">
        <f>JAN!B10</f>
        <v>123</v>
      </c>
      <c r="C12" s="63">
        <f>JAN!C10</f>
        <v>0</v>
      </c>
      <c r="D12" s="44">
        <f>JUIL!D10</f>
        <v>12345</v>
      </c>
      <c r="E12" s="43">
        <f>JUIL!E10</f>
        <v>2563</v>
      </c>
      <c r="F12" s="63">
        <f>E12+E13+E14</f>
        <v>2607</v>
      </c>
      <c r="G12" s="43">
        <f>JUIL!F10</f>
        <v>2563</v>
      </c>
      <c r="H12" s="63">
        <f>G12+G13+G14</f>
        <v>2609</v>
      </c>
      <c r="I12" s="63">
        <f>H12-F12</f>
        <v>2</v>
      </c>
      <c r="J12" s="46"/>
    </row>
    <row r="13" spans="2:10" x14ac:dyDescent="0.4">
      <c r="B13" s="59"/>
      <c r="C13" s="63"/>
      <c r="D13" s="44">
        <f>AOUT!D10</f>
        <v>0</v>
      </c>
      <c r="E13" s="43">
        <f>AOUT!E10</f>
        <v>22</v>
      </c>
      <c r="F13" s="63"/>
      <c r="G13" s="43">
        <f>AOUT!F10</f>
        <v>23</v>
      </c>
      <c r="H13" s="63"/>
      <c r="I13" s="63"/>
      <c r="J13" s="46"/>
    </row>
    <row r="14" spans="2:10" x14ac:dyDescent="0.4">
      <c r="B14" s="59"/>
      <c r="C14" s="63"/>
      <c r="D14" s="44">
        <f>SEP!E10</f>
        <v>22</v>
      </c>
      <c r="E14" s="43">
        <f>SEP!E10</f>
        <v>22</v>
      </c>
      <c r="F14" s="63"/>
      <c r="G14" s="43">
        <f>SEP!F10</f>
        <v>23</v>
      </c>
      <c r="H14" s="63"/>
      <c r="I14" s="63"/>
      <c r="J14" s="46"/>
    </row>
    <row r="15" spans="2:10" x14ac:dyDescent="0.4">
      <c r="B15" s="59">
        <f>JAN!B11</f>
        <v>1</v>
      </c>
      <c r="C15" s="59">
        <f>JAN!C11</f>
        <v>0</v>
      </c>
      <c r="D15" s="44">
        <f>JUIL!D11</f>
        <v>0</v>
      </c>
      <c r="E15" s="43">
        <f>JUIL!E11</f>
        <v>23</v>
      </c>
      <c r="F15" s="63">
        <f>E15+E16+E17</f>
        <v>69</v>
      </c>
      <c r="G15" s="43">
        <f>JUIL!F11</f>
        <v>0</v>
      </c>
      <c r="H15" s="63">
        <f>G15+G16+G17</f>
        <v>0</v>
      </c>
      <c r="I15" s="63">
        <f>H15-F15</f>
        <v>-69</v>
      </c>
      <c r="J15" s="46"/>
    </row>
    <row r="16" spans="2:10" x14ac:dyDescent="0.4">
      <c r="B16" s="59"/>
      <c r="C16" s="59"/>
      <c r="D16" s="44">
        <f>AOUT!D11</f>
        <v>0</v>
      </c>
      <c r="E16" s="43">
        <f>AOUT!E11</f>
        <v>23</v>
      </c>
      <c r="F16" s="63"/>
      <c r="G16" s="43">
        <f>AOUT!F11</f>
        <v>0</v>
      </c>
      <c r="H16" s="63"/>
      <c r="I16" s="63"/>
      <c r="J16" s="46"/>
    </row>
    <row r="17" spans="2:10" x14ac:dyDescent="0.4">
      <c r="B17" s="59"/>
      <c r="C17" s="59"/>
      <c r="D17" s="44">
        <f>SEP!E11</f>
        <v>23</v>
      </c>
      <c r="E17" s="43">
        <f>SEP!E11</f>
        <v>23</v>
      </c>
      <c r="F17" s="63"/>
      <c r="G17" s="43">
        <f>SEP!F11</f>
        <v>0</v>
      </c>
      <c r="H17" s="63"/>
      <c r="I17" s="63"/>
      <c r="J17" s="46"/>
    </row>
    <row r="18" spans="2:10" x14ac:dyDescent="0.4">
      <c r="B18" s="59">
        <f>JAN!B12</f>
        <v>2</v>
      </c>
      <c r="C18" s="59">
        <f>JAN!C12</f>
        <v>0</v>
      </c>
      <c r="D18" s="44">
        <f>JUIL!D12</f>
        <v>0</v>
      </c>
      <c r="E18" s="43">
        <f>JUIL!E12</f>
        <v>0</v>
      </c>
      <c r="F18" s="63">
        <f>E18+E19+E20</f>
        <v>0</v>
      </c>
      <c r="G18" s="43">
        <f>JUIL!F12</f>
        <v>0</v>
      </c>
      <c r="H18" s="63">
        <f>G18+G19+G20</f>
        <v>0</v>
      </c>
      <c r="I18" s="63">
        <f t="shared" ref="I18" si="0">H18-F18</f>
        <v>0</v>
      </c>
      <c r="J18" s="46"/>
    </row>
    <row r="19" spans="2:10" x14ac:dyDescent="0.4">
      <c r="B19" s="59"/>
      <c r="C19" s="59"/>
      <c r="D19" s="44">
        <f>AOUT!D12</f>
        <v>0</v>
      </c>
      <c r="E19" s="43">
        <f>AOUT!E12</f>
        <v>0</v>
      </c>
      <c r="F19" s="63"/>
      <c r="G19" s="43">
        <f>AOUT!F12</f>
        <v>0</v>
      </c>
      <c r="H19" s="63"/>
      <c r="I19" s="63"/>
      <c r="J19" s="46"/>
    </row>
    <row r="20" spans="2:10" x14ac:dyDescent="0.4">
      <c r="B20" s="59"/>
      <c r="C20" s="59"/>
      <c r="D20" s="44">
        <f>SEP!E12</f>
        <v>0</v>
      </c>
      <c r="E20" s="43">
        <f>SEP!E12</f>
        <v>0</v>
      </c>
      <c r="F20" s="63"/>
      <c r="G20" s="43">
        <f>SEP!F12</f>
        <v>0</v>
      </c>
      <c r="H20" s="63"/>
      <c r="I20" s="63"/>
      <c r="J20" s="46"/>
    </row>
    <row r="21" spans="2:10" x14ac:dyDescent="0.4">
      <c r="B21" s="59">
        <f>JAN!B13</f>
        <v>3</v>
      </c>
      <c r="C21" s="59">
        <f>JAN!C13</f>
        <v>0</v>
      </c>
      <c r="D21" s="44">
        <f>JUIL!D13</f>
        <v>0</v>
      </c>
      <c r="E21" s="43">
        <f>JUIL!E13</f>
        <v>0</v>
      </c>
      <c r="F21" s="63">
        <f>E21+E22+E23</f>
        <v>0</v>
      </c>
      <c r="G21" s="43">
        <f>JUIL!F13</f>
        <v>0</v>
      </c>
      <c r="H21" s="63">
        <f>SUM(G21:G23)</f>
        <v>0</v>
      </c>
      <c r="I21" s="63">
        <f t="shared" ref="I21" si="1">H21-F21</f>
        <v>0</v>
      </c>
      <c r="J21" s="46"/>
    </row>
    <row r="22" spans="2:10" x14ac:dyDescent="0.4">
      <c r="B22" s="59"/>
      <c r="C22" s="59"/>
      <c r="D22" s="44">
        <f>AOUT!D13</f>
        <v>0</v>
      </c>
      <c r="E22" s="43">
        <f>AOUT!E13</f>
        <v>0</v>
      </c>
      <c r="F22" s="63"/>
      <c r="G22" s="43">
        <f>AOUT!F13</f>
        <v>0</v>
      </c>
      <c r="H22" s="63"/>
      <c r="I22" s="63"/>
      <c r="J22" s="46"/>
    </row>
    <row r="23" spans="2:10" x14ac:dyDescent="0.4">
      <c r="B23" s="59"/>
      <c r="C23" s="59"/>
      <c r="D23" s="44">
        <f>SEP!E13</f>
        <v>0</v>
      </c>
      <c r="E23" s="43">
        <f>SEP!E13</f>
        <v>0</v>
      </c>
      <c r="F23" s="63"/>
      <c r="G23" s="43">
        <f>SEP!F13</f>
        <v>0</v>
      </c>
      <c r="H23" s="63"/>
      <c r="I23" s="63"/>
      <c r="J23" s="46"/>
    </row>
    <row r="24" spans="2:10" x14ac:dyDescent="0.4">
      <c r="B24" s="59">
        <f>JAN!B14</f>
        <v>4</v>
      </c>
      <c r="C24" s="59">
        <f>JAN!C14</f>
        <v>0</v>
      </c>
      <c r="D24" s="44">
        <f>JUIL!D14</f>
        <v>0</v>
      </c>
      <c r="E24" s="43">
        <f>JUIL!E14</f>
        <v>0</v>
      </c>
      <c r="F24" s="63">
        <f>E24+E25+E26</f>
        <v>0</v>
      </c>
      <c r="G24" s="43">
        <f>JUIL!F14</f>
        <v>0</v>
      </c>
      <c r="H24" s="63">
        <f>SUM(G24:G26)</f>
        <v>0</v>
      </c>
      <c r="I24" s="63">
        <f t="shared" ref="I24" si="2">H24-F24</f>
        <v>0</v>
      </c>
      <c r="J24" s="46"/>
    </row>
    <row r="25" spans="2:10" x14ac:dyDescent="0.4">
      <c r="B25" s="59"/>
      <c r="C25" s="59"/>
      <c r="D25" s="44">
        <f>AOUT!D14</f>
        <v>0</v>
      </c>
      <c r="E25" s="43">
        <f>AOUT!E14</f>
        <v>0</v>
      </c>
      <c r="F25" s="63"/>
      <c r="G25" s="43">
        <f>AOUT!F14</f>
        <v>0</v>
      </c>
      <c r="H25" s="63"/>
      <c r="I25" s="63"/>
      <c r="J25" s="46"/>
    </row>
    <row r="26" spans="2:10" x14ac:dyDescent="0.4">
      <c r="B26" s="59"/>
      <c r="C26" s="59"/>
      <c r="D26" s="44">
        <f>SEP!E14</f>
        <v>0</v>
      </c>
      <c r="E26" s="43">
        <f>SEP!E14</f>
        <v>0</v>
      </c>
      <c r="F26" s="63"/>
      <c r="G26" s="43">
        <f>SEP!F14</f>
        <v>0</v>
      </c>
      <c r="H26" s="63"/>
      <c r="I26" s="63"/>
      <c r="J26" s="46"/>
    </row>
    <row r="27" spans="2:10" x14ac:dyDescent="0.4">
      <c r="B27" s="59">
        <f>JAN!B15</f>
        <v>5</v>
      </c>
      <c r="C27" s="59">
        <f>JAN!C15</f>
        <v>0</v>
      </c>
      <c r="D27" s="44">
        <f>JUIL!D15</f>
        <v>0</v>
      </c>
      <c r="E27" s="43">
        <f>JUIL!E15</f>
        <v>0</v>
      </c>
      <c r="F27" s="63">
        <f>E27+E28+E29</f>
        <v>0</v>
      </c>
      <c r="G27" s="43">
        <f>JUIL!F15</f>
        <v>0</v>
      </c>
      <c r="H27" s="63">
        <f>SUM(G27:G29)</f>
        <v>0</v>
      </c>
      <c r="I27" s="63">
        <f t="shared" ref="I27" si="3">H27-F27</f>
        <v>0</v>
      </c>
      <c r="J27" s="46"/>
    </row>
    <row r="28" spans="2:10" x14ac:dyDescent="0.4">
      <c r="B28" s="59"/>
      <c r="C28" s="59"/>
      <c r="D28" s="44">
        <f>AOUT!D15</f>
        <v>0</v>
      </c>
      <c r="E28" s="43">
        <f>AOUT!E15</f>
        <v>0</v>
      </c>
      <c r="F28" s="63"/>
      <c r="G28" s="43">
        <f>AOUT!F15</f>
        <v>0</v>
      </c>
      <c r="H28" s="63"/>
      <c r="I28" s="63"/>
      <c r="J28" s="46"/>
    </row>
    <row r="29" spans="2:10" x14ac:dyDescent="0.4">
      <c r="B29" s="59"/>
      <c r="C29" s="59"/>
      <c r="D29" s="44">
        <f>SEP!E15</f>
        <v>0</v>
      </c>
      <c r="E29" s="43">
        <f>SEP!E15</f>
        <v>0</v>
      </c>
      <c r="F29" s="63"/>
      <c r="G29" s="43">
        <f>SEP!F15</f>
        <v>0</v>
      </c>
      <c r="H29" s="63"/>
      <c r="I29" s="63"/>
      <c r="J29" s="46"/>
    </row>
    <row r="30" spans="2:10" x14ac:dyDescent="0.4">
      <c r="B30" s="59">
        <f>JAN!B16</f>
        <v>6</v>
      </c>
      <c r="C30" s="59">
        <f>JAN!C16</f>
        <v>0</v>
      </c>
      <c r="D30" s="44">
        <f>JUIL!D16</f>
        <v>0</v>
      </c>
      <c r="E30" s="43">
        <f>JUIL!E16</f>
        <v>0</v>
      </c>
      <c r="F30" s="63">
        <f>E30+E31+E32</f>
        <v>0</v>
      </c>
      <c r="G30" s="43">
        <f>JUIL!F16</f>
        <v>0</v>
      </c>
      <c r="H30" s="63">
        <f>SUM(G30:G32)</f>
        <v>0</v>
      </c>
      <c r="I30" s="63">
        <f t="shared" ref="I30:I48" si="4">H30-F30</f>
        <v>0</v>
      </c>
      <c r="J30" s="46"/>
    </row>
    <row r="31" spans="2:10" x14ac:dyDescent="0.4">
      <c r="B31" s="59"/>
      <c r="C31" s="59"/>
      <c r="D31" s="44">
        <f>AOUT!D16</f>
        <v>0</v>
      </c>
      <c r="E31" s="43">
        <f>AOUT!E16</f>
        <v>0</v>
      </c>
      <c r="F31" s="63"/>
      <c r="G31" s="43">
        <f>AOUT!F16</f>
        <v>0</v>
      </c>
      <c r="H31" s="63"/>
      <c r="I31" s="63"/>
      <c r="J31" s="46"/>
    </row>
    <row r="32" spans="2:10" x14ac:dyDescent="0.4">
      <c r="B32" s="59"/>
      <c r="C32" s="59"/>
      <c r="D32" s="44">
        <f>SEP!E16</f>
        <v>0</v>
      </c>
      <c r="E32" s="43">
        <f>SEP!E16</f>
        <v>0</v>
      </c>
      <c r="F32" s="63"/>
      <c r="G32" s="43">
        <f>SEP!F16</f>
        <v>0</v>
      </c>
      <c r="H32" s="63"/>
      <c r="I32" s="63"/>
      <c r="J32" s="46"/>
    </row>
    <row r="33" spans="2:10" x14ac:dyDescent="0.4">
      <c r="B33" s="59">
        <f>JAN!B17</f>
        <v>7</v>
      </c>
      <c r="C33" s="59">
        <f>JAN!C17</f>
        <v>0</v>
      </c>
      <c r="D33" s="44">
        <f>JUIL!D17</f>
        <v>0</v>
      </c>
      <c r="E33" s="43">
        <f>JUIL!E17</f>
        <v>0</v>
      </c>
      <c r="F33" s="63">
        <f>E33+E34+E35</f>
        <v>0</v>
      </c>
      <c r="G33" s="43">
        <f>JUIL!F17</f>
        <v>0</v>
      </c>
      <c r="H33" s="63">
        <f>SUM(G33:G35)</f>
        <v>0</v>
      </c>
      <c r="I33" s="63">
        <f t="shared" si="4"/>
        <v>0</v>
      </c>
      <c r="J33" s="46"/>
    </row>
    <row r="34" spans="2:10" x14ac:dyDescent="0.4">
      <c r="B34" s="59"/>
      <c r="C34" s="59"/>
      <c r="D34" s="44">
        <f>AOUT!D17</f>
        <v>0</v>
      </c>
      <c r="E34" s="43">
        <f>AOUT!E17</f>
        <v>0</v>
      </c>
      <c r="F34" s="63"/>
      <c r="G34" s="43">
        <f>AOUT!F17</f>
        <v>0</v>
      </c>
      <c r="H34" s="63"/>
      <c r="I34" s="63"/>
      <c r="J34" s="46"/>
    </row>
    <row r="35" spans="2:10" x14ac:dyDescent="0.4">
      <c r="B35" s="59"/>
      <c r="C35" s="59"/>
      <c r="D35" s="44">
        <f>SEP!E17</f>
        <v>0</v>
      </c>
      <c r="E35" s="43">
        <f>SEP!E17</f>
        <v>0</v>
      </c>
      <c r="F35" s="63"/>
      <c r="G35" s="43">
        <f>SEP!F17</f>
        <v>0</v>
      </c>
      <c r="H35" s="63"/>
      <c r="I35" s="63"/>
      <c r="J35" s="46"/>
    </row>
    <row r="36" spans="2:10" x14ac:dyDescent="0.4">
      <c r="B36" s="59">
        <f>JAN!B18</f>
        <v>8</v>
      </c>
      <c r="C36" s="59">
        <f>JAN!C18</f>
        <v>0</v>
      </c>
      <c r="D36" s="44">
        <f>JUIL!D18</f>
        <v>0</v>
      </c>
      <c r="E36" s="43">
        <f>JUIL!E18</f>
        <v>0</v>
      </c>
      <c r="F36" s="63">
        <f>E36+E37+E38</f>
        <v>0</v>
      </c>
      <c r="G36" s="43">
        <f>JUIL!F18</f>
        <v>0</v>
      </c>
      <c r="H36" s="63">
        <f>SUM(G36:G38)</f>
        <v>0</v>
      </c>
      <c r="I36" s="63">
        <f t="shared" si="4"/>
        <v>0</v>
      </c>
      <c r="J36" s="46"/>
    </row>
    <row r="37" spans="2:10" x14ac:dyDescent="0.4">
      <c r="B37" s="59"/>
      <c r="C37" s="59"/>
      <c r="D37" s="44">
        <f>AOUT!D18</f>
        <v>0</v>
      </c>
      <c r="E37" s="43">
        <f>AOUT!E18</f>
        <v>0</v>
      </c>
      <c r="F37" s="63"/>
      <c r="G37" s="43">
        <f>AOUT!F18</f>
        <v>0</v>
      </c>
      <c r="H37" s="63"/>
      <c r="I37" s="63"/>
      <c r="J37" s="46"/>
    </row>
    <row r="38" spans="2:10" x14ac:dyDescent="0.4">
      <c r="B38" s="59"/>
      <c r="C38" s="59"/>
      <c r="D38" s="44">
        <f>SEP!E18</f>
        <v>0</v>
      </c>
      <c r="E38" s="43">
        <f>SEP!E18</f>
        <v>0</v>
      </c>
      <c r="F38" s="63"/>
      <c r="G38" s="43">
        <f>SEP!F18</f>
        <v>0</v>
      </c>
      <c r="H38" s="63"/>
      <c r="I38" s="63"/>
      <c r="J38" s="46"/>
    </row>
    <row r="39" spans="2:10" x14ac:dyDescent="0.4">
      <c r="B39" s="59">
        <f>JAN!B19</f>
        <v>9</v>
      </c>
      <c r="C39" s="59">
        <f>JAN!C19</f>
        <v>0</v>
      </c>
      <c r="D39" s="44">
        <f>JUIL!D19</f>
        <v>0</v>
      </c>
      <c r="E39" s="43">
        <f>JUIL!E19</f>
        <v>0</v>
      </c>
      <c r="F39" s="63">
        <f>E39+E40+E41</f>
        <v>0</v>
      </c>
      <c r="G39" s="43">
        <f>JUIL!F19</f>
        <v>0</v>
      </c>
      <c r="H39" s="63">
        <f>SUM(G39:G41)</f>
        <v>0</v>
      </c>
      <c r="I39" s="63">
        <f t="shared" si="4"/>
        <v>0</v>
      </c>
      <c r="J39" s="46"/>
    </row>
    <row r="40" spans="2:10" x14ac:dyDescent="0.4">
      <c r="B40" s="59"/>
      <c r="C40" s="59"/>
      <c r="D40" s="44">
        <f>AOUT!D19</f>
        <v>0</v>
      </c>
      <c r="E40" s="43">
        <f>AOUT!E19</f>
        <v>0</v>
      </c>
      <c r="F40" s="63"/>
      <c r="G40" s="43">
        <f>AOUT!F19</f>
        <v>0</v>
      </c>
      <c r="H40" s="63"/>
      <c r="I40" s="63"/>
      <c r="J40" s="46"/>
    </row>
    <row r="41" spans="2:10" x14ac:dyDescent="0.4">
      <c r="B41" s="59"/>
      <c r="C41" s="59"/>
      <c r="D41" s="44">
        <f>SEP!E19</f>
        <v>0</v>
      </c>
      <c r="E41" s="43">
        <f>SEP!E19</f>
        <v>0</v>
      </c>
      <c r="F41" s="63"/>
      <c r="G41" s="43">
        <f>SEP!F19</f>
        <v>0</v>
      </c>
      <c r="H41" s="63"/>
      <c r="I41" s="63"/>
      <c r="J41" s="46"/>
    </row>
    <row r="42" spans="2:10" x14ac:dyDescent="0.4">
      <c r="B42" s="59">
        <f>JAN!B20</f>
        <v>11</v>
      </c>
      <c r="C42" s="59">
        <f>JAN!C20</f>
        <v>0</v>
      </c>
      <c r="D42" s="44">
        <f>JUIL!D20</f>
        <v>0</v>
      </c>
      <c r="E42" s="43">
        <f>JUIL!E20</f>
        <v>0</v>
      </c>
      <c r="F42" s="63">
        <f>E42+E43+E44</f>
        <v>0</v>
      </c>
      <c r="G42" s="43">
        <f>JUIL!F20</f>
        <v>0</v>
      </c>
      <c r="H42" s="63">
        <f>SUM(G42:G44)</f>
        <v>0</v>
      </c>
      <c r="I42" s="63">
        <f t="shared" si="4"/>
        <v>0</v>
      </c>
      <c r="J42" s="46"/>
    </row>
    <row r="43" spans="2:10" x14ac:dyDescent="0.4">
      <c r="B43" s="59"/>
      <c r="C43" s="59"/>
      <c r="D43" s="44">
        <f>AOUT!D20</f>
        <v>0</v>
      </c>
      <c r="E43" s="43">
        <f>AOUT!E20</f>
        <v>0</v>
      </c>
      <c r="F43" s="63"/>
      <c r="G43" s="43">
        <f>AOUT!F20</f>
        <v>0</v>
      </c>
      <c r="H43" s="63"/>
      <c r="I43" s="63"/>
      <c r="J43" s="46"/>
    </row>
    <row r="44" spans="2:10" x14ac:dyDescent="0.4">
      <c r="B44" s="59"/>
      <c r="C44" s="59"/>
      <c r="D44" s="44">
        <f>SEP!E20</f>
        <v>0</v>
      </c>
      <c r="E44" s="43">
        <f>SEP!E20</f>
        <v>0</v>
      </c>
      <c r="F44" s="63"/>
      <c r="G44" s="43">
        <f>SEP!F20</f>
        <v>0</v>
      </c>
      <c r="H44" s="63"/>
      <c r="I44" s="63"/>
      <c r="J44" s="46"/>
    </row>
    <row r="45" spans="2:10" x14ac:dyDescent="0.4">
      <c r="B45" s="59" t="str">
        <f>JAN!B21</f>
        <v>lok</v>
      </c>
      <c r="C45" s="59">
        <f>JAN!C21</f>
        <v>1526748866</v>
      </c>
      <c r="D45" s="44">
        <f>JUIL!D21</f>
        <v>0</v>
      </c>
      <c r="E45" s="43">
        <f>JUIL!E21</f>
        <v>0</v>
      </c>
      <c r="F45" s="63">
        <f>E45+E46+E47</f>
        <v>0</v>
      </c>
      <c r="G45" s="43">
        <f>JUIL!F21</f>
        <v>0</v>
      </c>
      <c r="H45" s="63">
        <f>SUM(G45:G47)</f>
        <v>0</v>
      </c>
      <c r="I45" s="63">
        <f t="shared" si="4"/>
        <v>0</v>
      </c>
      <c r="J45" s="46"/>
    </row>
    <row r="46" spans="2:10" x14ac:dyDescent="0.4">
      <c r="B46" s="59"/>
      <c r="C46" s="59"/>
      <c r="D46" s="44">
        <f>AOUT!D21</f>
        <v>0</v>
      </c>
      <c r="E46" s="43">
        <f>AOUT!E21</f>
        <v>0</v>
      </c>
      <c r="F46" s="63"/>
      <c r="G46" s="43">
        <f>AOUT!F21</f>
        <v>0</v>
      </c>
      <c r="H46" s="63"/>
      <c r="I46" s="63"/>
      <c r="J46" s="46"/>
    </row>
    <row r="47" spans="2:10" x14ac:dyDescent="0.4">
      <c r="B47" s="59"/>
      <c r="C47" s="59"/>
      <c r="D47" s="44">
        <f>SEP!E21</f>
        <v>0</v>
      </c>
      <c r="E47" s="43">
        <f>SEP!E21</f>
        <v>0</v>
      </c>
      <c r="F47" s="63"/>
      <c r="G47" s="43">
        <f>SEP!F21</f>
        <v>0</v>
      </c>
      <c r="H47" s="63"/>
      <c r="I47" s="63"/>
      <c r="J47" s="46"/>
    </row>
    <row r="48" spans="2:10" x14ac:dyDescent="0.4">
      <c r="B48" s="59">
        <f>JAN!B22</f>
        <v>0</v>
      </c>
      <c r="C48" s="59">
        <f>JAN!C22</f>
        <v>0</v>
      </c>
      <c r="D48" s="44">
        <f>JUIL!D22</f>
        <v>0</v>
      </c>
      <c r="E48" s="43">
        <f>JUIL!E22</f>
        <v>0</v>
      </c>
      <c r="F48" s="63">
        <f>E48+E49+E50</f>
        <v>0</v>
      </c>
      <c r="G48" s="43">
        <f>JUIL!F22</f>
        <v>0</v>
      </c>
      <c r="H48" s="63">
        <f>SUM(G48:G50)</f>
        <v>0</v>
      </c>
      <c r="I48" s="63">
        <f t="shared" si="4"/>
        <v>0</v>
      </c>
      <c r="J48" s="46"/>
    </row>
    <row r="49" spans="2:10" x14ac:dyDescent="0.4">
      <c r="B49" s="59"/>
      <c r="C49" s="59"/>
      <c r="D49" s="44">
        <f>AOUT!D22</f>
        <v>0</v>
      </c>
      <c r="E49" s="43">
        <f>AOUT!E22</f>
        <v>0</v>
      </c>
      <c r="F49" s="63"/>
      <c r="G49" s="43">
        <f>AOUT!F22</f>
        <v>0</v>
      </c>
      <c r="H49" s="63"/>
      <c r="I49" s="63"/>
      <c r="J49" s="46"/>
    </row>
    <row r="50" spans="2:10" x14ac:dyDescent="0.4">
      <c r="B50" s="59"/>
      <c r="C50" s="59"/>
      <c r="D50" s="44">
        <f>SEP!E22</f>
        <v>0</v>
      </c>
      <c r="E50" s="43">
        <f>SEP!E22</f>
        <v>0</v>
      </c>
      <c r="F50" s="63"/>
      <c r="G50" s="43">
        <f>SEP!F22</f>
        <v>0</v>
      </c>
      <c r="H50" s="63"/>
      <c r="I50" s="63"/>
      <c r="J50" s="46"/>
    </row>
    <row r="51" spans="2:10" x14ac:dyDescent="0.4">
      <c r="B51" s="64"/>
      <c r="C51" s="64"/>
    </row>
    <row r="52" spans="2:10" x14ac:dyDescent="0.4">
      <c r="B52" s="64"/>
      <c r="C52" s="64"/>
    </row>
    <row r="53" spans="2:10" x14ac:dyDescent="0.4">
      <c r="B53" s="64"/>
      <c r="C53" s="64"/>
    </row>
  </sheetData>
  <mergeCells count="72">
    <mergeCell ref="B51:B53"/>
    <mergeCell ref="C51:C53"/>
    <mergeCell ref="B45:B47"/>
    <mergeCell ref="C45:C47"/>
    <mergeCell ref="F45:F47"/>
    <mergeCell ref="H45:H47"/>
    <mergeCell ref="I45:I47"/>
    <mergeCell ref="B48:B50"/>
    <mergeCell ref="C48:C50"/>
    <mergeCell ref="F48:F50"/>
    <mergeCell ref="H48:H50"/>
    <mergeCell ref="I48:I50"/>
    <mergeCell ref="B39:B41"/>
    <mergeCell ref="C39:C41"/>
    <mergeCell ref="F39:F41"/>
    <mergeCell ref="H39:H41"/>
    <mergeCell ref="I39:I41"/>
    <mergeCell ref="B42:B44"/>
    <mergeCell ref="C42:C44"/>
    <mergeCell ref="F42:F44"/>
    <mergeCell ref="H42:H44"/>
    <mergeCell ref="I42:I44"/>
    <mergeCell ref="B33:B35"/>
    <mergeCell ref="C33:C35"/>
    <mergeCell ref="F33:F35"/>
    <mergeCell ref="H33:H35"/>
    <mergeCell ref="I33:I35"/>
    <mergeCell ref="B36:B38"/>
    <mergeCell ref="C36:C38"/>
    <mergeCell ref="F36:F38"/>
    <mergeCell ref="H36:H38"/>
    <mergeCell ref="I36:I38"/>
    <mergeCell ref="B27:B29"/>
    <mergeCell ref="C27:C29"/>
    <mergeCell ref="F27:F29"/>
    <mergeCell ref="H27:H29"/>
    <mergeCell ref="I27:I29"/>
    <mergeCell ref="B30:B32"/>
    <mergeCell ref="C30:C32"/>
    <mergeCell ref="F30:F32"/>
    <mergeCell ref="H30:H32"/>
    <mergeCell ref="I30:I32"/>
    <mergeCell ref="B21:B23"/>
    <mergeCell ref="C21:C23"/>
    <mergeCell ref="F21:F23"/>
    <mergeCell ref="H21:H23"/>
    <mergeCell ref="I21:I23"/>
    <mergeCell ref="B24:B26"/>
    <mergeCell ref="C24:C26"/>
    <mergeCell ref="F24:F26"/>
    <mergeCell ref="H24:H26"/>
    <mergeCell ref="I24:I26"/>
    <mergeCell ref="B15:B17"/>
    <mergeCell ref="C15:C17"/>
    <mergeCell ref="F15:F17"/>
    <mergeCell ref="H15:H17"/>
    <mergeCell ref="I15:I17"/>
    <mergeCell ref="B18:B20"/>
    <mergeCell ref="C18:C20"/>
    <mergeCell ref="F18:F20"/>
    <mergeCell ref="H18:H20"/>
    <mergeCell ref="I18:I20"/>
    <mergeCell ref="B9:B11"/>
    <mergeCell ref="C9:C11"/>
    <mergeCell ref="F9:F11"/>
    <mergeCell ref="H9:H11"/>
    <mergeCell ref="I9:I11"/>
    <mergeCell ref="B12:B14"/>
    <mergeCell ref="C12:C14"/>
    <mergeCell ref="F12:F14"/>
    <mergeCell ref="H12:H14"/>
    <mergeCell ref="I12:I14"/>
  </mergeCells>
  <pageMargins left="0.7" right="0.7" top="0.75" bottom="0.75" header="0.3" footer="0.3"/>
  <ignoredErrors>
    <ignoredError sqref="G9 G12 G15 G1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J53"/>
  <sheetViews>
    <sheetView workbookViewId="0">
      <selection activeCell="B2" sqref="B2"/>
    </sheetView>
  </sheetViews>
  <sheetFormatPr defaultRowHeight="12.3" x14ac:dyDescent="0.4"/>
  <cols>
    <col min="1" max="1" width="2.38671875" customWidth="1"/>
    <col min="2" max="2" width="33.71875" customWidth="1"/>
    <col min="3" max="3" width="24" customWidth="1"/>
    <col min="4" max="5" width="19.27734375" customWidth="1"/>
    <col min="6" max="6" width="24.33203125" customWidth="1"/>
    <col min="7" max="7" width="19.27734375" customWidth="1"/>
    <col min="8" max="8" width="27.88671875" customWidth="1"/>
    <col min="9" max="10" width="19.27734375" customWidth="1"/>
  </cols>
  <sheetData>
    <row r="1" spans="2:10" x14ac:dyDescent="0.4">
      <c r="B1" s="3"/>
      <c r="C1" s="3"/>
      <c r="D1" s="3"/>
      <c r="E1" s="3"/>
      <c r="F1" s="3"/>
      <c r="G1" s="3"/>
      <c r="H1" s="3"/>
      <c r="I1" s="3"/>
      <c r="J1" s="3"/>
    </row>
    <row r="2" spans="2:10" ht="31.8" x14ac:dyDescent="0.4">
      <c r="B2" s="1" t="s">
        <v>32</v>
      </c>
      <c r="C2" s="1"/>
      <c r="D2" s="1"/>
      <c r="E2" s="1"/>
      <c r="F2" s="1"/>
      <c r="G2" s="1"/>
      <c r="H2" s="1"/>
      <c r="I2" s="1"/>
      <c r="J2" s="1"/>
    </row>
    <row r="3" spans="2:10" x14ac:dyDescent="0.4">
      <c r="B3" s="3"/>
      <c r="C3" s="3"/>
      <c r="D3" s="3"/>
      <c r="E3" s="3"/>
      <c r="F3" s="3"/>
      <c r="G3" s="3"/>
      <c r="H3" s="3"/>
      <c r="I3" s="3"/>
      <c r="J3" s="3"/>
    </row>
    <row r="4" spans="2:10" ht="19.5" x14ac:dyDescent="0.4">
      <c r="B4" s="2" t="s">
        <v>10</v>
      </c>
      <c r="C4" s="30">
        <f>SUM(F9:F50)</f>
        <v>6927</v>
      </c>
      <c r="D4" s="2"/>
      <c r="E4" s="2"/>
      <c r="F4" s="2"/>
      <c r="G4" s="2"/>
      <c r="H4" s="2"/>
      <c r="I4" s="2"/>
      <c r="J4" s="2"/>
    </row>
    <row r="5" spans="2:10" ht="19.5" x14ac:dyDescent="0.4">
      <c r="B5" s="2" t="s">
        <v>11</v>
      </c>
      <c r="C5" s="30">
        <f>SUM(H9:H50)</f>
        <v>7560</v>
      </c>
      <c r="D5" s="2"/>
      <c r="E5" s="2"/>
      <c r="F5" s="2"/>
      <c r="G5" s="2"/>
      <c r="H5" s="2"/>
      <c r="I5" s="2"/>
      <c r="J5" s="2"/>
    </row>
    <row r="6" spans="2:10" ht="19.5" x14ac:dyDescent="0.4">
      <c r="B6" s="2" t="s">
        <v>1</v>
      </c>
      <c r="C6" s="9">
        <f>COUNT(F9:F50)</f>
        <v>14</v>
      </c>
      <c r="D6" s="2"/>
      <c r="E6" s="2"/>
      <c r="F6" s="2"/>
      <c r="G6" s="2"/>
      <c r="H6" s="2"/>
      <c r="I6" s="2"/>
      <c r="J6" s="2"/>
    </row>
    <row r="7" spans="2:10" x14ac:dyDescent="0.4">
      <c r="B7" s="3"/>
      <c r="C7" s="3"/>
      <c r="D7" s="3"/>
      <c r="E7" s="3"/>
      <c r="F7" s="3"/>
      <c r="G7" s="3"/>
      <c r="H7" s="3"/>
      <c r="I7" s="3"/>
      <c r="J7" s="3"/>
    </row>
    <row r="8" spans="2:10" x14ac:dyDescent="0.4">
      <c r="B8" s="39" t="s">
        <v>2</v>
      </c>
      <c r="C8" s="40" t="s">
        <v>3</v>
      </c>
      <c r="D8" s="41" t="s">
        <v>4</v>
      </c>
      <c r="E8" s="42" t="s">
        <v>8</v>
      </c>
      <c r="F8" s="42" t="s">
        <v>23</v>
      </c>
      <c r="G8" s="42" t="s">
        <v>5</v>
      </c>
      <c r="H8" s="42" t="s">
        <v>24</v>
      </c>
      <c r="I8" s="42" t="s">
        <v>6</v>
      </c>
      <c r="J8" s="45" t="s">
        <v>7</v>
      </c>
    </row>
    <row r="9" spans="2:10" ht="12.3" customHeight="1" x14ac:dyDescent="0.4">
      <c r="B9" s="59" t="str">
        <f>JAN!B9</f>
        <v>army</v>
      </c>
      <c r="C9" s="63">
        <f>JAN!C9</f>
        <v>18238861</v>
      </c>
      <c r="D9" s="44">
        <f>tblData324[[#This Row],[Date de payement]]</f>
        <v>12352</v>
      </c>
      <c r="E9" s="47">
        <f>tblData324[[#This Row],[Montant perçu]]</f>
        <v>2200</v>
      </c>
      <c r="F9" s="63">
        <f>E9+E10+E11</f>
        <v>6800</v>
      </c>
      <c r="G9" s="47">
        <f>tblData324[[#This Row],[Montant a collecté]]</f>
        <v>2500</v>
      </c>
      <c r="H9" s="63">
        <f>G9+G10+G11</f>
        <v>7500</v>
      </c>
      <c r="I9" s="63">
        <f>H9-F9</f>
        <v>700</v>
      </c>
      <c r="J9" s="46"/>
    </row>
    <row r="10" spans="2:10" x14ac:dyDescent="0.4">
      <c r="B10" s="59"/>
      <c r="C10" s="63"/>
      <c r="D10" s="44">
        <f>NOV!D9</f>
        <v>0</v>
      </c>
      <c r="E10" s="47">
        <f>NOV!E9</f>
        <v>2300</v>
      </c>
      <c r="F10" s="63"/>
      <c r="G10" s="47">
        <f>NOV!F9</f>
        <v>2500</v>
      </c>
      <c r="H10" s="63"/>
      <c r="I10" s="63"/>
      <c r="J10" s="46"/>
    </row>
    <row r="11" spans="2:10" x14ac:dyDescent="0.4">
      <c r="B11" s="59"/>
      <c r="C11" s="63"/>
      <c r="D11" s="44">
        <f>DEC!D9</f>
        <v>0</v>
      </c>
      <c r="E11" s="47">
        <f>DEC!E9</f>
        <v>2300</v>
      </c>
      <c r="F11" s="63"/>
      <c r="G11" s="47">
        <f>DEC!F9</f>
        <v>2500</v>
      </c>
      <c r="H11" s="63"/>
      <c r="I11" s="63"/>
      <c r="J11" s="46"/>
    </row>
    <row r="12" spans="2:10" x14ac:dyDescent="0.4">
      <c r="B12" s="59">
        <f>JAN!B10</f>
        <v>123</v>
      </c>
      <c r="C12" s="63">
        <f>JAN!C10</f>
        <v>0</v>
      </c>
      <c r="D12" s="44">
        <f>OCT!D10</f>
        <v>0</v>
      </c>
      <c r="E12" s="47">
        <f>OCT!E10</f>
        <v>22</v>
      </c>
      <c r="F12" s="63">
        <f>E12+E13+E14</f>
        <v>67</v>
      </c>
      <c r="G12" s="47">
        <f>OCT!F10</f>
        <v>23</v>
      </c>
      <c r="H12" s="63">
        <f>G12+G13+G14</f>
        <v>47</v>
      </c>
      <c r="I12" s="63">
        <f>H12-F12</f>
        <v>-20</v>
      </c>
      <c r="J12" s="46"/>
    </row>
    <row r="13" spans="2:10" x14ac:dyDescent="0.4">
      <c r="B13" s="59"/>
      <c r="C13" s="63"/>
      <c r="D13" s="44">
        <f>NOV!D10</f>
        <v>0</v>
      </c>
      <c r="E13" s="47">
        <f>NOV!E10</f>
        <v>22</v>
      </c>
      <c r="F13" s="63"/>
      <c r="G13" s="47">
        <f>NOV!F10</f>
        <v>23</v>
      </c>
      <c r="H13" s="63"/>
      <c r="I13" s="63"/>
      <c r="J13" s="46"/>
    </row>
    <row r="14" spans="2:10" x14ac:dyDescent="0.4">
      <c r="B14" s="59"/>
      <c r="C14" s="63"/>
      <c r="D14" s="44">
        <f>DEC!E10</f>
        <v>22</v>
      </c>
      <c r="E14" s="47">
        <f>DEC!F10</f>
        <v>23</v>
      </c>
      <c r="F14" s="63"/>
      <c r="G14" s="47">
        <f>DEC!G10</f>
        <v>1</v>
      </c>
      <c r="H14" s="63"/>
      <c r="I14" s="63"/>
      <c r="J14" s="46"/>
    </row>
    <row r="15" spans="2:10" x14ac:dyDescent="0.4">
      <c r="B15" s="59">
        <f>JAN!B11</f>
        <v>1</v>
      </c>
      <c r="C15" s="59">
        <f>JAN!C11</f>
        <v>0</v>
      </c>
      <c r="D15" s="44">
        <f>OCT!D11</f>
        <v>0</v>
      </c>
      <c r="E15" s="47">
        <f>OCT!E11</f>
        <v>23</v>
      </c>
      <c r="F15" s="63">
        <f>E15+E16+E17</f>
        <v>60</v>
      </c>
      <c r="G15" s="47">
        <f>OCT!F11</f>
        <v>0</v>
      </c>
      <c r="H15" s="63">
        <f>G15+G16+G17</f>
        <v>14</v>
      </c>
      <c r="I15" s="63">
        <f>H15-F15</f>
        <v>-46</v>
      </c>
      <c r="J15" s="46"/>
    </row>
    <row r="16" spans="2:10" x14ac:dyDescent="0.4">
      <c r="B16" s="59"/>
      <c r="C16" s="59"/>
      <c r="D16" s="44">
        <f>NOV!D11</f>
        <v>121514</v>
      </c>
      <c r="E16" s="47">
        <f>NOV!E11</f>
        <v>25</v>
      </c>
      <c r="F16" s="63"/>
      <c r="G16" s="47">
        <f>NOV!F11</f>
        <v>25</v>
      </c>
      <c r="H16" s="63"/>
      <c r="I16" s="63"/>
      <c r="J16" s="46"/>
    </row>
    <row r="17" spans="2:10" x14ac:dyDescent="0.4">
      <c r="B17" s="59"/>
      <c r="C17" s="59"/>
      <c r="D17" s="44">
        <f>DEC!E11</f>
        <v>23</v>
      </c>
      <c r="E17" s="47">
        <f>DEC!F11</f>
        <v>12</v>
      </c>
      <c r="F17" s="63"/>
      <c r="G17" s="47">
        <f>DEC!G11</f>
        <v>-11</v>
      </c>
      <c r="H17" s="63"/>
      <c r="I17" s="63"/>
      <c r="J17" s="46"/>
    </row>
    <row r="18" spans="2:10" x14ac:dyDescent="0.4">
      <c r="B18" s="59">
        <f>JAN!B12</f>
        <v>2</v>
      </c>
      <c r="C18" s="59">
        <f>JAN!C12</f>
        <v>0</v>
      </c>
      <c r="D18" s="44">
        <f>OCT!D12</f>
        <v>0</v>
      </c>
      <c r="E18" s="47">
        <f>OCT!E12</f>
        <v>0</v>
      </c>
      <c r="F18" s="63">
        <f>E18+E19+E20</f>
        <v>0</v>
      </c>
      <c r="G18" s="47">
        <f>OCT!F12</f>
        <v>0</v>
      </c>
      <c r="H18" s="63">
        <f>G18+G19+G20</f>
        <v>-1</v>
      </c>
      <c r="I18" s="63">
        <f>H18-F18</f>
        <v>-1</v>
      </c>
      <c r="J18" s="46"/>
    </row>
    <row r="19" spans="2:10" x14ac:dyDescent="0.4">
      <c r="B19" s="59"/>
      <c r="C19" s="59"/>
      <c r="D19" s="44">
        <f>NOV!D12</f>
        <v>0</v>
      </c>
      <c r="E19" s="47">
        <f>NOV!E12</f>
        <v>0</v>
      </c>
      <c r="F19" s="63"/>
      <c r="G19" s="47">
        <f>NOV!F12</f>
        <v>0</v>
      </c>
      <c r="H19" s="63"/>
      <c r="I19" s="63"/>
      <c r="J19" s="46"/>
    </row>
    <row r="20" spans="2:10" x14ac:dyDescent="0.4">
      <c r="B20" s="59"/>
      <c r="C20" s="59"/>
      <c r="D20" s="44">
        <f>DEC!E12</f>
        <v>1</v>
      </c>
      <c r="E20" s="47">
        <f>DEC!F12</f>
        <v>0</v>
      </c>
      <c r="F20" s="63"/>
      <c r="G20" s="47">
        <f>DEC!G12</f>
        <v>-1</v>
      </c>
      <c r="H20" s="63"/>
      <c r="I20" s="63"/>
      <c r="J20" s="46"/>
    </row>
    <row r="21" spans="2:10" x14ac:dyDescent="0.4">
      <c r="B21" s="59">
        <f>JAN!B13</f>
        <v>3</v>
      </c>
      <c r="C21" s="59">
        <f>JAN!C13</f>
        <v>0</v>
      </c>
      <c r="D21" s="44">
        <f>OCT!D13</f>
        <v>0</v>
      </c>
      <c r="E21" s="47">
        <f>OCT!E13</f>
        <v>0</v>
      </c>
      <c r="F21" s="63">
        <f>E21+E22+E23</f>
        <v>0</v>
      </c>
      <c r="G21" s="47">
        <f>OCT!F13</f>
        <v>0</v>
      </c>
      <c r="H21" s="63">
        <f>SUM(G21:G23)</f>
        <v>0</v>
      </c>
      <c r="I21" s="63">
        <f>H21-F21</f>
        <v>0</v>
      </c>
      <c r="J21" s="46"/>
    </row>
    <row r="22" spans="2:10" x14ac:dyDescent="0.4">
      <c r="B22" s="59"/>
      <c r="C22" s="59"/>
      <c r="D22" s="44">
        <f>NOV!D13</f>
        <v>0</v>
      </c>
      <c r="E22" s="47">
        <f>NOV!E13</f>
        <v>0</v>
      </c>
      <c r="F22" s="63"/>
      <c r="G22" s="47">
        <f>NOV!F13</f>
        <v>0</v>
      </c>
      <c r="H22" s="63"/>
      <c r="I22" s="63"/>
      <c r="J22" s="46"/>
    </row>
    <row r="23" spans="2:10" x14ac:dyDescent="0.4">
      <c r="B23" s="59"/>
      <c r="C23" s="59"/>
      <c r="D23" s="44">
        <f>DEC!E13</f>
        <v>0</v>
      </c>
      <c r="E23" s="47">
        <f>DEC!E13</f>
        <v>0</v>
      </c>
      <c r="F23" s="63"/>
      <c r="G23" s="47">
        <f>DEC!F13</f>
        <v>0</v>
      </c>
      <c r="H23" s="63"/>
      <c r="I23" s="63"/>
      <c r="J23" s="46"/>
    </row>
    <row r="24" spans="2:10" x14ac:dyDescent="0.4">
      <c r="B24" s="59">
        <f>JAN!B14</f>
        <v>4</v>
      </c>
      <c r="C24" s="59">
        <f>JAN!C14</f>
        <v>0</v>
      </c>
      <c r="D24" s="44">
        <f>OCT!D14</f>
        <v>0</v>
      </c>
      <c r="E24" s="47">
        <f>OCT!E14</f>
        <v>0</v>
      </c>
      <c r="F24" s="63">
        <f>E24+E25+E26</f>
        <v>0</v>
      </c>
      <c r="G24" s="47">
        <f>OCT!F14</f>
        <v>0</v>
      </c>
      <c r="H24" s="63">
        <f>SUM(G24:G26)</f>
        <v>0</v>
      </c>
      <c r="I24" s="63">
        <f>H24-F24</f>
        <v>0</v>
      </c>
      <c r="J24" s="46"/>
    </row>
    <row r="25" spans="2:10" x14ac:dyDescent="0.4">
      <c r="B25" s="59"/>
      <c r="C25" s="59"/>
      <c r="D25" s="44">
        <f>NOV!D14</f>
        <v>0</v>
      </c>
      <c r="E25" s="47">
        <f>NOV!E14</f>
        <v>0</v>
      </c>
      <c r="F25" s="63"/>
      <c r="G25" s="47">
        <f>NOV!F14</f>
        <v>0</v>
      </c>
      <c r="H25" s="63"/>
      <c r="I25" s="63"/>
      <c r="J25" s="46"/>
    </row>
    <row r="26" spans="2:10" x14ac:dyDescent="0.4">
      <c r="B26" s="59"/>
      <c r="C26" s="59"/>
      <c r="D26" s="44">
        <f>DEC!E14</f>
        <v>0</v>
      </c>
      <c r="E26" s="47">
        <f>DEC!E14</f>
        <v>0</v>
      </c>
      <c r="F26" s="63"/>
      <c r="G26" s="47">
        <f>DEC!F14</f>
        <v>0</v>
      </c>
      <c r="H26" s="63"/>
      <c r="I26" s="63"/>
      <c r="J26" s="46"/>
    </row>
    <row r="27" spans="2:10" x14ac:dyDescent="0.4">
      <c r="B27" s="59">
        <f>JAN!B15</f>
        <v>5</v>
      </c>
      <c r="C27" s="59">
        <f>JAN!C15</f>
        <v>0</v>
      </c>
      <c r="D27" s="44">
        <f>OCT!D15</f>
        <v>0</v>
      </c>
      <c r="E27" s="47">
        <f>OCT!E15</f>
        <v>0</v>
      </c>
      <c r="F27" s="63">
        <f>E27+E28+E29</f>
        <v>0</v>
      </c>
      <c r="G27" s="47">
        <f>OCT!F15</f>
        <v>0</v>
      </c>
      <c r="H27" s="63">
        <f>SUM(G27:G29)</f>
        <v>0</v>
      </c>
      <c r="I27" s="63">
        <f>H27-F27</f>
        <v>0</v>
      </c>
      <c r="J27" s="46"/>
    </row>
    <row r="28" spans="2:10" x14ac:dyDescent="0.4">
      <c r="B28" s="59"/>
      <c r="C28" s="59"/>
      <c r="D28" s="44">
        <f>NOV!D15</f>
        <v>0</v>
      </c>
      <c r="E28" s="47">
        <f>NOV!E15</f>
        <v>0</v>
      </c>
      <c r="F28" s="63"/>
      <c r="G28" s="47">
        <f>NOV!F15</f>
        <v>0</v>
      </c>
      <c r="H28" s="63"/>
      <c r="I28" s="63"/>
      <c r="J28" s="46"/>
    </row>
    <row r="29" spans="2:10" x14ac:dyDescent="0.4">
      <c r="B29" s="59"/>
      <c r="C29" s="59"/>
      <c r="D29" s="44">
        <f>DEC!E15</f>
        <v>0</v>
      </c>
      <c r="E29" s="47">
        <f>DEC!E15</f>
        <v>0</v>
      </c>
      <c r="F29" s="63"/>
      <c r="G29" s="47">
        <f>DEC!F15</f>
        <v>0</v>
      </c>
      <c r="H29" s="63"/>
      <c r="I29" s="63"/>
      <c r="J29" s="46"/>
    </row>
    <row r="30" spans="2:10" x14ac:dyDescent="0.4">
      <c r="B30" s="59">
        <f>JAN!B16</f>
        <v>6</v>
      </c>
      <c r="C30" s="59">
        <f>JAN!C16</f>
        <v>0</v>
      </c>
      <c r="D30" s="44">
        <f>OCT!D16</f>
        <v>0</v>
      </c>
      <c r="E30" s="47">
        <f>OCT!E16</f>
        <v>0</v>
      </c>
      <c r="F30" s="63">
        <f>E30+E31+E32</f>
        <v>0</v>
      </c>
      <c r="G30" s="47">
        <f>OCT!F16</f>
        <v>0</v>
      </c>
      <c r="H30" s="63">
        <f>SUM(G30:G32)</f>
        <v>0</v>
      </c>
      <c r="I30" s="63">
        <f>H30-F30</f>
        <v>0</v>
      </c>
      <c r="J30" s="46"/>
    </row>
    <row r="31" spans="2:10" x14ac:dyDescent="0.4">
      <c r="B31" s="59"/>
      <c r="C31" s="59"/>
      <c r="D31" s="44">
        <f>NOV!D16</f>
        <v>0</v>
      </c>
      <c r="E31" s="47">
        <f>NOV!E16</f>
        <v>0</v>
      </c>
      <c r="F31" s="63"/>
      <c r="G31" s="47">
        <f>NOV!F16</f>
        <v>0</v>
      </c>
      <c r="H31" s="63"/>
      <c r="I31" s="63"/>
      <c r="J31" s="46"/>
    </row>
    <row r="32" spans="2:10" x14ac:dyDescent="0.4">
      <c r="B32" s="59"/>
      <c r="C32" s="59"/>
      <c r="D32" s="44">
        <f>DEC!E16</f>
        <v>0</v>
      </c>
      <c r="E32" s="47">
        <f>DEC!F16</f>
        <v>0</v>
      </c>
      <c r="F32" s="63"/>
      <c r="G32" s="47">
        <f>DEC!G16</f>
        <v>0</v>
      </c>
      <c r="H32" s="63"/>
      <c r="I32" s="63"/>
      <c r="J32" s="46"/>
    </row>
    <row r="33" spans="2:10" x14ac:dyDescent="0.4">
      <c r="B33" s="59">
        <f>JAN!B17</f>
        <v>7</v>
      </c>
      <c r="C33" s="59">
        <f>JAN!C17</f>
        <v>0</v>
      </c>
      <c r="D33" s="44">
        <f>OCT!D17</f>
        <v>0</v>
      </c>
      <c r="E33" s="47">
        <f>OCT!E17</f>
        <v>0</v>
      </c>
      <c r="F33" s="63">
        <f>E33+E34+E35</f>
        <v>0</v>
      </c>
      <c r="G33" s="47">
        <f>OCT!F17</f>
        <v>0</v>
      </c>
      <c r="H33" s="63">
        <f>SUM(G33:G35)</f>
        <v>0</v>
      </c>
      <c r="I33" s="63">
        <f>H33-F33</f>
        <v>0</v>
      </c>
      <c r="J33" s="46"/>
    </row>
    <row r="34" spans="2:10" x14ac:dyDescent="0.4">
      <c r="B34" s="59"/>
      <c r="C34" s="59"/>
      <c r="D34" s="44">
        <f>NOV!D17</f>
        <v>0</v>
      </c>
      <c r="E34" s="47">
        <f>NOV!E17</f>
        <v>0</v>
      </c>
      <c r="F34" s="63"/>
      <c r="G34" s="47">
        <f>NOV!F17</f>
        <v>0</v>
      </c>
      <c r="H34" s="63"/>
      <c r="I34" s="63"/>
      <c r="J34" s="46"/>
    </row>
    <row r="35" spans="2:10" x14ac:dyDescent="0.4">
      <c r="B35" s="59"/>
      <c r="C35" s="59"/>
      <c r="D35" s="44">
        <f>DEC!E17</f>
        <v>0</v>
      </c>
      <c r="E35" s="47">
        <f>DEC!F17</f>
        <v>0</v>
      </c>
      <c r="F35" s="63"/>
      <c r="G35" s="47">
        <f>DEC!G17</f>
        <v>0</v>
      </c>
      <c r="H35" s="63"/>
      <c r="I35" s="63"/>
      <c r="J35" s="46"/>
    </row>
    <row r="36" spans="2:10" x14ac:dyDescent="0.4">
      <c r="B36" s="59">
        <f>JAN!B18</f>
        <v>8</v>
      </c>
      <c r="C36" s="59">
        <f>JAN!C18</f>
        <v>0</v>
      </c>
      <c r="D36" s="44">
        <f>OCT!D18</f>
        <v>0</v>
      </c>
      <c r="E36" s="47">
        <f>OCT!E18</f>
        <v>0</v>
      </c>
      <c r="F36" s="63">
        <f>E36+E37+E38</f>
        <v>0</v>
      </c>
      <c r="G36" s="47">
        <f>OCT!F18</f>
        <v>0</v>
      </c>
      <c r="H36" s="63">
        <f>SUM(G36:G38)</f>
        <v>0</v>
      </c>
      <c r="I36" s="63">
        <f>H36-F36</f>
        <v>0</v>
      </c>
      <c r="J36" s="46"/>
    </row>
    <row r="37" spans="2:10" x14ac:dyDescent="0.4">
      <c r="B37" s="59"/>
      <c r="C37" s="59"/>
      <c r="D37" s="44">
        <f>NOV!D18</f>
        <v>0</v>
      </c>
      <c r="E37" s="47">
        <f>NOV!E18</f>
        <v>0</v>
      </c>
      <c r="F37" s="63"/>
      <c r="G37" s="47">
        <f>NOV!F18</f>
        <v>0</v>
      </c>
      <c r="H37" s="63"/>
      <c r="I37" s="63"/>
      <c r="J37" s="46"/>
    </row>
    <row r="38" spans="2:10" x14ac:dyDescent="0.4">
      <c r="B38" s="59"/>
      <c r="C38" s="59"/>
      <c r="D38" s="44">
        <f>DEC!E18</f>
        <v>0</v>
      </c>
      <c r="E38" s="47">
        <f>DEC!F18</f>
        <v>0</v>
      </c>
      <c r="F38" s="63"/>
      <c r="G38" s="47">
        <f>DEC!G18</f>
        <v>0</v>
      </c>
      <c r="H38" s="63"/>
      <c r="I38" s="63"/>
      <c r="J38" s="46"/>
    </row>
    <row r="39" spans="2:10" x14ac:dyDescent="0.4">
      <c r="B39" s="59">
        <f>JAN!B19</f>
        <v>9</v>
      </c>
      <c r="C39" s="59">
        <f>JAN!C19</f>
        <v>0</v>
      </c>
      <c r="D39" s="44">
        <f>OCT!D19</f>
        <v>0</v>
      </c>
      <c r="E39" s="47">
        <f>OCT!E19</f>
        <v>0</v>
      </c>
      <c r="F39" s="63">
        <f>E39+E40+E41</f>
        <v>0</v>
      </c>
      <c r="G39" s="47">
        <f>OCT!F19</f>
        <v>0</v>
      </c>
      <c r="H39" s="63">
        <f>SUM(G39:G41)</f>
        <v>0</v>
      </c>
      <c r="I39" s="63">
        <f>H39-F39</f>
        <v>0</v>
      </c>
      <c r="J39" s="46"/>
    </row>
    <row r="40" spans="2:10" x14ac:dyDescent="0.4">
      <c r="B40" s="59"/>
      <c r="C40" s="59"/>
      <c r="D40" s="44">
        <f>NOV!D19</f>
        <v>0</v>
      </c>
      <c r="E40" s="47">
        <f>NOV!E19</f>
        <v>0</v>
      </c>
      <c r="F40" s="63"/>
      <c r="G40" s="47">
        <f>NOV!F19</f>
        <v>0</v>
      </c>
      <c r="H40" s="63"/>
      <c r="I40" s="63"/>
      <c r="J40" s="46"/>
    </row>
    <row r="41" spans="2:10" x14ac:dyDescent="0.4">
      <c r="B41" s="59"/>
      <c r="C41" s="59"/>
      <c r="D41" s="44">
        <f>DEC!E19</f>
        <v>0</v>
      </c>
      <c r="E41" s="47">
        <f>DEC!F19</f>
        <v>0</v>
      </c>
      <c r="F41" s="63"/>
      <c r="G41" s="47">
        <f>DEC!G19</f>
        <v>0</v>
      </c>
      <c r="H41" s="63"/>
      <c r="I41" s="63"/>
      <c r="J41" s="46"/>
    </row>
    <row r="42" spans="2:10" x14ac:dyDescent="0.4">
      <c r="B42" s="59">
        <f>JAN!B20</f>
        <v>11</v>
      </c>
      <c r="C42" s="59">
        <f>JAN!C20</f>
        <v>0</v>
      </c>
      <c r="D42" s="44">
        <f>OCT!D20</f>
        <v>0</v>
      </c>
      <c r="E42" s="47">
        <f>OCT!E20</f>
        <v>0</v>
      </c>
      <c r="F42" s="63">
        <f>E42+E43+E44</f>
        <v>0</v>
      </c>
      <c r="G42" s="47">
        <f>OCT!F20</f>
        <v>0</v>
      </c>
      <c r="H42" s="63">
        <f>SUM(G42:G44)</f>
        <v>0</v>
      </c>
      <c r="I42" s="63">
        <f>H42-F42</f>
        <v>0</v>
      </c>
      <c r="J42" s="46"/>
    </row>
    <row r="43" spans="2:10" x14ac:dyDescent="0.4">
      <c r="B43" s="59"/>
      <c r="C43" s="59"/>
      <c r="D43" s="44">
        <f>NOV!D20</f>
        <v>0</v>
      </c>
      <c r="E43" s="47">
        <f>NOV!E20</f>
        <v>0</v>
      </c>
      <c r="F43" s="63"/>
      <c r="G43" s="47">
        <f>NOV!F20</f>
        <v>0</v>
      </c>
      <c r="H43" s="63"/>
      <c r="I43" s="63"/>
      <c r="J43" s="46"/>
    </row>
    <row r="44" spans="2:10" x14ac:dyDescent="0.4">
      <c r="B44" s="59"/>
      <c r="C44" s="59"/>
      <c r="D44" s="44">
        <f>DEC!E20</f>
        <v>0</v>
      </c>
      <c r="E44" s="47">
        <f>DEC!F20</f>
        <v>0</v>
      </c>
      <c r="F44" s="63"/>
      <c r="G44" s="47">
        <f>DEC!G20</f>
        <v>0</v>
      </c>
      <c r="H44" s="63"/>
      <c r="I44" s="63"/>
      <c r="J44" s="46"/>
    </row>
    <row r="45" spans="2:10" x14ac:dyDescent="0.4">
      <c r="B45" s="59" t="str">
        <f>JAN!B21</f>
        <v>lok</v>
      </c>
      <c r="C45" s="59">
        <f>JAN!C21</f>
        <v>1526748866</v>
      </c>
      <c r="D45" s="44">
        <f>OCT!D21</f>
        <v>0</v>
      </c>
      <c r="E45" s="47">
        <f>OCT!E21</f>
        <v>0</v>
      </c>
      <c r="F45" s="63">
        <f>E45+E46+E47</f>
        <v>0</v>
      </c>
      <c r="G45" s="47">
        <f>OCT!F21</f>
        <v>0</v>
      </c>
      <c r="H45" s="63">
        <f>SUM(G45:G47)</f>
        <v>0</v>
      </c>
      <c r="I45" s="63">
        <f>H45-F45</f>
        <v>0</v>
      </c>
      <c r="J45" s="46"/>
    </row>
    <row r="46" spans="2:10" x14ac:dyDescent="0.4">
      <c r="B46" s="59"/>
      <c r="C46" s="59"/>
      <c r="D46" s="44">
        <f>NOV!D21</f>
        <v>0</v>
      </c>
      <c r="E46" s="47">
        <f>NOV!E21</f>
        <v>0</v>
      </c>
      <c r="F46" s="63"/>
      <c r="G46" s="47">
        <f>NOV!F21</f>
        <v>0</v>
      </c>
      <c r="H46" s="63"/>
      <c r="I46" s="63"/>
      <c r="J46" s="46"/>
    </row>
    <row r="47" spans="2:10" x14ac:dyDescent="0.4">
      <c r="B47" s="59"/>
      <c r="C47" s="59"/>
      <c r="D47" s="44">
        <f>DEC!E21</f>
        <v>0</v>
      </c>
      <c r="E47" s="47">
        <f>DEC!F21</f>
        <v>0</v>
      </c>
      <c r="F47" s="63"/>
      <c r="G47" s="47">
        <f>DEC!G21</f>
        <v>0</v>
      </c>
      <c r="H47" s="63"/>
      <c r="I47" s="63"/>
      <c r="J47" s="46"/>
    </row>
    <row r="48" spans="2:10" x14ac:dyDescent="0.4">
      <c r="B48" s="59">
        <f>JAN!B22</f>
        <v>0</v>
      </c>
      <c r="C48" s="59">
        <f>JAN!C22</f>
        <v>0</v>
      </c>
      <c r="D48" s="44">
        <f>OCT!D22</f>
        <v>0</v>
      </c>
      <c r="E48" s="47">
        <f>OCT!E22</f>
        <v>0</v>
      </c>
      <c r="F48" s="63">
        <f>E48+E49+E50</f>
        <v>0</v>
      </c>
      <c r="G48" s="47">
        <f>OCT!F22</f>
        <v>0</v>
      </c>
      <c r="H48" s="63">
        <f>SUM(G48:G50)</f>
        <v>0</v>
      </c>
      <c r="I48" s="63">
        <f>H48-F48</f>
        <v>0</v>
      </c>
      <c r="J48" s="46"/>
    </row>
    <row r="49" spans="2:10" x14ac:dyDescent="0.4">
      <c r="B49" s="59"/>
      <c r="C49" s="59"/>
      <c r="D49" s="44">
        <f>NOV!D22</f>
        <v>0</v>
      </c>
      <c r="E49" s="47">
        <f>NOV!E22</f>
        <v>0</v>
      </c>
      <c r="F49" s="63"/>
      <c r="G49" s="47">
        <f>NOV!F22</f>
        <v>0</v>
      </c>
      <c r="H49" s="63"/>
      <c r="I49" s="63"/>
      <c r="J49" s="46"/>
    </row>
    <row r="50" spans="2:10" x14ac:dyDescent="0.4">
      <c r="B50" s="59"/>
      <c r="C50" s="59"/>
      <c r="D50" s="44">
        <f>DEC!E22</f>
        <v>0</v>
      </c>
      <c r="E50" s="47">
        <f>DEC!F22</f>
        <v>0</v>
      </c>
      <c r="F50" s="63"/>
      <c r="G50" s="47">
        <f>DEC!G22</f>
        <v>0</v>
      </c>
      <c r="H50" s="63"/>
      <c r="I50" s="63"/>
      <c r="J50" s="46"/>
    </row>
    <row r="51" spans="2:10" x14ac:dyDescent="0.4">
      <c r="B51" s="64" t="str">
        <f>JAN!B209</f>
        <v>Total</v>
      </c>
      <c r="C51" s="64">
        <f>JAN!C209</f>
        <v>0</v>
      </c>
    </row>
    <row r="52" spans="2:10" x14ac:dyDescent="0.4">
      <c r="B52" s="64"/>
      <c r="C52" s="64"/>
    </row>
    <row r="53" spans="2:10" x14ac:dyDescent="0.4">
      <c r="B53" s="64"/>
      <c r="C53" s="64"/>
    </row>
  </sheetData>
  <mergeCells count="72">
    <mergeCell ref="B51:B53"/>
    <mergeCell ref="C51:C53"/>
    <mergeCell ref="B45:B47"/>
    <mergeCell ref="C45:C47"/>
    <mergeCell ref="H45:H47"/>
    <mergeCell ref="I45:I47"/>
    <mergeCell ref="F45:F47"/>
    <mergeCell ref="B48:B50"/>
    <mergeCell ref="C48:C50"/>
    <mergeCell ref="H48:H50"/>
    <mergeCell ref="I48:I50"/>
    <mergeCell ref="F48:F50"/>
    <mergeCell ref="B39:B41"/>
    <mergeCell ref="C39:C41"/>
    <mergeCell ref="H39:H41"/>
    <mergeCell ref="I39:I41"/>
    <mergeCell ref="F39:F41"/>
    <mergeCell ref="B42:B44"/>
    <mergeCell ref="C42:C44"/>
    <mergeCell ref="H42:H44"/>
    <mergeCell ref="I42:I44"/>
    <mergeCell ref="F42:F44"/>
    <mergeCell ref="B33:B35"/>
    <mergeCell ref="C33:C35"/>
    <mergeCell ref="H33:H35"/>
    <mergeCell ref="I33:I35"/>
    <mergeCell ref="F33:F35"/>
    <mergeCell ref="B36:B38"/>
    <mergeCell ref="C36:C38"/>
    <mergeCell ref="H36:H38"/>
    <mergeCell ref="I36:I38"/>
    <mergeCell ref="F36:F38"/>
    <mergeCell ref="B27:B29"/>
    <mergeCell ref="C27:C29"/>
    <mergeCell ref="H27:H29"/>
    <mergeCell ref="I27:I29"/>
    <mergeCell ref="F27:F29"/>
    <mergeCell ref="B30:B32"/>
    <mergeCell ref="C30:C32"/>
    <mergeCell ref="H30:H32"/>
    <mergeCell ref="I30:I32"/>
    <mergeCell ref="F30:F32"/>
    <mergeCell ref="B21:B23"/>
    <mergeCell ref="C21:C23"/>
    <mergeCell ref="H21:H23"/>
    <mergeCell ref="I21:I23"/>
    <mergeCell ref="F21:F23"/>
    <mergeCell ref="B24:B26"/>
    <mergeCell ref="C24:C26"/>
    <mergeCell ref="H24:H26"/>
    <mergeCell ref="I24:I26"/>
    <mergeCell ref="F24:F26"/>
    <mergeCell ref="B15:B17"/>
    <mergeCell ref="C15:C17"/>
    <mergeCell ref="H15:H17"/>
    <mergeCell ref="I15:I17"/>
    <mergeCell ref="F15:F17"/>
    <mergeCell ref="B18:B20"/>
    <mergeCell ref="C18:C20"/>
    <mergeCell ref="H18:H20"/>
    <mergeCell ref="I18:I20"/>
    <mergeCell ref="F18:F20"/>
    <mergeCell ref="B9:B11"/>
    <mergeCell ref="C9:C11"/>
    <mergeCell ref="H9:H11"/>
    <mergeCell ref="I9:I11"/>
    <mergeCell ref="F9:F11"/>
    <mergeCell ref="B12:B14"/>
    <mergeCell ref="C12:C14"/>
    <mergeCell ref="H12:H14"/>
    <mergeCell ref="I12:I14"/>
    <mergeCell ref="F12:F14"/>
  </mergeCells>
  <pageMargins left="0.7" right="0.7" top="0.75" bottom="0.75" header="0.3" footer="0.3"/>
  <ignoredErrors>
    <ignoredError sqref="G9 G12 G15 G18"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J141"/>
  <sheetViews>
    <sheetView workbookViewId="0">
      <selection activeCell="G90" sqref="G90"/>
    </sheetView>
  </sheetViews>
  <sheetFormatPr defaultRowHeight="12.3" x14ac:dyDescent="0.4"/>
  <cols>
    <col min="1" max="1" width="2.38671875" customWidth="1"/>
    <col min="2" max="2" width="33.71875" customWidth="1"/>
    <col min="3" max="3" width="24" customWidth="1"/>
    <col min="4" max="4" width="19.27734375" customWidth="1"/>
    <col min="5" max="5" width="19.27734375" style="32" customWidth="1"/>
    <col min="6" max="6" width="24.33203125" customWidth="1"/>
    <col min="7" max="7" width="19.27734375" customWidth="1"/>
    <col min="8" max="8" width="27.88671875" customWidth="1"/>
    <col min="9" max="10" width="19.27734375" customWidth="1"/>
  </cols>
  <sheetData>
    <row r="1" spans="2:10" x14ac:dyDescent="0.4">
      <c r="B1" s="3"/>
      <c r="C1" s="3"/>
      <c r="D1" s="3"/>
      <c r="E1" s="48"/>
      <c r="F1" s="3"/>
      <c r="G1" s="3"/>
      <c r="H1" s="3"/>
      <c r="I1" s="3"/>
      <c r="J1" s="3"/>
    </row>
    <row r="2" spans="2:10" ht="31.8" x14ac:dyDescent="0.4">
      <c r="B2" s="1" t="s">
        <v>26</v>
      </c>
      <c r="C2" s="1"/>
      <c r="D2" s="1"/>
      <c r="E2" s="49"/>
      <c r="F2" s="1"/>
      <c r="G2" s="1"/>
      <c r="H2" s="1"/>
      <c r="I2" s="1"/>
      <c r="J2" s="1"/>
    </row>
    <row r="3" spans="2:10" x14ac:dyDescent="0.4">
      <c r="B3" s="3"/>
      <c r="C3" s="3"/>
      <c r="D3" s="3"/>
      <c r="E3" s="48"/>
      <c r="F3" s="3"/>
      <c r="G3" s="3"/>
      <c r="H3" s="3"/>
      <c r="I3" s="3"/>
      <c r="J3" s="3"/>
    </row>
    <row r="4" spans="2:10" ht="19.5" x14ac:dyDescent="0.4">
      <c r="B4" s="2" t="s">
        <v>10</v>
      </c>
      <c r="C4" s="50">
        <f>SUM(F9:F134)</f>
        <v>147252</v>
      </c>
      <c r="D4" s="2"/>
      <c r="E4" s="9"/>
      <c r="F4" s="2"/>
      <c r="G4" s="2"/>
      <c r="H4" s="2"/>
      <c r="I4" s="2"/>
      <c r="J4" s="2"/>
    </row>
    <row r="5" spans="2:10" ht="19.5" x14ac:dyDescent="0.4">
      <c r="B5" s="2" t="s">
        <v>11</v>
      </c>
      <c r="C5" s="50">
        <f>SUM(H9:H134)</f>
        <v>102440</v>
      </c>
      <c r="D5" s="2"/>
      <c r="E5" s="9"/>
      <c r="F5" s="2"/>
      <c r="G5" s="2"/>
      <c r="H5" s="2"/>
      <c r="I5" s="2"/>
      <c r="J5" s="2"/>
    </row>
    <row r="6" spans="2:10" ht="19.5" x14ac:dyDescent="0.4">
      <c r="B6" s="2" t="s">
        <v>1</v>
      </c>
      <c r="C6" s="9">
        <f>COUNT(F9:F134)</f>
        <v>14</v>
      </c>
      <c r="D6" s="2"/>
      <c r="E6" s="9"/>
      <c r="F6" s="2"/>
      <c r="G6" s="2"/>
      <c r="H6" s="2"/>
      <c r="I6" s="2"/>
      <c r="J6" s="2"/>
    </row>
    <row r="7" spans="2:10" x14ac:dyDescent="0.4">
      <c r="B7" s="3"/>
      <c r="C7" s="3"/>
      <c r="D7" s="3"/>
      <c r="E7" s="48"/>
      <c r="F7" s="3"/>
      <c r="G7" s="3"/>
      <c r="H7" s="3"/>
      <c r="I7" s="3"/>
      <c r="J7" s="3"/>
    </row>
    <row r="8" spans="2:10" x14ac:dyDescent="0.4">
      <c r="B8" s="39" t="s">
        <v>2</v>
      </c>
      <c r="C8" s="40" t="s">
        <v>3</v>
      </c>
      <c r="D8" s="41" t="s">
        <v>4</v>
      </c>
      <c r="E8" s="42" t="s">
        <v>8</v>
      </c>
      <c r="F8" s="42" t="s">
        <v>23</v>
      </c>
      <c r="G8" s="42" t="s">
        <v>5</v>
      </c>
      <c r="H8" s="42" t="s">
        <v>24</v>
      </c>
      <c r="I8" s="42" t="s">
        <v>6</v>
      </c>
      <c r="J8" s="45" t="s">
        <v>7</v>
      </c>
    </row>
    <row r="9" spans="2:10" ht="12.3" customHeight="1" x14ac:dyDescent="0.4">
      <c r="B9" s="59" t="str">
        <f>JAN!B9</f>
        <v>army</v>
      </c>
      <c r="C9" s="63">
        <f>JAN!C9</f>
        <v>18238861</v>
      </c>
      <c r="D9" s="44">
        <f>'Recap du 1er Trim'!D9</f>
        <v>12543</v>
      </c>
      <c r="E9" s="47">
        <f>'Recap du 1er Trim'!E9</f>
        <v>30000</v>
      </c>
      <c r="F9" s="65">
        <f>SUM(E9:E14)</f>
        <v>57020</v>
      </c>
      <c r="G9" s="47">
        <f>'Recap du 1er Trim'!G9</f>
        <v>2</v>
      </c>
      <c r="H9" s="65">
        <f>SUM(G9:G14)</f>
        <v>12802</v>
      </c>
      <c r="I9" s="63">
        <f>H9-F9</f>
        <v>-44218</v>
      </c>
      <c r="J9" s="63"/>
    </row>
    <row r="10" spans="2:10" x14ac:dyDescent="0.4">
      <c r="B10" s="59"/>
      <c r="C10" s="63"/>
      <c r="D10" s="44">
        <f>'Recap du 1er Trim'!D10</f>
        <v>0</v>
      </c>
      <c r="E10" s="47">
        <f>'Recap du 1er Trim'!E10</f>
        <v>20000</v>
      </c>
      <c r="F10" s="63"/>
      <c r="G10" s="47">
        <f>'Recap du 1er Trim'!G10</f>
        <v>2800</v>
      </c>
      <c r="H10" s="63"/>
      <c r="I10" s="63"/>
      <c r="J10" s="63"/>
    </row>
    <row r="11" spans="2:10" x14ac:dyDescent="0.4">
      <c r="B11" s="59"/>
      <c r="C11" s="63"/>
      <c r="D11" s="44">
        <f>'Recap du 1er Trim'!D11</f>
        <v>120</v>
      </c>
      <c r="E11" s="47">
        <f>'Recap du 1er Trim'!E11</f>
        <v>120</v>
      </c>
      <c r="F11" s="63"/>
      <c r="G11" s="47">
        <f>'Recap du 1er Trim'!$G11</f>
        <v>2500</v>
      </c>
      <c r="H11" s="63"/>
      <c r="I11" s="63"/>
      <c r="J11" s="63"/>
    </row>
    <row r="12" spans="2:10" x14ac:dyDescent="0.4">
      <c r="B12" s="59"/>
      <c r="C12" s="63"/>
      <c r="D12" s="44">
        <f>'Recap du 2eme Trim'!D9</f>
        <v>12541</v>
      </c>
      <c r="E12" s="43">
        <f>'Recap du 2eme Trim'!E9</f>
        <v>2300</v>
      </c>
      <c r="F12" s="63"/>
      <c r="G12" s="47">
        <f>'Recap du 2eme Trim'!G9</f>
        <v>2500</v>
      </c>
      <c r="H12" s="63"/>
      <c r="I12" s="63"/>
      <c r="J12" s="63"/>
    </row>
    <row r="13" spans="2:10" x14ac:dyDescent="0.4">
      <c r="B13" s="59"/>
      <c r="C13" s="63"/>
      <c r="D13" s="44">
        <f>'Recap du 2eme Trim'!D10</f>
        <v>12541</v>
      </c>
      <c r="E13" s="43">
        <f>'Recap du 2eme Trim'!E10</f>
        <v>2300</v>
      </c>
      <c r="F13" s="63"/>
      <c r="G13" s="47">
        <f>'Recap du 2eme Trim'!G10</f>
        <v>2500</v>
      </c>
      <c r="H13" s="63"/>
      <c r="I13" s="63"/>
      <c r="J13" s="63"/>
    </row>
    <row r="14" spans="2:10" x14ac:dyDescent="0.4">
      <c r="B14" s="59"/>
      <c r="C14" s="63"/>
      <c r="D14" s="44">
        <f>'Recap du 2eme Trim'!D11</f>
        <v>12345</v>
      </c>
      <c r="E14" s="43">
        <f>'Recap du 2eme Trim'!E11</f>
        <v>2300</v>
      </c>
      <c r="F14" s="63"/>
      <c r="G14" s="47">
        <f>'Recap du 2eme Trim'!G11</f>
        <v>2500</v>
      </c>
      <c r="H14" s="63"/>
      <c r="I14" s="63"/>
      <c r="J14" s="63"/>
    </row>
    <row r="15" spans="2:10" x14ac:dyDescent="0.4">
      <c r="B15" s="59">
        <f>JAN!B10</f>
        <v>123</v>
      </c>
      <c r="C15" s="59"/>
      <c r="D15" s="44">
        <f>'Recap du 1er Trim'!D12</f>
        <v>12123</v>
      </c>
      <c r="E15" s="47">
        <f>'Recap du 1er Trim'!E12</f>
        <v>0</v>
      </c>
      <c r="F15" s="65">
        <f>SUM(E15:E20)</f>
        <v>111</v>
      </c>
      <c r="G15" s="47">
        <f>'Recap du 1er Trim'!$G12</f>
        <v>23</v>
      </c>
      <c r="H15" s="65">
        <f t="shared" ref="H15" si="0">SUM(G15:G20)</f>
        <v>138</v>
      </c>
      <c r="I15" s="63">
        <f>H15-F15</f>
        <v>27</v>
      </c>
      <c r="J15" s="63"/>
    </row>
    <row r="16" spans="2:10" x14ac:dyDescent="0.4">
      <c r="B16" s="59"/>
      <c r="C16" s="59"/>
      <c r="D16" s="44">
        <f>'Recap du 1er Trim'!D13</f>
        <v>0</v>
      </c>
      <c r="E16" s="47">
        <f>'Recap du 1er Trim'!E13</f>
        <v>22</v>
      </c>
      <c r="F16" s="63"/>
      <c r="G16" s="47">
        <f>'Recap du 1er Trim'!$G13</f>
        <v>23</v>
      </c>
      <c r="H16" s="63"/>
      <c r="I16" s="63"/>
      <c r="J16" s="63"/>
    </row>
    <row r="17" spans="2:10" x14ac:dyDescent="0.4">
      <c r="B17" s="59"/>
      <c r="C17" s="59"/>
      <c r="D17" s="44">
        <f>'Recap du 1er Trim'!D14</f>
        <v>1234</v>
      </c>
      <c r="E17" s="47">
        <f>'Recap du 1er Trim'!E14</f>
        <v>22</v>
      </c>
      <c r="F17" s="63"/>
      <c r="G17" s="47">
        <f>'Recap du 1er Trim'!$G14</f>
        <v>23</v>
      </c>
      <c r="H17" s="63"/>
      <c r="I17" s="63"/>
      <c r="J17" s="63"/>
    </row>
    <row r="18" spans="2:10" x14ac:dyDescent="0.4">
      <c r="B18" s="59"/>
      <c r="C18" s="59"/>
      <c r="D18" s="44">
        <f>'Recap du 2eme Trim'!D12</f>
        <v>0</v>
      </c>
      <c r="E18" s="43">
        <f>'Recap du 2eme Trim'!$E12</f>
        <v>22</v>
      </c>
      <c r="F18" s="63"/>
      <c r="G18" s="47">
        <f>'Recap du 2eme Trim'!G12</f>
        <v>23</v>
      </c>
      <c r="H18" s="63"/>
      <c r="I18" s="63"/>
      <c r="J18" s="63"/>
    </row>
    <row r="19" spans="2:10" x14ac:dyDescent="0.4">
      <c r="B19" s="59"/>
      <c r="C19" s="59"/>
      <c r="D19" s="44">
        <f>'Recap du 2eme Trim'!D13</f>
        <v>0</v>
      </c>
      <c r="E19" s="43">
        <f>'Recap du 2eme Trim'!E13</f>
        <v>22</v>
      </c>
      <c r="F19" s="63"/>
      <c r="G19" s="47">
        <f>'Recap du 2eme Trim'!G13</f>
        <v>23</v>
      </c>
      <c r="H19" s="63"/>
      <c r="I19" s="63"/>
      <c r="J19" s="63"/>
    </row>
    <row r="20" spans="2:10" x14ac:dyDescent="0.4">
      <c r="B20" s="59"/>
      <c r="C20" s="59"/>
      <c r="D20" s="44">
        <f>'Recap du 2eme Trim'!D14</f>
        <v>22</v>
      </c>
      <c r="E20" s="43">
        <f>'Recap du 2eme Trim'!E14</f>
        <v>23</v>
      </c>
      <c r="F20" s="63"/>
      <c r="G20" s="47">
        <f>'Recap du 2eme Trim'!G14</f>
        <v>23</v>
      </c>
      <c r="H20" s="63"/>
      <c r="I20" s="63"/>
      <c r="J20" s="63"/>
    </row>
    <row r="21" spans="2:10" x14ac:dyDescent="0.4">
      <c r="B21" s="59">
        <f>JAN!B11</f>
        <v>1</v>
      </c>
      <c r="C21" s="59"/>
      <c r="D21" s="44">
        <f>'Recap du 1er Trim'!D15</f>
        <v>0</v>
      </c>
      <c r="E21" s="47">
        <f>'Recap du 1er Trim'!E15</f>
        <v>0</v>
      </c>
      <c r="F21" s="65">
        <f>SUM(E21:E26)</f>
        <v>121</v>
      </c>
      <c r="G21" s="47">
        <f>'Recap du 1er Trim'!$G15</f>
        <v>0</v>
      </c>
      <c r="H21" s="65">
        <f t="shared" ref="H21" si="1">SUM(G21:G26)</f>
        <v>0</v>
      </c>
      <c r="I21" s="63">
        <f>H21-F21</f>
        <v>-121</v>
      </c>
      <c r="J21" s="63"/>
    </row>
    <row r="22" spans="2:10" x14ac:dyDescent="0.4">
      <c r="B22" s="59"/>
      <c r="C22" s="59"/>
      <c r="D22" s="44">
        <f>'Recap du 1er Trim'!D16</f>
        <v>0</v>
      </c>
      <c r="E22" s="47">
        <f>'Recap du 1er Trim'!E16</f>
        <v>23</v>
      </c>
      <c r="F22" s="63"/>
      <c r="G22" s="47">
        <f>'Recap du 1er Trim'!$G16</f>
        <v>0</v>
      </c>
      <c r="H22" s="63"/>
      <c r="I22" s="63"/>
      <c r="J22" s="63"/>
    </row>
    <row r="23" spans="2:10" x14ac:dyDescent="0.4">
      <c r="B23" s="59"/>
      <c r="C23" s="59"/>
      <c r="D23" s="44">
        <f>'Recap du 1er Trim'!D17</f>
        <v>23</v>
      </c>
      <c r="E23" s="47">
        <f>'Recap du 1er Trim'!E17</f>
        <v>23</v>
      </c>
      <c r="F23" s="63"/>
      <c r="G23" s="47">
        <f>'Recap du 1er Trim'!$G17</f>
        <v>0</v>
      </c>
      <c r="H23" s="63"/>
      <c r="I23" s="63"/>
      <c r="J23" s="63"/>
    </row>
    <row r="24" spans="2:10" x14ac:dyDescent="0.4">
      <c r="B24" s="59"/>
      <c r="C24" s="59"/>
      <c r="D24" s="44">
        <f>'Recap du 2eme Trim'!D15</f>
        <v>0</v>
      </c>
      <c r="E24" s="43">
        <f>'Recap du 2eme Trim'!$E15</f>
        <v>25</v>
      </c>
      <c r="F24" s="63"/>
      <c r="G24" s="47">
        <f>'Recap du 2eme Trim'!G15</f>
        <v>0</v>
      </c>
      <c r="H24" s="63"/>
      <c r="I24" s="63"/>
      <c r="J24" s="63"/>
    </row>
    <row r="25" spans="2:10" x14ac:dyDescent="0.4">
      <c r="B25" s="59"/>
      <c r="C25" s="59"/>
      <c r="D25" s="44">
        <f>'Recap du 2eme Trim'!D16</f>
        <v>0</v>
      </c>
      <c r="E25" s="43">
        <f>'Recap du 2eme Trim'!$E16</f>
        <v>26</v>
      </c>
      <c r="F25" s="63"/>
      <c r="G25" s="47">
        <f>'Recap du 2eme Trim'!G16</f>
        <v>0</v>
      </c>
      <c r="H25" s="63"/>
      <c r="I25" s="63"/>
      <c r="J25" s="63"/>
    </row>
    <row r="26" spans="2:10" x14ac:dyDescent="0.4">
      <c r="B26" s="59"/>
      <c r="C26" s="59"/>
      <c r="D26" s="44">
        <f>'Recap du 2eme Trim'!D17</f>
        <v>23</v>
      </c>
      <c r="E26" s="43">
        <f>'Recap du 2eme Trim'!$E17</f>
        <v>24</v>
      </c>
      <c r="F26" s="63"/>
      <c r="G26" s="47">
        <f>'Recap du 2eme Trim'!G17</f>
        <v>0</v>
      </c>
      <c r="H26" s="63"/>
      <c r="I26" s="63"/>
      <c r="J26" s="63"/>
    </row>
    <row r="27" spans="2:10" x14ac:dyDescent="0.4">
      <c r="B27" s="59">
        <f>JAN!B12</f>
        <v>2</v>
      </c>
      <c r="C27" s="59"/>
      <c r="D27" s="44">
        <f>'Recap du 1er Trim'!D18</f>
        <v>0</v>
      </c>
      <c r="E27" s="47">
        <f>'Recap du 1er Trim'!E18</f>
        <v>0</v>
      </c>
      <c r="F27" s="65">
        <f>SUM(E27:E32)</f>
        <v>0</v>
      </c>
      <c r="G27" s="47">
        <f>'Recap du 1er Trim'!$G18</f>
        <v>0</v>
      </c>
      <c r="H27" s="65">
        <f t="shared" ref="H27" si="2">SUM(G27:G32)</f>
        <v>0</v>
      </c>
      <c r="I27" s="63">
        <f>H27-F27</f>
        <v>0</v>
      </c>
      <c r="J27" s="63"/>
    </row>
    <row r="28" spans="2:10" x14ac:dyDescent="0.4">
      <c r="B28" s="59"/>
      <c r="C28" s="59"/>
      <c r="D28" s="44">
        <f>'Recap du 1er Trim'!D19</f>
        <v>0</v>
      </c>
      <c r="E28" s="47">
        <f>'Recap du 1er Trim'!E19</f>
        <v>0</v>
      </c>
      <c r="F28" s="63"/>
      <c r="G28" s="47">
        <f>'Recap du 1er Trim'!$G19</f>
        <v>0</v>
      </c>
      <c r="H28" s="63"/>
      <c r="I28" s="63"/>
      <c r="J28" s="63"/>
    </row>
    <row r="29" spans="2:10" x14ac:dyDescent="0.4">
      <c r="B29" s="59"/>
      <c r="C29" s="59"/>
      <c r="D29" s="44">
        <f>'Recap du 1er Trim'!D20</f>
        <v>0</v>
      </c>
      <c r="E29" s="47">
        <f>'Recap du 1er Trim'!E20</f>
        <v>0</v>
      </c>
      <c r="F29" s="63"/>
      <c r="G29" s="47">
        <f>'Recap du 1er Trim'!$G20</f>
        <v>0</v>
      </c>
      <c r="H29" s="63"/>
      <c r="I29" s="63"/>
      <c r="J29" s="63"/>
    </row>
    <row r="30" spans="2:10" x14ac:dyDescent="0.4">
      <c r="B30" s="59"/>
      <c r="C30" s="59"/>
      <c r="D30" s="44">
        <f>'Recap du 2eme Trim'!D18</f>
        <v>0</v>
      </c>
      <c r="E30" s="43">
        <f>'Recap du 2eme Trim'!$E18</f>
        <v>0</v>
      </c>
      <c r="F30" s="63"/>
      <c r="G30" s="47">
        <f>'Recap du 2eme Trim'!G18</f>
        <v>0</v>
      </c>
      <c r="H30" s="63"/>
      <c r="I30" s="63"/>
      <c r="J30" s="63"/>
    </row>
    <row r="31" spans="2:10" x14ac:dyDescent="0.4">
      <c r="B31" s="59"/>
      <c r="C31" s="59"/>
      <c r="D31" s="44">
        <f>'Recap du 2eme Trim'!D19</f>
        <v>0</v>
      </c>
      <c r="E31" s="43">
        <f>'Recap du 2eme Trim'!$E19</f>
        <v>0</v>
      </c>
      <c r="F31" s="63"/>
      <c r="G31" s="47">
        <f>'Recap du 2eme Trim'!G19</f>
        <v>0</v>
      </c>
      <c r="H31" s="63"/>
      <c r="I31" s="63"/>
      <c r="J31" s="63"/>
    </row>
    <row r="32" spans="2:10" x14ac:dyDescent="0.4">
      <c r="B32" s="59"/>
      <c r="C32" s="59"/>
      <c r="D32" s="44">
        <f>'Recap du 2eme Trim'!D20</f>
        <v>0</v>
      </c>
      <c r="E32" s="43">
        <f>'Recap du 2eme Trim'!$E20</f>
        <v>0</v>
      </c>
      <c r="F32" s="63"/>
      <c r="G32" s="47">
        <f>'Recap du 2eme Trim'!G20</f>
        <v>0</v>
      </c>
      <c r="H32" s="63"/>
      <c r="I32" s="63"/>
      <c r="J32" s="63"/>
    </row>
    <row r="33" spans="2:10" x14ac:dyDescent="0.4">
      <c r="B33" s="59">
        <f>JAN!B13</f>
        <v>3</v>
      </c>
      <c r="C33" s="59"/>
      <c r="D33" s="44">
        <f>'Recap du 1er Trim'!D21</f>
        <v>12345</v>
      </c>
      <c r="E33" s="47">
        <f>'Recap du 1er Trim'!E21</f>
        <v>0</v>
      </c>
      <c r="F33" s="65">
        <f>SUM(E33:E38)</f>
        <v>0</v>
      </c>
      <c r="G33" s="47">
        <f>'Recap du 1er Trim'!$G21</f>
        <v>0</v>
      </c>
      <c r="H33" s="65">
        <f t="shared" ref="H33" si="3">SUM(G33:G38)</f>
        <v>0</v>
      </c>
      <c r="I33" s="63">
        <f>H33-F33</f>
        <v>0</v>
      </c>
      <c r="J33" s="63"/>
    </row>
    <row r="34" spans="2:10" x14ac:dyDescent="0.4">
      <c r="B34" s="59"/>
      <c r="C34" s="59"/>
      <c r="D34" s="44">
        <f>'Recap du 1er Trim'!D22</f>
        <v>0</v>
      </c>
      <c r="E34" s="47">
        <f>'Recap du 1er Trim'!E22</f>
        <v>0</v>
      </c>
      <c r="F34" s="63"/>
      <c r="G34" s="47">
        <f>'Recap du 1er Trim'!$G22</f>
        <v>0</v>
      </c>
      <c r="H34" s="63"/>
      <c r="I34" s="63"/>
      <c r="J34" s="63"/>
    </row>
    <row r="35" spans="2:10" x14ac:dyDescent="0.4">
      <c r="B35" s="59"/>
      <c r="C35" s="59"/>
      <c r="D35" s="44">
        <f>'Recap du 1er Trim'!D23</f>
        <v>0</v>
      </c>
      <c r="E35" s="47">
        <f>'Recap du 1er Trim'!E23</f>
        <v>0</v>
      </c>
      <c r="F35" s="63"/>
      <c r="G35" s="47">
        <f>'Recap du 1er Trim'!$G23</f>
        <v>0</v>
      </c>
      <c r="H35" s="63"/>
      <c r="I35" s="63"/>
      <c r="J35" s="63"/>
    </row>
    <row r="36" spans="2:10" x14ac:dyDescent="0.4">
      <c r="B36" s="59"/>
      <c r="C36" s="59"/>
      <c r="D36" s="44">
        <f>'Recap du 2eme Trim'!D21</f>
        <v>0</v>
      </c>
      <c r="E36" s="43">
        <f>'Recap du 2eme Trim'!$E21</f>
        <v>0</v>
      </c>
      <c r="F36" s="63"/>
      <c r="G36" s="47">
        <f>'Recap du 2eme Trim'!G21</f>
        <v>0</v>
      </c>
      <c r="H36" s="63"/>
      <c r="I36" s="63"/>
      <c r="J36" s="63"/>
    </row>
    <row r="37" spans="2:10" x14ac:dyDescent="0.4">
      <c r="B37" s="59"/>
      <c r="C37" s="59"/>
      <c r="D37" s="44">
        <f>'Recap du 2eme Trim'!D22</f>
        <v>0</v>
      </c>
      <c r="E37" s="43">
        <f>'Recap du 2eme Trim'!$E22</f>
        <v>0</v>
      </c>
      <c r="F37" s="63"/>
      <c r="G37" s="47">
        <f>'Recap du 2eme Trim'!G22</f>
        <v>0</v>
      </c>
      <c r="H37" s="63"/>
      <c r="I37" s="63"/>
      <c r="J37" s="63"/>
    </row>
    <row r="38" spans="2:10" x14ac:dyDescent="0.4">
      <c r="B38" s="59"/>
      <c r="C38" s="59"/>
      <c r="D38" s="44">
        <f>'Recap du 2eme Trim'!D23</f>
        <v>0</v>
      </c>
      <c r="E38" s="43">
        <f>'Recap du 2eme Trim'!$E23</f>
        <v>0</v>
      </c>
      <c r="F38" s="63"/>
      <c r="G38" s="47">
        <f>'Recap du 2eme Trim'!G23</f>
        <v>0</v>
      </c>
      <c r="H38" s="63"/>
      <c r="I38" s="63"/>
      <c r="J38" s="63"/>
    </row>
    <row r="39" spans="2:10" x14ac:dyDescent="0.4">
      <c r="B39" s="59">
        <f>JAN!B14</f>
        <v>4</v>
      </c>
      <c r="C39" s="59"/>
      <c r="D39" s="44">
        <f>'Recap du 1er Trim'!D24</f>
        <v>1112122</v>
      </c>
      <c r="E39" s="47">
        <f>'Recap du 1er Trim'!E24</f>
        <v>0</v>
      </c>
      <c r="F39" s="65">
        <f>SUM(E39:E44)</f>
        <v>0</v>
      </c>
      <c r="G39" s="47">
        <f>'Recap du 1er Trim'!$G24</f>
        <v>0</v>
      </c>
      <c r="H39" s="65">
        <f t="shared" ref="H39" si="4">SUM(G39:G44)</f>
        <v>0</v>
      </c>
      <c r="I39" s="63">
        <f>H39-F39</f>
        <v>0</v>
      </c>
      <c r="J39" s="63"/>
    </row>
    <row r="40" spans="2:10" x14ac:dyDescent="0.4">
      <c r="B40" s="59"/>
      <c r="C40" s="59"/>
      <c r="D40" s="44">
        <f>'Recap du 1er Trim'!D25</f>
        <v>0</v>
      </c>
      <c r="E40" s="47">
        <f>'Recap du 1er Trim'!E25</f>
        <v>0</v>
      </c>
      <c r="F40" s="63"/>
      <c r="G40" s="47">
        <f>'Recap du 1er Trim'!$G25</f>
        <v>0</v>
      </c>
      <c r="H40" s="63"/>
      <c r="I40" s="63"/>
      <c r="J40" s="63"/>
    </row>
    <row r="41" spans="2:10" x14ac:dyDescent="0.4">
      <c r="B41" s="59"/>
      <c r="C41" s="59"/>
      <c r="D41" s="44">
        <f>'Recap du 1er Trim'!D26</f>
        <v>0</v>
      </c>
      <c r="E41" s="47">
        <f>'Recap du 1er Trim'!E26</f>
        <v>0</v>
      </c>
      <c r="F41" s="63"/>
      <c r="G41" s="47">
        <f>'Recap du 1er Trim'!$G26</f>
        <v>0</v>
      </c>
      <c r="H41" s="63"/>
      <c r="I41" s="63"/>
      <c r="J41" s="63"/>
    </row>
    <row r="42" spans="2:10" x14ac:dyDescent="0.4">
      <c r="B42" s="59"/>
      <c r="C42" s="59"/>
      <c r="D42" s="44">
        <f>'Recap du 2eme Trim'!D24</f>
        <v>0</v>
      </c>
      <c r="E42" s="43">
        <f>'Recap du 2eme Trim'!$E24</f>
        <v>0</v>
      </c>
      <c r="F42" s="63"/>
      <c r="G42" s="47">
        <f>'Recap du 2eme Trim'!G24</f>
        <v>0</v>
      </c>
      <c r="H42" s="63"/>
      <c r="I42" s="63"/>
      <c r="J42" s="63"/>
    </row>
    <row r="43" spans="2:10" x14ac:dyDescent="0.4">
      <c r="B43" s="59"/>
      <c r="C43" s="59"/>
      <c r="D43" s="44">
        <f>'Recap du 2eme Trim'!D25</f>
        <v>0</v>
      </c>
      <c r="E43" s="43">
        <f>'Recap du 2eme Trim'!$E25</f>
        <v>0</v>
      </c>
      <c r="F43" s="63"/>
      <c r="G43" s="47">
        <f>'Recap du 2eme Trim'!G25</f>
        <v>0</v>
      </c>
      <c r="H43" s="63"/>
      <c r="I43" s="63"/>
      <c r="J43" s="63"/>
    </row>
    <row r="44" spans="2:10" x14ac:dyDescent="0.4">
      <c r="B44" s="59"/>
      <c r="C44" s="59"/>
      <c r="D44" s="44">
        <f>'Recap du 2eme Trim'!D26</f>
        <v>0</v>
      </c>
      <c r="E44" s="43">
        <f>'Recap du 2eme Trim'!$E26</f>
        <v>0</v>
      </c>
      <c r="F44" s="63"/>
      <c r="G44" s="47">
        <f>'Recap du 2eme Trim'!G26</f>
        <v>0</v>
      </c>
      <c r="H44" s="63"/>
      <c r="I44" s="63"/>
      <c r="J44" s="63"/>
    </row>
    <row r="45" spans="2:10" x14ac:dyDescent="0.4">
      <c r="B45" s="59">
        <f>JAN!B15</f>
        <v>5</v>
      </c>
      <c r="C45" s="59"/>
      <c r="D45" s="44">
        <f>'Recap du 1er Trim'!D27</f>
        <v>0</v>
      </c>
      <c r="E45" s="47">
        <f>'Recap du 1er Trim'!E27</f>
        <v>0</v>
      </c>
      <c r="F45" s="65">
        <f>SUM(E45:E50)</f>
        <v>0</v>
      </c>
      <c r="G45" s="47">
        <f>'Recap du 1er Trim'!$G27</f>
        <v>0</v>
      </c>
      <c r="H45" s="65">
        <f t="shared" ref="H45" si="5">SUM(G45:G50)</f>
        <v>0</v>
      </c>
      <c r="I45" s="63">
        <f>H45-F45</f>
        <v>0</v>
      </c>
      <c r="J45" s="63"/>
    </row>
    <row r="46" spans="2:10" x14ac:dyDescent="0.4">
      <c r="B46" s="59"/>
      <c r="C46" s="59"/>
      <c r="D46" s="44">
        <f>'Recap du 1er Trim'!D28</f>
        <v>0</v>
      </c>
      <c r="E46" s="47">
        <f>'Recap du 1er Trim'!E28</f>
        <v>0</v>
      </c>
      <c r="F46" s="63"/>
      <c r="G46" s="47">
        <f>'Recap du 1er Trim'!$G28</f>
        <v>0</v>
      </c>
      <c r="H46" s="63"/>
      <c r="I46" s="63"/>
      <c r="J46" s="63"/>
    </row>
    <row r="47" spans="2:10" x14ac:dyDescent="0.4">
      <c r="B47" s="59"/>
      <c r="C47" s="59"/>
      <c r="D47" s="44">
        <f>'Recap du 1er Trim'!D29</f>
        <v>0</v>
      </c>
      <c r="E47" s="47">
        <f>'Recap du 1er Trim'!E29</f>
        <v>0</v>
      </c>
      <c r="F47" s="63"/>
      <c r="G47" s="47">
        <f>'Recap du 1er Trim'!$G29</f>
        <v>0</v>
      </c>
      <c r="H47" s="63"/>
      <c r="I47" s="63"/>
      <c r="J47" s="63"/>
    </row>
    <row r="48" spans="2:10" x14ac:dyDescent="0.4">
      <c r="B48" s="59"/>
      <c r="C48" s="59"/>
      <c r="D48" s="44">
        <f>'Recap du 2eme Trim'!D27</f>
        <v>0</v>
      </c>
      <c r="E48" s="43">
        <f>'Recap du 2eme Trim'!$E27</f>
        <v>0</v>
      </c>
      <c r="F48" s="63"/>
      <c r="G48" s="47">
        <f>'Recap du 2eme Trim'!G27</f>
        <v>0</v>
      </c>
      <c r="H48" s="63"/>
      <c r="I48" s="63"/>
      <c r="J48" s="63"/>
    </row>
    <row r="49" spans="2:10" x14ac:dyDescent="0.4">
      <c r="B49" s="59"/>
      <c r="C49" s="59"/>
      <c r="D49" s="44">
        <f>'Recap du 2eme Trim'!D28</f>
        <v>0</v>
      </c>
      <c r="E49" s="43">
        <f>'Recap du 2eme Trim'!$E28</f>
        <v>0</v>
      </c>
      <c r="F49" s="63"/>
      <c r="G49" s="47">
        <f>'Recap du 2eme Trim'!G28</f>
        <v>0</v>
      </c>
      <c r="H49" s="63"/>
      <c r="I49" s="63"/>
      <c r="J49" s="63"/>
    </row>
    <row r="50" spans="2:10" x14ac:dyDescent="0.4">
      <c r="B50" s="59"/>
      <c r="C50" s="59"/>
      <c r="D50" s="44">
        <f>'Recap du 2eme Trim'!D29</f>
        <v>0</v>
      </c>
      <c r="E50" s="43">
        <f>'Recap du 2eme Trim'!$E29</f>
        <v>0</v>
      </c>
      <c r="F50" s="63"/>
      <c r="G50" s="47">
        <f>'Recap du 2eme Trim'!G29</f>
        <v>0</v>
      </c>
      <c r="H50" s="63"/>
      <c r="I50" s="63"/>
      <c r="J50" s="63"/>
    </row>
    <row r="51" spans="2:10" x14ac:dyDescent="0.4">
      <c r="B51" s="59">
        <f>JAN!B16</f>
        <v>6</v>
      </c>
      <c r="C51" s="59">
        <f>JAN!C209</f>
        <v>0</v>
      </c>
      <c r="D51" s="46"/>
      <c r="E51" s="47">
        <f>'Recap du 1er Trim'!E30</f>
        <v>0</v>
      </c>
      <c r="F51" s="65">
        <f>SUM(E51:E56)</f>
        <v>0</v>
      </c>
      <c r="G51" s="47">
        <f>'Recap du 1er Trim'!$G30</f>
        <v>0</v>
      </c>
      <c r="H51" s="65">
        <f t="shared" ref="H51" si="6">SUM(G51:G56)</f>
        <v>0</v>
      </c>
      <c r="I51" s="63">
        <f t="shared" ref="I51" si="7">H51-F51</f>
        <v>0</v>
      </c>
      <c r="J51" s="63"/>
    </row>
    <row r="52" spans="2:10" x14ac:dyDescent="0.4">
      <c r="B52" s="59"/>
      <c r="C52" s="59"/>
      <c r="D52" s="46"/>
      <c r="E52" s="47">
        <f>'Recap du 1er Trim'!E31</f>
        <v>0</v>
      </c>
      <c r="F52" s="63"/>
      <c r="G52" s="47">
        <f>'Recap du 1er Trim'!$G31</f>
        <v>0</v>
      </c>
      <c r="H52" s="63"/>
      <c r="I52" s="63"/>
      <c r="J52" s="63"/>
    </row>
    <row r="53" spans="2:10" x14ac:dyDescent="0.4">
      <c r="B53" s="59"/>
      <c r="C53" s="59"/>
      <c r="D53" s="46"/>
      <c r="E53" s="47">
        <f>'Recap du 1er Trim'!E32</f>
        <v>0</v>
      </c>
      <c r="F53" s="63"/>
      <c r="G53" s="47">
        <f>'Recap du 1er Trim'!$G32</f>
        <v>0</v>
      </c>
      <c r="H53" s="63"/>
      <c r="I53" s="63"/>
      <c r="J53" s="63"/>
    </row>
    <row r="54" spans="2:10" x14ac:dyDescent="0.4">
      <c r="B54" s="59"/>
      <c r="C54" s="59"/>
      <c r="D54" s="44">
        <f>'Recap du 2eme Trim'!D30</f>
        <v>0</v>
      </c>
      <c r="E54" s="43">
        <f>'Recap du 2eme Trim'!$E30</f>
        <v>0</v>
      </c>
      <c r="F54" s="63"/>
      <c r="G54" s="47">
        <f>'Recap du 2eme Trim'!G30</f>
        <v>0</v>
      </c>
      <c r="H54" s="63"/>
      <c r="I54" s="63"/>
      <c r="J54" s="63"/>
    </row>
    <row r="55" spans="2:10" x14ac:dyDescent="0.4">
      <c r="B55" s="59"/>
      <c r="C55" s="59"/>
      <c r="D55" s="44">
        <f>'Recap du 2eme Trim'!D31</f>
        <v>0</v>
      </c>
      <c r="E55" s="43">
        <f>'Recap du 2eme Trim'!$E31</f>
        <v>0</v>
      </c>
      <c r="F55" s="63"/>
      <c r="G55" s="47">
        <f>'Recap du 2eme Trim'!G31</f>
        <v>0</v>
      </c>
      <c r="H55" s="63"/>
      <c r="I55" s="63"/>
      <c r="J55" s="63"/>
    </row>
    <row r="56" spans="2:10" x14ac:dyDescent="0.4">
      <c r="B56" s="59"/>
      <c r="C56" s="59"/>
      <c r="D56" s="44">
        <f>'Recap du 2eme Trim'!D32</f>
        <v>0</v>
      </c>
      <c r="E56" s="43">
        <f>'Recap du 2eme Trim'!$E32</f>
        <v>0</v>
      </c>
      <c r="F56" s="63"/>
      <c r="G56" s="47">
        <f>'Recap du 2eme Trim'!G32</f>
        <v>0</v>
      </c>
      <c r="H56" s="63"/>
      <c r="I56" s="63"/>
      <c r="J56" s="63"/>
    </row>
    <row r="57" spans="2:10" x14ac:dyDescent="0.4">
      <c r="B57" s="59">
        <f>JAN!B17</f>
        <v>7</v>
      </c>
      <c r="C57" s="63"/>
      <c r="D57" s="46"/>
      <c r="E57" s="47">
        <f>'Recap du 1er Trim'!E33</f>
        <v>0</v>
      </c>
      <c r="F57" s="65">
        <f>SUM(E57:E62)</f>
        <v>0</v>
      </c>
      <c r="G57" s="47">
        <f>'Recap du 1er Trim'!$G33</f>
        <v>0</v>
      </c>
      <c r="H57" s="65">
        <f t="shared" ref="H57" si="8">SUM(G57:G62)</f>
        <v>0</v>
      </c>
      <c r="I57" s="63">
        <f t="shared" ref="I57" si="9">H57-F57</f>
        <v>0</v>
      </c>
      <c r="J57" s="63"/>
    </row>
    <row r="58" spans="2:10" x14ac:dyDescent="0.4">
      <c r="B58" s="59"/>
      <c r="C58" s="63"/>
      <c r="D58" s="46"/>
      <c r="E58" s="47">
        <f>'Recap du 1er Trim'!E34</f>
        <v>0</v>
      </c>
      <c r="F58" s="63"/>
      <c r="G58" s="47">
        <f>'Recap du 1er Trim'!$G34</f>
        <v>0</v>
      </c>
      <c r="H58" s="63"/>
      <c r="I58" s="63"/>
      <c r="J58" s="63"/>
    </row>
    <row r="59" spans="2:10" x14ac:dyDescent="0.4">
      <c r="B59" s="59"/>
      <c r="C59" s="63"/>
      <c r="D59" s="46"/>
      <c r="E59" s="47">
        <f>'Recap du 1er Trim'!E35</f>
        <v>0</v>
      </c>
      <c r="F59" s="63"/>
      <c r="G59" s="47">
        <f>'Recap du 1er Trim'!$G35</f>
        <v>0</v>
      </c>
      <c r="H59" s="63"/>
      <c r="I59" s="63"/>
      <c r="J59" s="63"/>
    </row>
    <row r="60" spans="2:10" x14ac:dyDescent="0.4">
      <c r="B60" s="59"/>
      <c r="C60" s="63"/>
      <c r="D60" s="44">
        <f>'Recap du 2eme Trim'!D33</f>
        <v>0</v>
      </c>
      <c r="E60" s="43">
        <f>'Recap du 2eme Trim'!$E33</f>
        <v>0</v>
      </c>
      <c r="F60" s="63"/>
      <c r="G60" s="47">
        <f>'Recap du 2eme Trim'!G33</f>
        <v>0</v>
      </c>
      <c r="H60" s="63"/>
      <c r="I60" s="63"/>
      <c r="J60" s="63"/>
    </row>
    <row r="61" spans="2:10" x14ac:dyDescent="0.4">
      <c r="B61" s="59"/>
      <c r="C61" s="63"/>
      <c r="D61" s="44">
        <f>'Recap du 2eme Trim'!D34</f>
        <v>0</v>
      </c>
      <c r="E61" s="43">
        <f>'Recap du 2eme Trim'!$E34</f>
        <v>0</v>
      </c>
      <c r="F61" s="63"/>
      <c r="G61" s="47">
        <f>'Recap du 2eme Trim'!G34</f>
        <v>0</v>
      </c>
      <c r="H61" s="63"/>
      <c r="I61" s="63"/>
      <c r="J61" s="63"/>
    </row>
    <row r="62" spans="2:10" x14ac:dyDescent="0.4">
      <c r="B62" s="59"/>
      <c r="C62" s="63"/>
      <c r="D62" s="44">
        <f>'Recap du 2eme Trim'!D35</f>
        <v>0</v>
      </c>
      <c r="E62" s="43">
        <f>'Recap du 2eme Trim'!$E35</f>
        <v>0</v>
      </c>
      <c r="F62" s="63"/>
      <c r="G62" s="47">
        <f>'Recap du 2eme Trim'!G35</f>
        <v>0</v>
      </c>
      <c r="H62" s="63"/>
      <c r="I62" s="63"/>
      <c r="J62" s="63"/>
    </row>
    <row r="63" spans="2:10" x14ac:dyDescent="0.4">
      <c r="B63" s="59">
        <f>JAN!B18</f>
        <v>8</v>
      </c>
      <c r="C63" s="63"/>
      <c r="D63" s="46"/>
      <c r="E63" s="47">
        <f>'Recap du 1er Trim'!E36</f>
        <v>0</v>
      </c>
      <c r="F63" s="65">
        <f>SUM(E63:E68)</f>
        <v>0</v>
      </c>
      <c r="G63" s="47">
        <f>'Recap du 1er Trim'!$G36</f>
        <v>0</v>
      </c>
      <c r="H63" s="65">
        <f t="shared" ref="H63" si="10">SUM(G63:G68)</f>
        <v>0</v>
      </c>
      <c r="I63" s="63">
        <f t="shared" ref="I63" si="11">H63-F63</f>
        <v>0</v>
      </c>
      <c r="J63" s="63"/>
    </row>
    <row r="64" spans="2:10" x14ac:dyDescent="0.4">
      <c r="B64" s="59"/>
      <c r="C64" s="63"/>
      <c r="D64" s="46"/>
      <c r="E64" s="47">
        <f>'Recap du 1er Trim'!E37</f>
        <v>0</v>
      </c>
      <c r="F64" s="63"/>
      <c r="G64" s="47">
        <f>'Recap du 1er Trim'!$G37</f>
        <v>0</v>
      </c>
      <c r="H64" s="63"/>
      <c r="I64" s="63"/>
      <c r="J64" s="63"/>
    </row>
    <row r="65" spans="2:10" x14ac:dyDescent="0.4">
      <c r="B65" s="59"/>
      <c r="C65" s="63"/>
      <c r="D65" s="46"/>
      <c r="E65" s="47">
        <f>'Recap du 1er Trim'!E38</f>
        <v>0</v>
      </c>
      <c r="F65" s="63"/>
      <c r="G65" s="47">
        <f>'Recap du 1er Trim'!$G38</f>
        <v>0</v>
      </c>
      <c r="H65" s="63"/>
      <c r="I65" s="63"/>
      <c r="J65" s="63"/>
    </row>
    <row r="66" spans="2:10" x14ac:dyDescent="0.4">
      <c r="B66" s="59"/>
      <c r="C66" s="63"/>
      <c r="D66" s="44">
        <f>'Recap du 2eme Trim'!D36</f>
        <v>0</v>
      </c>
      <c r="E66" s="43">
        <f>'Recap du 2eme Trim'!$E36</f>
        <v>0</v>
      </c>
      <c r="F66" s="63"/>
      <c r="G66" s="47">
        <f>'Recap du 2eme Trim'!G36</f>
        <v>0</v>
      </c>
      <c r="H66" s="63"/>
      <c r="I66" s="63"/>
      <c r="J66" s="63"/>
    </row>
    <row r="67" spans="2:10" x14ac:dyDescent="0.4">
      <c r="B67" s="59"/>
      <c r="C67" s="63"/>
      <c r="D67" s="44">
        <f>'Recap du 2eme Trim'!D37</f>
        <v>0</v>
      </c>
      <c r="E67" s="43">
        <f>'Recap du 2eme Trim'!$E37</f>
        <v>0</v>
      </c>
      <c r="F67" s="63"/>
      <c r="G67" s="47">
        <f>'Recap du 2eme Trim'!G37</f>
        <v>0</v>
      </c>
      <c r="H67" s="63"/>
      <c r="I67" s="63"/>
      <c r="J67" s="63"/>
    </row>
    <row r="68" spans="2:10" x14ac:dyDescent="0.4">
      <c r="B68" s="59"/>
      <c r="C68" s="63"/>
      <c r="D68" s="44">
        <f>'Recap du 2eme Trim'!D38</f>
        <v>0</v>
      </c>
      <c r="E68" s="43">
        <f>'Recap du 2eme Trim'!$E38</f>
        <v>0</v>
      </c>
      <c r="F68" s="63"/>
      <c r="G68" s="47">
        <f>'Recap du 2eme Trim'!G38</f>
        <v>0</v>
      </c>
      <c r="H68" s="63"/>
      <c r="I68" s="63"/>
      <c r="J68" s="63"/>
    </row>
    <row r="69" spans="2:10" x14ac:dyDescent="0.4">
      <c r="B69" s="59">
        <f>JAN!B19</f>
        <v>9</v>
      </c>
      <c r="C69" s="63"/>
      <c r="D69" s="46"/>
      <c r="E69" s="47">
        <f>'Recap du 1er Trim'!E39</f>
        <v>0</v>
      </c>
      <c r="F69" s="65">
        <f>SUM(E69:E74)</f>
        <v>0</v>
      </c>
      <c r="G69" s="47">
        <f>'Recap du 1er Trim'!$G39</f>
        <v>0</v>
      </c>
      <c r="H69" s="65">
        <f t="shared" ref="H69" si="12">SUM(G69:G74)</f>
        <v>0</v>
      </c>
      <c r="I69" s="63">
        <f t="shared" ref="I69" si="13">H69-F69</f>
        <v>0</v>
      </c>
      <c r="J69" s="63"/>
    </row>
    <row r="70" spans="2:10" x14ac:dyDescent="0.4">
      <c r="B70" s="59"/>
      <c r="C70" s="63"/>
      <c r="D70" s="46"/>
      <c r="E70" s="47">
        <f>'Recap du 1er Trim'!E40</f>
        <v>0</v>
      </c>
      <c r="F70" s="63"/>
      <c r="G70" s="47">
        <f>'Recap du 1er Trim'!$G40</f>
        <v>0</v>
      </c>
      <c r="H70" s="63"/>
      <c r="I70" s="63"/>
      <c r="J70" s="63"/>
    </row>
    <row r="71" spans="2:10" x14ac:dyDescent="0.4">
      <c r="B71" s="59"/>
      <c r="C71" s="63"/>
      <c r="D71" s="46"/>
      <c r="E71" s="47">
        <f>'Recap du 1er Trim'!E41</f>
        <v>0</v>
      </c>
      <c r="F71" s="63"/>
      <c r="G71" s="47">
        <f>'Recap du 1er Trim'!$G41</f>
        <v>0</v>
      </c>
      <c r="H71" s="63"/>
      <c r="I71" s="63"/>
      <c r="J71" s="63"/>
    </row>
    <row r="72" spans="2:10" x14ac:dyDescent="0.4">
      <c r="B72" s="59"/>
      <c r="C72" s="63"/>
      <c r="D72" s="44">
        <f>'Recap du 2eme Trim'!D39</f>
        <v>0</v>
      </c>
      <c r="E72" s="43">
        <f>'Recap du 2eme Trim'!$E39</f>
        <v>0</v>
      </c>
      <c r="F72" s="63"/>
      <c r="G72" s="47">
        <f>'Recap du 2eme Trim'!G39</f>
        <v>0</v>
      </c>
      <c r="H72" s="63"/>
      <c r="I72" s="63"/>
      <c r="J72" s="63"/>
    </row>
    <row r="73" spans="2:10" x14ac:dyDescent="0.4">
      <c r="B73" s="59"/>
      <c r="C73" s="63"/>
      <c r="D73" s="44">
        <f>'Recap du 2eme Trim'!D40</f>
        <v>0</v>
      </c>
      <c r="E73" s="43">
        <f>'Recap du 2eme Trim'!$E40</f>
        <v>0</v>
      </c>
      <c r="F73" s="63"/>
      <c r="G73" s="47">
        <f>'Recap du 2eme Trim'!G40</f>
        <v>0</v>
      </c>
      <c r="H73" s="63"/>
      <c r="I73" s="63"/>
      <c r="J73" s="63"/>
    </row>
    <row r="74" spans="2:10" x14ac:dyDescent="0.4">
      <c r="B74" s="59"/>
      <c r="C74" s="63"/>
      <c r="D74" s="44">
        <f>'Recap du 2eme Trim'!D41</f>
        <v>0</v>
      </c>
      <c r="E74" s="43">
        <f>'Recap du 2eme Trim'!$E41</f>
        <v>0</v>
      </c>
      <c r="F74" s="63"/>
      <c r="G74" s="47">
        <f>'Recap du 2eme Trim'!G41</f>
        <v>0</v>
      </c>
      <c r="H74" s="63"/>
      <c r="I74" s="63"/>
      <c r="J74" s="63"/>
    </row>
    <row r="75" spans="2:10" x14ac:dyDescent="0.4">
      <c r="B75" s="59">
        <f>JAN!B20</f>
        <v>11</v>
      </c>
      <c r="C75" s="63"/>
      <c r="D75" s="46"/>
      <c r="E75" s="47">
        <f>'Recap du 1er Trim'!E42</f>
        <v>0</v>
      </c>
      <c r="F75" s="65">
        <f>SUM(E75:E80)</f>
        <v>0</v>
      </c>
      <c r="G75" s="47">
        <f>'Recap du 1er Trim'!$G42</f>
        <v>0</v>
      </c>
      <c r="H75" s="65">
        <f t="shared" ref="H75" si="14">SUM(G75:G80)</f>
        <v>0</v>
      </c>
      <c r="I75" s="63">
        <f t="shared" ref="I75" si="15">H75-F75</f>
        <v>0</v>
      </c>
      <c r="J75" s="63"/>
    </row>
    <row r="76" spans="2:10" x14ac:dyDescent="0.4">
      <c r="B76" s="59"/>
      <c r="C76" s="63"/>
      <c r="D76" s="46"/>
      <c r="E76" s="47">
        <f>'Recap du 1er Trim'!E43</f>
        <v>0</v>
      </c>
      <c r="F76" s="63"/>
      <c r="G76" s="47">
        <f>'Recap du 1er Trim'!$G43</f>
        <v>0</v>
      </c>
      <c r="H76" s="63"/>
      <c r="I76" s="63"/>
      <c r="J76" s="63"/>
    </row>
    <row r="77" spans="2:10" x14ac:dyDescent="0.4">
      <c r="B77" s="59"/>
      <c r="C77" s="63"/>
      <c r="D77" s="46"/>
      <c r="E77" s="47">
        <f>'Recap du 1er Trim'!E44</f>
        <v>0</v>
      </c>
      <c r="F77" s="63"/>
      <c r="G77" s="47">
        <f>'Recap du 1er Trim'!$G44</f>
        <v>0</v>
      </c>
      <c r="H77" s="63"/>
      <c r="I77" s="63"/>
      <c r="J77" s="63"/>
    </row>
    <row r="78" spans="2:10" x14ac:dyDescent="0.4">
      <c r="B78" s="59"/>
      <c r="C78" s="63"/>
      <c r="D78" s="44">
        <f>'Recap du 2eme Trim'!D42</f>
        <v>0</v>
      </c>
      <c r="E78" s="43">
        <f>'Recap du 2eme Trim'!$E42</f>
        <v>0</v>
      </c>
      <c r="F78" s="63"/>
      <c r="G78" s="47">
        <f>'Recap du 2eme Trim'!G42</f>
        <v>0</v>
      </c>
      <c r="H78" s="63"/>
      <c r="I78" s="63"/>
      <c r="J78" s="63"/>
    </row>
    <row r="79" spans="2:10" x14ac:dyDescent="0.4">
      <c r="B79" s="59"/>
      <c r="C79" s="63"/>
      <c r="D79" s="44">
        <f>'Recap du 2eme Trim'!D43</f>
        <v>0</v>
      </c>
      <c r="E79" s="43">
        <f>'Recap du 2eme Trim'!$E43</f>
        <v>0</v>
      </c>
      <c r="F79" s="63"/>
      <c r="G79" s="47">
        <f>'Recap du 2eme Trim'!G43</f>
        <v>0</v>
      </c>
      <c r="H79" s="63"/>
      <c r="I79" s="63"/>
      <c r="J79" s="63"/>
    </row>
    <row r="80" spans="2:10" x14ac:dyDescent="0.4">
      <c r="B80" s="59"/>
      <c r="C80" s="63"/>
      <c r="D80" s="44">
        <f>'Recap du 2eme Trim'!D44</f>
        <v>0</v>
      </c>
      <c r="E80" s="43">
        <f>'Recap du 2eme Trim'!$E44</f>
        <v>0</v>
      </c>
      <c r="F80" s="63"/>
      <c r="G80" s="47">
        <f>'Recap du 2eme Trim'!G44</f>
        <v>0</v>
      </c>
      <c r="H80" s="63"/>
      <c r="I80" s="63"/>
      <c r="J80" s="63"/>
    </row>
    <row r="81" spans="2:10" x14ac:dyDescent="0.4">
      <c r="B81" s="59" t="str">
        <f>JAN!B21</f>
        <v>lok</v>
      </c>
      <c r="C81" s="63"/>
      <c r="D81" s="46"/>
      <c r="E81" s="47">
        <f>'Recap du 1er Trim'!E45</f>
        <v>30000</v>
      </c>
      <c r="F81" s="65">
        <f>SUM(E81:E86)</f>
        <v>90000</v>
      </c>
      <c r="G81" s="47">
        <f>'Recap du 1er Trim'!$G45</f>
        <v>30000</v>
      </c>
      <c r="H81" s="65">
        <f t="shared" ref="H81" si="16">SUM(G81:G86)</f>
        <v>89500</v>
      </c>
      <c r="I81" s="63">
        <f t="shared" ref="I81" si="17">H81-F81</f>
        <v>-500</v>
      </c>
      <c r="J81" s="63"/>
    </row>
    <row r="82" spans="2:10" x14ac:dyDescent="0.4">
      <c r="B82" s="59"/>
      <c r="C82" s="63"/>
      <c r="D82" s="46"/>
      <c r="E82" s="47">
        <f>'Recap du 1er Trim'!E46</f>
        <v>30000</v>
      </c>
      <c r="F82" s="63"/>
      <c r="G82" s="47">
        <f>'Recap du 1er Trim'!$G46</f>
        <v>30000</v>
      </c>
      <c r="H82" s="63"/>
      <c r="I82" s="63"/>
      <c r="J82" s="63"/>
    </row>
    <row r="83" spans="2:10" x14ac:dyDescent="0.4">
      <c r="B83" s="59"/>
      <c r="C83" s="63"/>
      <c r="D83" s="46"/>
      <c r="E83" s="47">
        <f>'Recap du 1er Trim'!E47</f>
        <v>30000</v>
      </c>
      <c r="F83" s="63"/>
      <c r="G83" s="47">
        <f>'Recap du 1er Trim'!$G47</f>
        <v>29500</v>
      </c>
      <c r="H83" s="63"/>
      <c r="I83" s="63"/>
      <c r="J83" s="63"/>
    </row>
    <row r="84" spans="2:10" x14ac:dyDescent="0.4">
      <c r="B84" s="59"/>
      <c r="C84" s="63"/>
      <c r="D84" s="44">
        <f>'Recap du 2eme Trim'!D45</f>
        <v>0</v>
      </c>
      <c r="E84" s="43">
        <f>'Recap du 2eme Trim'!$E45</f>
        <v>0</v>
      </c>
      <c r="F84" s="63"/>
      <c r="G84" s="47">
        <f>'Recap du 2eme Trim'!G45</f>
        <v>0</v>
      </c>
      <c r="H84" s="63"/>
      <c r="I84" s="63"/>
      <c r="J84" s="63"/>
    </row>
    <row r="85" spans="2:10" x14ac:dyDescent="0.4">
      <c r="B85" s="59"/>
      <c r="C85" s="63"/>
      <c r="D85" s="44">
        <f>'Recap du 2eme Trim'!D46</f>
        <v>0</v>
      </c>
      <c r="E85" s="43">
        <f>'Recap du 2eme Trim'!$E46</f>
        <v>0</v>
      </c>
      <c r="F85" s="63"/>
      <c r="G85" s="47">
        <f>'Recap du 2eme Trim'!G46</f>
        <v>0</v>
      </c>
      <c r="H85" s="63"/>
      <c r="I85" s="63"/>
      <c r="J85" s="63"/>
    </row>
    <row r="86" spans="2:10" x14ac:dyDescent="0.4">
      <c r="B86" s="59"/>
      <c r="C86" s="63"/>
      <c r="D86" s="44">
        <f>'Recap du 2eme Trim'!D47</f>
        <v>0</v>
      </c>
      <c r="E86" s="43">
        <f>'Recap du 2eme Trim'!$E47</f>
        <v>0</v>
      </c>
      <c r="F86" s="63"/>
      <c r="G86" s="47">
        <f>'Recap du 2eme Trim'!G47</f>
        <v>0</v>
      </c>
      <c r="H86" s="63"/>
      <c r="I86" s="63"/>
      <c r="J86" s="63"/>
    </row>
    <row r="87" spans="2:10" x14ac:dyDescent="0.4">
      <c r="B87" s="59">
        <f>JAN!B22</f>
        <v>0</v>
      </c>
      <c r="C87" s="63"/>
      <c r="D87" s="46"/>
      <c r="E87" s="47">
        <f>'Recap du 1er Trim'!E48</f>
        <v>0</v>
      </c>
      <c r="F87" s="65">
        <f>SUM(E87:E92)</f>
        <v>0</v>
      </c>
      <c r="G87" s="47">
        <f>'Recap du 1er Trim'!$G48</f>
        <v>0</v>
      </c>
      <c r="H87" s="65">
        <f t="shared" ref="H87" si="18">SUM(G87:G92)</f>
        <v>0</v>
      </c>
      <c r="I87" s="63">
        <f t="shared" ref="I87" si="19">H87-F87</f>
        <v>0</v>
      </c>
      <c r="J87" s="63"/>
    </row>
    <row r="88" spans="2:10" x14ac:dyDescent="0.4">
      <c r="B88" s="59"/>
      <c r="C88" s="63"/>
      <c r="D88" s="46"/>
      <c r="E88" s="47">
        <f>'Recap du 1er Trim'!E49</f>
        <v>0</v>
      </c>
      <c r="F88" s="63"/>
      <c r="G88" s="47">
        <f>'Recap du 1er Trim'!$G49</f>
        <v>0</v>
      </c>
      <c r="H88" s="63"/>
      <c r="I88" s="63"/>
      <c r="J88" s="63"/>
    </row>
    <row r="89" spans="2:10" x14ac:dyDescent="0.4">
      <c r="B89" s="59"/>
      <c r="C89" s="63"/>
      <c r="D89" s="46"/>
      <c r="E89" s="47">
        <f>'Recap du 1er Trim'!E50</f>
        <v>0</v>
      </c>
      <c r="F89" s="63"/>
      <c r="G89" s="47">
        <f>'Recap du 1er Trim'!$G50</f>
        <v>0</v>
      </c>
      <c r="H89" s="63"/>
      <c r="I89" s="63"/>
      <c r="J89" s="63"/>
    </row>
    <row r="90" spans="2:10" x14ac:dyDescent="0.4">
      <c r="B90" s="59"/>
      <c r="C90" s="63"/>
      <c r="D90" s="44">
        <f>'Recap du 2eme Trim'!D48</f>
        <v>0</v>
      </c>
      <c r="E90" s="43">
        <f>'Recap du 2eme Trim'!$E48</f>
        <v>0</v>
      </c>
      <c r="F90" s="63"/>
      <c r="G90" s="47">
        <f>'Recap du 2eme Trim'!G48</f>
        <v>0</v>
      </c>
      <c r="H90" s="63"/>
      <c r="I90" s="63"/>
      <c r="J90" s="63"/>
    </row>
    <row r="91" spans="2:10" x14ac:dyDescent="0.4">
      <c r="B91" s="59"/>
      <c r="C91" s="63"/>
      <c r="D91" s="44">
        <f>'Recap du 2eme Trim'!D49</f>
        <v>0</v>
      </c>
      <c r="E91" s="43">
        <f>'Recap du 2eme Trim'!$E49</f>
        <v>0</v>
      </c>
      <c r="F91" s="63"/>
      <c r="G91" s="47">
        <f>'Recap du 2eme Trim'!G49</f>
        <v>0</v>
      </c>
      <c r="H91" s="63"/>
      <c r="I91" s="63"/>
      <c r="J91" s="63"/>
    </row>
    <row r="92" spans="2:10" x14ac:dyDescent="0.4">
      <c r="B92" s="59"/>
      <c r="C92" s="63"/>
      <c r="D92" s="44">
        <f>'Recap du 2eme Trim'!D50</f>
        <v>0</v>
      </c>
      <c r="E92" s="43">
        <f>'Recap du 2eme Trim'!$E50</f>
        <v>0</v>
      </c>
      <c r="F92" s="63"/>
      <c r="G92" s="47">
        <f>'Recap du 2eme Trim'!G50</f>
        <v>0</v>
      </c>
      <c r="H92" s="63"/>
      <c r="I92" s="63"/>
      <c r="J92" s="63"/>
    </row>
    <row r="93" spans="2:10" x14ac:dyDescent="0.4">
      <c r="B93" s="59" t="str">
        <f>JAN!B209</f>
        <v>Total</v>
      </c>
      <c r="C93" s="63"/>
      <c r="D93" s="46"/>
      <c r="E93" s="43"/>
      <c r="F93" s="63"/>
      <c r="G93" s="47">
        <f>'Recap du 1er Trim'!$G51</f>
        <v>0</v>
      </c>
      <c r="H93" s="63"/>
      <c r="I93" s="63"/>
      <c r="J93" s="63"/>
    </row>
    <row r="94" spans="2:10" x14ac:dyDescent="0.4">
      <c r="B94" s="59"/>
      <c r="C94" s="63"/>
      <c r="D94" s="46"/>
      <c r="E94" s="43"/>
      <c r="F94" s="63"/>
      <c r="G94" s="47">
        <f>'Recap du 1er Trim'!$G52</f>
        <v>0</v>
      </c>
      <c r="H94" s="63"/>
      <c r="I94" s="63"/>
      <c r="J94" s="63"/>
    </row>
    <row r="95" spans="2:10" x14ac:dyDescent="0.4">
      <c r="B95" s="59"/>
      <c r="C95" s="63"/>
      <c r="D95" s="46"/>
      <c r="E95" s="43"/>
      <c r="F95" s="63"/>
      <c r="G95" s="47">
        <f>'Recap du 1er Trim'!$G53</f>
        <v>0</v>
      </c>
      <c r="H95" s="63"/>
      <c r="I95" s="63"/>
      <c r="J95" s="63"/>
    </row>
    <row r="96" spans="2:10" x14ac:dyDescent="0.4">
      <c r="B96" s="59"/>
      <c r="C96" s="63"/>
      <c r="D96" s="46"/>
      <c r="E96" s="43"/>
      <c r="F96" s="63"/>
      <c r="G96" s="46"/>
      <c r="H96" s="63"/>
      <c r="I96" s="63"/>
      <c r="J96" s="63"/>
    </row>
    <row r="97" spans="2:10" x14ac:dyDescent="0.4">
      <c r="B97" s="59"/>
      <c r="C97" s="63"/>
      <c r="D97" s="46"/>
      <c r="E97" s="43"/>
      <c r="F97" s="63"/>
      <c r="G97" s="46"/>
      <c r="H97" s="63"/>
      <c r="I97" s="63"/>
      <c r="J97" s="63"/>
    </row>
    <row r="98" spans="2:10" x14ac:dyDescent="0.4">
      <c r="B98" s="59"/>
      <c r="C98" s="63"/>
      <c r="D98" s="46"/>
      <c r="E98" s="43"/>
      <c r="F98" s="63"/>
      <c r="G98" s="46"/>
      <c r="H98" s="63"/>
      <c r="I98" s="63"/>
      <c r="J98" s="63"/>
    </row>
    <row r="99" spans="2:10" x14ac:dyDescent="0.4">
      <c r="B99" s="59">
        <f>JAN!B210</f>
        <v>0</v>
      </c>
      <c r="C99" s="63"/>
      <c r="D99" s="46"/>
      <c r="E99" s="43"/>
      <c r="F99" s="63"/>
      <c r="G99" s="46"/>
      <c r="H99" s="63"/>
      <c r="I99" s="63"/>
      <c r="J99" s="63"/>
    </row>
    <row r="100" spans="2:10" x14ac:dyDescent="0.4">
      <c r="B100" s="59"/>
      <c r="C100" s="63"/>
      <c r="D100" s="46"/>
      <c r="E100" s="43"/>
      <c r="F100" s="63"/>
      <c r="G100" s="46"/>
      <c r="H100" s="63"/>
      <c r="I100" s="63"/>
      <c r="J100" s="63"/>
    </row>
    <row r="101" spans="2:10" x14ac:dyDescent="0.4">
      <c r="B101" s="59"/>
      <c r="C101" s="63"/>
      <c r="D101" s="46"/>
      <c r="E101" s="43"/>
      <c r="F101" s="63"/>
      <c r="G101" s="46"/>
      <c r="H101" s="63"/>
      <c r="I101" s="63"/>
      <c r="J101" s="63"/>
    </row>
    <row r="102" spans="2:10" x14ac:dyDescent="0.4">
      <c r="B102" s="59"/>
      <c r="C102" s="63"/>
      <c r="D102" s="46"/>
      <c r="E102" s="43"/>
      <c r="F102" s="63"/>
      <c r="G102" s="46"/>
      <c r="H102" s="63"/>
      <c r="I102" s="63"/>
      <c r="J102" s="63"/>
    </row>
    <row r="103" spans="2:10" x14ac:dyDescent="0.4">
      <c r="B103" s="59"/>
      <c r="C103" s="63"/>
      <c r="D103" s="46"/>
      <c r="E103" s="43"/>
      <c r="F103" s="63"/>
      <c r="G103" s="46"/>
      <c r="H103" s="63"/>
      <c r="I103" s="63"/>
      <c r="J103" s="63"/>
    </row>
    <row r="104" spans="2:10" x14ac:dyDescent="0.4">
      <c r="B104" s="59"/>
      <c r="C104" s="63"/>
      <c r="D104" s="46"/>
      <c r="E104" s="43"/>
      <c r="F104" s="63"/>
      <c r="G104" s="46"/>
      <c r="H104" s="63"/>
      <c r="I104" s="63"/>
      <c r="J104" s="63"/>
    </row>
    <row r="105" spans="2:10" x14ac:dyDescent="0.4">
      <c r="B105" s="59">
        <f>JAN!B211</f>
        <v>0</v>
      </c>
      <c r="C105" s="63"/>
      <c r="D105" s="46"/>
      <c r="E105" s="43"/>
      <c r="F105" s="63"/>
      <c r="G105" s="46"/>
      <c r="H105" s="63"/>
      <c r="I105" s="63"/>
      <c r="J105" s="63"/>
    </row>
    <row r="106" spans="2:10" x14ac:dyDescent="0.4">
      <c r="B106" s="59"/>
      <c r="C106" s="63"/>
      <c r="D106" s="46"/>
      <c r="E106" s="43"/>
      <c r="F106" s="63"/>
      <c r="G106" s="46"/>
      <c r="H106" s="63"/>
      <c r="I106" s="63"/>
      <c r="J106" s="63"/>
    </row>
    <row r="107" spans="2:10" x14ac:dyDescent="0.4">
      <c r="B107" s="59"/>
      <c r="C107" s="63"/>
      <c r="D107" s="46"/>
      <c r="E107" s="43"/>
      <c r="F107" s="63"/>
      <c r="G107" s="46"/>
      <c r="H107" s="63"/>
      <c r="I107" s="63"/>
      <c r="J107" s="63"/>
    </row>
    <row r="108" spans="2:10" x14ac:dyDescent="0.4">
      <c r="B108" s="59"/>
      <c r="C108" s="63"/>
      <c r="D108" s="46"/>
      <c r="E108" s="43"/>
      <c r="F108" s="63"/>
      <c r="G108" s="46"/>
      <c r="H108" s="63"/>
      <c r="I108" s="63"/>
      <c r="J108" s="63"/>
    </row>
    <row r="109" spans="2:10" x14ac:dyDescent="0.4">
      <c r="B109" s="59"/>
      <c r="C109" s="63"/>
      <c r="D109" s="46"/>
      <c r="E109" s="43"/>
      <c r="F109" s="63"/>
      <c r="G109" s="46"/>
      <c r="H109" s="63"/>
      <c r="I109" s="63"/>
      <c r="J109" s="63"/>
    </row>
    <row r="110" spans="2:10" x14ac:dyDescent="0.4">
      <c r="B110" s="59"/>
      <c r="C110" s="63"/>
      <c r="D110" s="46"/>
      <c r="E110" s="43"/>
      <c r="F110" s="63"/>
      <c r="G110" s="46"/>
      <c r="H110" s="63"/>
      <c r="I110" s="63"/>
      <c r="J110" s="63"/>
    </row>
    <row r="111" spans="2:10" x14ac:dyDescent="0.4">
      <c r="B111" s="59">
        <f>JAN!B212</f>
        <v>0</v>
      </c>
      <c r="C111" s="63"/>
      <c r="D111" s="46"/>
      <c r="E111" s="43"/>
      <c r="F111" s="63"/>
      <c r="G111" s="46"/>
      <c r="H111" s="63"/>
      <c r="I111" s="63"/>
      <c r="J111" s="63"/>
    </row>
    <row r="112" spans="2:10" x14ac:dyDescent="0.4">
      <c r="B112" s="59"/>
      <c r="C112" s="63"/>
      <c r="D112" s="46"/>
      <c r="E112" s="43"/>
      <c r="F112" s="63"/>
      <c r="G112" s="46"/>
      <c r="H112" s="63"/>
      <c r="I112" s="63"/>
      <c r="J112" s="63"/>
    </row>
    <row r="113" spans="2:10" x14ac:dyDescent="0.4">
      <c r="B113" s="59"/>
      <c r="C113" s="63"/>
      <c r="D113" s="46"/>
      <c r="E113" s="43"/>
      <c r="F113" s="63"/>
      <c r="G113" s="46"/>
      <c r="H113" s="63"/>
      <c r="I113" s="63"/>
      <c r="J113" s="63"/>
    </row>
    <row r="114" spans="2:10" x14ac:dyDescent="0.4">
      <c r="B114" s="59"/>
      <c r="C114" s="63"/>
      <c r="D114" s="46"/>
      <c r="E114" s="43"/>
      <c r="F114" s="63"/>
      <c r="G114" s="46"/>
      <c r="H114" s="63"/>
      <c r="I114" s="63"/>
      <c r="J114" s="63"/>
    </row>
    <row r="115" spans="2:10" x14ac:dyDescent="0.4">
      <c r="B115" s="59"/>
      <c r="C115" s="63"/>
      <c r="D115" s="46"/>
      <c r="E115" s="43"/>
      <c r="F115" s="63"/>
      <c r="G115" s="46"/>
      <c r="H115" s="63"/>
      <c r="I115" s="63"/>
      <c r="J115" s="63"/>
    </row>
    <row r="116" spans="2:10" x14ac:dyDescent="0.4">
      <c r="B116" s="59"/>
      <c r="C116" s="63"/>
      <c r="D116" s="46"/>
      <c r="E116" s="43"/>
      <c r="F116" s="63"/>
      <c r="G116" s="46"/>
      <c r="H116" s="63"/>
      <c r="I116" s="63"/>
      <c r="J116" s="63"/>
    </row>
    <row r="117" spans="2:10" x14ac:dyDescent="0.4">
      <c r="B117" s="59">
        <f>JAN!B213</f>
        <v>0</v>
      </c>
      <c r="C117" s="63"/>
      <c r="D117" s="46"/>
      <c r="E117" s="43"/>
      <c r="F117" s="63"/>
      <c r="G117" s="46"/>
      <c r="H117" s="63"/>
      <c r="I117" s="63"/>
      <c r="J117" s="63"/>
    </row>
    <row r="118" spans="2:10" x14ac:dyDescent="0.4">
      <c r="B118" s="59"/>
      <c r="C118" s="63"/>
      <c r="D118" s="46"/>
      <c r="E118" s="43"/>
      <c r="F118" s="63"/>
      <c r="G118" s="46"/>
      <c r="H118" s="63"/>
      <c r="I118" s="63"/>
      <c r="J118" s="63"/>
    </row>
    <row r="119" spans="2:10" x14ac:dyDescent="0.4">
      <c r="B119" s="59"/>
      <c r="C119" s="63"/>
      <c r="D119" s="46"/>
      <c r="E119" s="43"/>
      <c r="F119" s="63"/>
      <c r="G119" s="46"/>
      <c r="H119" s="63"/>
      <c r="I119" s="63"/>
      <c r="J119" s="63"/>
    </row>
    <row r="120" spans="2:10" x14ac:dyDescent="0.4">
      <c r="B120" s="59"/>
      <c r="C120" s="63"/>
      <c r="D120" s="46"/>
      <c r="E120" s="43"/>
      <c r="F120" s="63"/>
      <c r="G120" s="46"/>
      <c r="H120" s="63"/>
      <c r="I120" s="63"/>
      <c r="J120" s="63"/>
    </row>
    <row r="121" spans="2:10" x14ac:dyDescent="0.4">
      <c r="B121" s="59"/>
      <c r="C121" s="63"/>
      <c r="D121" s="46"/>
      <c r="E121" s="43"/>
      <c r="F121" s="63"/>
      <c r="G121" s="46"/>
      <c r="H121" s="63"/>
      <c r="I121" s="63"/>
      <c r="J121" s="63"/>
    </row>
    <row r="122" spans="2:10" x14ac:dyDescent="0.4">
      <c r="B122" s="59"/>
      <c r="C122" s="63"/>
      <c r="D122" s="46"/>
      <c r="E122" s="43"/>
      <c r="F122" s="63"/>
      <c r="G122" s="46"/>
      <c r="H122" s="63"/>
      <c r="I122" s="63"/>
      <c r="J122" s="63"/>
    </row>
    <row r="123" spans="2:10" x14ac:dyDescent="0.4">
      <c r="B123" s="59">
        <f>JAN!B214</f>
        <v>0</v>
      </c>
      <c r="C123" s="63"/>
      <c r="D123" s="46"/>
      <c r="E123" s="43"/>
      <c r="F123" s="63"/>
      <c r="G123" s="46"/>
      <c r="H123" s="63"/>
      <c r="I123" s="63"/>
      <c r="J123" s="63"/>
    </row>
    <row r="124" spans="2:10" x14ac:dyDescent="0.4">
      <c r="B124" s="59"/>
      <c r="C124" s="63"/>
      <c r="D124" s="46"/>
      <c r="E124" s="43"/>
      <c r="F124" s="63"/>
      <c r="G124" s="46"/>
      <c r="H124" s="63"/>
      <c r="I124" s="63"/>
      <c r="J124" s="63"/>
    </row>
    <row r="125" spans="2:10" x14ac:dyDescent="0.4">
      <c r="B125" s="59"/>
      <c r="C125" s="63"/>
      <c r="D125" s="46"/>
      <c r="E125" s="43"/>
      <c r="F125" s="63"/>
      <c r="G125" s="46"/>
      <c r="H125" s="63"/>
      <c r="I125" s="63"/>
      <c r="J125" s="63"/>
    </row>
    <row r="126" spans="2:10" x14ac:dyDescent="0.4">
      <c r="B126" s="59"/>
      <c r="C126" s="63"/>
      <c r="D126" s="46"/>
      <c r="E126" s="43"/>
      <c r="F126" s="63"/>
      <c r="G126" s="46"/>
      <c r="H126" s="63"/>
      <c r="I126" s="63"/>
      <c r="J126" s="63"/>
    </row>
    <row r="127" spans="2:10" x14ac:dyDescent="0.4">
      <c r="B127" s="59"/>
      <c r="C127" s="63"/>
      <c r="D127" s="46"/>
      <c r="E127" s="43"/>
      <c r="F127" s="63"/>
      <c r="G127" s="46"/>
      <c r="H127" s="63"/>
      <c r="I127" s="63"/>
      <c r="J127" s="63"/>
    </row>
    <row r="128" spans="2:10" x14ac:dyDescent="0.4">
      <c r="B128" s="59"/>
      <c r="C128" s="63"/>
      <c r="D128" s="46"/>
      <c r="E128" s="43"/>
      <c r="F128" s="63"/>
      <c r="G128" s="46"/>
      <c r="H128" s="63"/>
      <c r="I128" s="63"/>
      <c r="J128" s="63"/>
    </row>
    <row r="129" spans="2:10" x14ac:dyDescent="0.4">
      <c r="B129" s="59">
        <f>JAN!B215</f>
        <v>0</v>
      </c>
      <c r="C129" s="63"/>
      <c r="D129" s="46"/>
      <c r="E129" s="43"/>
      <c r="F129" s="63"/>
      <c r="G129" s="46"/>
      <c r="H129" s="63"/>
      <c r="I129" s="63"/>
      <c r="J129" s="63"/>
    </row>
    <row r="130" spans="2:10" x14ac:dyDescent="0.4">
      <c r="B130" s="59"/>
      <c r="C130" s="63"/>
      <c r="D130" s="46"/>
      <c r="E130" s="43"/>
      <c r="F130" s="63"/>
      <c r="G130" s="46"/>
      <c r="H130" s="63"/>
      <c r="I130" s="63"/>
      <c r="J130" s="63"/>
    </row>
    <row r="131" spans="2:10" x14ac:dyDescent="0.4">
      <c r="B131" s="59"/>
      <c r="C131" s="63"/>
      <c r="D131" s="46"/>
      <c r="E131" s="43"/>
      <c r="F131" s="63"/>
      <c r="G131" s="46"/>
      <c r="H131" s="63"/>
      <c r="I131" s="63"/>
      <c r="J131" s="63"/>
    </row>
    <row r="132" spans="2:10" x14ac:dyDescent="0.4">
      <c r="B132" s="59"/>
      <c r="C132" s="63"/>
      <c r="D132" s="46"/>
      <c r="E132" s="43"/>
      <c r="F132" s="63"/>
      <c r="G132" s="46"/>
      <c r="H132" s="63"/>
      <c r="I132" s="63"/>
      <c r="J132" s="63"/>
    </row>
    <row r="133" spans="2:10" x14ac:dyDescent="0.4">
      <c r="B133" s="59"/>
      <c r="C133" s="63"/>
      <c r="D133" s="46"/>
      <c r="E133" s="43"/>
      <c r="F133" s="63"/>
      <c r="G133" s="46"/>
      <c r="H133" s="63"/>
      <c r="I133" s="63"/>
      <c r="J133" s="63"/>
    </row>
    <row r="134" spans="2:10" x14ac:dyDescent="0.4">
      <c r="B134" s="59"/>
      <c r="C134" s="63"/>
      <c r="D134" s="46"/>
      <c r="E134" s="43"/>
      <c r="F134" s="63"/>
      <c r="G134" s="46"/>
      <c r="H134" s="63"/>
      <c r="I134" s="63"/>
      <c r="J134" s="63"/>
    </row>
    <row r="135" spans="2:10" x14ac:dyDescent="0.4">
      <c r="B135" s="64">
        <f>JAN!B216</f>
        <v>0</v>
      </c>
      <c r="C135" s="66"/>
      <c r="F135" s="66"/>
      <c r="H135" s="66"/>
      <c r="I135" s="66"/>
      <c r="J135" s="66"/>
    </row>
    <row r="136" spans="2:10" x14ac:dyDescent="0.4">
      <c r="B136" s="64"/>
      <c r="C136" s="66"/>
      <c r="F136" s="66"/>
      <c r="H136" s="66"/>
      <c r="I136" s="66"/>
      <c r="J136" s="66"/>
    </row>
    <row r="137" spans="2:10" x14ac:dyDescent="0.4">
      <c r="B137" s="64"/>
      <c r="C137" s="66"/>
      <c r="F137" s="66"/>
      <c r="H137" s="66"/>
      <c r="I137" s="66"/>
      <c r="J137" s="66"/>
    </row>
    <row r="138" spans="2:10" x14ac:dyDescent="0.4">
      <c r="B138" s="64"/>
      <c r="C138" s="66"/>
      <c r="F138" s="66"/>
      <c r="H138" s="66"/>
      <c r="I138" s="66"/>
      <c r="J138" s="66"/>
    </row>
    <row r="139" spans="2:10" x14ac:dyDescent="0.4">
      <c r="B139" s="64"/>
      <c r="C139" s="66"/>
      <c r="F139" s="66"/>
      <c r="H139" s="66"/>
      <c r="I139" s="66"/>
      <c r="J139" s="66"/>
    </row>
    <row r="140" spans="2:10" x14ac:dyDescent="0.4">
      <c r="B140" s="64"/>
      <c r="C140" s="66"/>
      <c r="F140" s="66"/>
      <c r="H140" s="66"/>
      <c r="I140" s="66"/>
      <c r="J140" s="66"/>
    </row>
    <row r="141" spans="2:10" x14ac:dyDescent="0.4">
      <c r="B141" s="38" t="s">
        <v>27</v>
      </c>
    </row>
  </sheetData>
  <mergeCells count="138">
    <mergeCell ref="B135:B140"/>
    <mergeCell ref="C135:C140"/>
    <mergeCell ref="H135:H140"/>
    <mergeCell ref="I135:I140"/>
    <mergeCell ref="F135:F140"/>
    <mergeCell ref="J135:J140"/>
    <mergeCell ref="B129:B134"/>
    <mergeCell ref="C129:C134"/>
    <mergeCell ref="H129:H134"/>
    <mergeCell ref="I129:I134"/>
    <mergeCell ref="F129:F134"/>
    <mergeCell ref="J129:J134"/>
    <mergeCell ref="B123:B128"/>
    <mergeCell ref="C123:C128"/>
    <mergeCell ref="H123:H128"/>
    <mergeCell ref="I123:I128"/>
    <mergeCell ref="F123:F128"/>
    <mergeCell ref="J123:J128"/>
    <mergeCell ref="B117:B122"/>
    <mergeCell ref="C117:C122"/>
    <mergeCell ref="H117:H122"/>
    <mergeCell ref="I117:I122"/>
    <mergeCell ref="F117:F122"/>
    <mergeCell ref="J117:J122"/>
    <mergeCell ref="B111:B116"/>
    <mergeCell ref="C111:C116"/>
    <mergeCell ref="H111:H116"/>
    <mergeCell ref="I111:I116"/>
    <mergeCell ref="F111:F116"/>
    <mergeCell ref="J111:J116"/>
    <mergeCell ref="B105:B110"/>
    <mergeCell ref="C105:C110"/>
    <mergeCell ref="H105:H110"/>
    <mergeCell ref="I105:I110"/>
    <mergeCell ref="F105:F110"/>
    <mergeCell ref="J105:J110"/>
    <mergeCell ref="B99:B104"/>
    <mergeCell ref="C99:C104"/>
    <mergeCell ref="H99:H104"/>
    <mergeCell ref="I99:I104"/>
    <mergeCell ref="F99:F104"/>
    <mergeCell ref="J99:J104"/>
    <mergeCell ref="B93:B98"/>
    <mergeCell ref="C93:C98"/>
    <mergeCell ref="H93:H98"/>
    <mergeCell ref="I93:I98"/>
    <mergeCell ref="F93:F98"/>
    <mergeCell ref="J93:J98"/>
    <mergeCell ref="B87:B92"/>
    <mergeCell ref="C87:C92"/>
    <mergeCell ref="H87:H92"/>
    <mergeCell ref="I87:I92"/>
    <mergeCell ref="F87:F92"/>
    <mergeCell ref="J87:J92"/>
    <mergeCell ref="B81:B86"/>
    <mergeCell ref="C81:C86"/>
    <mergeCell ref="H81:H86"/>
    <mergeCell ref="I81:I86"/>
    <mergeCell ref="F81:F86"/>
    <mergeCell ref="J81:J86"/>
    <mergeCell ref="B75:B80"/>
    <mergeCell ref="C75:C80"/>
    <mergeCell ref="H75:H80"/>
    <mergeCell ref="I75:I80"/>
    <mergeCell ref="F75:F80"/>
    <mergeCell ref="J75:J80"/>
    <mergeCell ref="B69:B74"/>
    <mergeCell ref="C69:C74"/>
    <mergeCell ref="H69:H74"/>
    <mergeCell ref="I69:I74"/>
    <mergeCell ref="F69:F74"/>
    <mergeCell ref="J69:J74"/>
    <mergeCell ref="B63:B68"/>
    <mergeCell ref="C63:C68"/>
    <mergeCell ref="H63:H68"/>
    <mergeCell ref="I63:I68"/>
    <mergeCell ref="F63:F68"/>
    <mergeCell ref="J63:J68"/>
    <mergeCell ref="B57:B62"/>
    <mergeCell ref="C57:C62"/>
    <mergeCell ref="H57:H62"/>
    <mergeCell ref="I57:I62"/>
    <mergeCell ref="F57:F62"/>
    <mergeCell ref="J57:J62"/>
    <mergeCell ref="B51:B56"/>
    <mergeCell ref="C51:C56"/>
    <mergeCell ref="H51:H56"/>
    <mergeCell ref="I51:I56"/>
    <mergeCell ref="F51:F56"/>
    <mergeCell ref="J51:J56"/>
    <mergeCell ref="B45:B50"/>
    <mergeCell ref="C45:C47"/>
    <mergeCell ref="H45:H50"/>
    <mergeCell ref="I45:I50"/>
    <mergeCell ref="F45:F50"/>
    <mergeCell ref="J45:J50"/>
    <mergeCell ref="C48:C50"/>
    <mergeCell ref="B39:B44"/>
    <mergeCell ref="C39:C41"/>
    <mergeCell ref="H39:H44"/>
    <mergeCell ref="I39:I44"/>
    <mergeCell ref="F39:F44"/>
    <mergeCell ref="J39:J44"/>
    <mergeCell ref="C42:C44"/>
    <mergeCell ref="B33:B38"/>
    <mergeCell ref="C33:C35"/>
    <mergeCell ref="H33:H38"/>
    <mergeCell ref="I33:I38"/>
    <mergeCell ref="F33:F38"/>
    <mergeCell ref="J33:J38"/>
    <mergeCell ref="C36:C38"/>
    <mergeCell ref="B27:B32"/>
    <mergeCell ref="C27:C29"/>
    <mergeCell ref="H27:H32"/>
    <mergeCell ref="I27:I32"/>
    <mergeCell ref="F27:F32"/>
    <mergeCell ref="J27:J32"/>
    <mergeCell ref="C30:C32"/>
    <mergeCell ref="B21:B26"/>
    <mergeCell ref="C21:C23"/>
    <mergeCell ref="H21:H26"/>
    <mergeCell ref="I21:I26"/>
    <mergeCell ref="F21:F26"/>
    <mergeCell ref="J21:J26"/>
    <mergeCell ref="C24:C26"/>
    <mergeCell ref="B15:B20"/>
    <mergeCell ref="C15:C17"/>
    <mergeCell ref="H15:H20"/>
    <mergeCell ref="I15:I20"/>
    <mergeCell ref="F15:F20"/>
    <mergeCell ref="J15:J20"/>
    <mergeCell ref="C18:C20"/>
    <mergeCell ref="B9:B14"/>
    <mergeCell ref="C9:C14"/>
    <mergeCell ref="H9:H14"/>
    <mergeCell ref="I9:I14"/>
    <mergeCell ref="F9:F14"/>
    <mergeCell ref="J9:J14"/>
  </mergeCells>
  <pageMargins left="0.7" right="0.7" top="0.75" bottom="0.75" header="0.3" footer="0.3"/>
  <ignoredErrors>
    <ignoredError sqref="G87 G81 G75 G69 G63 G51 G57 G45 G39 G33 G27 G21 G15 G9"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J143"/>
  <sheetViews>
    <sheetView topLeftCell="A7" workbookViewId="0">
      <selection activeCell="D9" sqref="D9"/>
    </sheetView>
  </sheetViews>
  <sheetFormatPr defaultRowHeight="12.3" x14ac:dyDescent="0.4"/>
  <cols>
    <col min="1" max="1" width="2.38671875" customWidth="1"/>
    <col min="2" max="2" width="33.71875" customWidth="1"/>
    <col min="3" max="3" width="24" customWidth="1"/>
    <col min="4" max="4" width="19.27734375" customWidth="1"/>
    <col min="5" max="5" width="19.27734375" style="32" customWidth="1"/>
    <col min="6" max="6" width="24.33203125" customWidth="1"/>
    <col min="7" max="7" width="19.27734375" style="32" customWidth="1"/>
    <col min="8" max="8" width="27.88671875" style="32" customWidth="1"/>
    <col min="9" max="9" width="19.27734375" style="32" customWidth="1"/>
    <col min="10" max="10" width="19.27734375" customWidth="1"/>
  </cols>
  <sheetData>
    <row r="1" spans="2:10" x14ac:dyDescent="0.4">
      <c r="B1" s="3"/>
      <c r="C1" s="3"/>
      <c r="D1" s="3"/>
      <c r="E1" s="48"/>
      <c r="F1" s="3"/>
      <c r="G1" s="48"/>
      <c r="H1" s="48"/>
      <c r="I1" s="48"/>
      <c r="J1" s="3"/>
    </row>
    <row r="2" spans="2:10" ht="31.8" x14ac:dyDescent="0.4">
      <c r="B2" s="1" t="s">
        <v>28</v>
      </c>
      <c r="C2" s="1"/>
      <c r="D2" s="1"/>
      <c r="E2" s="49"/>
      <c r="F2" s="1"/>
      <c r="G2" s="49"/>
      <c r="H2" s="49"/>
      <c r="I2" s="49"/>
      <c r="J2" s="1"/>
    </row>
    <row r="3" spans="2:10" x14ac:dyDescent="0.4">
      <c r="B3" s="3"/>
      <c r="C3" s="3"/>
      <c r="D3" s="3"/>
      <c r="E3" s="48"/>
      <c r="F3" s="3"/>
      <c r="G3" s="48"/>
      <c r="H3" s="48"/>
      <c r="I3" s="48"/>
      <c r="J3" s="3"/>
    </row>
    <row r="4" spans="2:10" ht="19.5" x14ac:dyDescent="0.4">
      <c r="B4" s="2" t="s">
        <v>10</v>
      </c>
      <c r="C4" s="50">
        <f>SUM(F9:F140)</f>
        <v>13854</v>
      </c>
      <c r="D4" s="2"/>
      <c r="E4" s="9"/>
      <c r="F4" s="2"/>
      <c r="G4" s="9"/>
      <c r="H4" s="9"/>
      <c r="I4" s="9"/>
      <c r="J4" s="2"/>
    </row>
    <row r="5" spans="2:10" ht="19.5" x14ac:dyDescent="0.4">
      <c r="B5" s="2" t="s">
        <v>11</v>
      </c>
      <c r="C5" s="50">
        <f>SUM(H9:H140)</f>
        <v>16404</v>
      </c>
      <c r="D5" s="2"/>
      <c r="E5" s="9"/>
      <c r="F5" s="2"/>
      <c r="G5" s="9"/>
      <c r="H5" s="9"/>
      <c r="I5" s="9"/>
      <c r="J5" s="2"/>
    </row>
    <row r="6" spans="2:10" ht="19.5" x14ac:dyDescent="0.4">
      <c r="B6" s="2" t="s">
        <v>1</v>
      </c>
      <c r="C6" s="9">
        <f>COUNT(F9:F140)</f>
        <v>14</v>
      </c>
      <c r="D6" s="2"/>
      <c r="E6" s="9"/>
      <c r="F6" s="2"/>
      <c r="G6" s="9"/>
      <c r="H6" s="9"/>
      <c r="I6" s="9"/>
      <c r="J6" s="2"/>
    </row>
    <row r="7" spans="2:10" x14ac:dyDescent="0.4">
      <c r="B7" s="3"/>
      <c r="C7" s="3"/>
      <c r="D7" s="3"/>
      <c r="E7" s="48"/>
      <c r="F7" s="3"/>
      <c r="G7" s="48"/>
      <c r="H7" s="48"/>
      <c r="I7" s="48"/>
      <c r="J7" s="3"/>
    </row>
    <row r="8" spans="2:10" x14ac:dyDescent="0.4">
      <c r="B8" s="39" t="s">
        <v>2</v>
      </c>
      <c r="C8" s="40" t="s">
        <v>3</v>
      </c>
      <c r="D8" s="41" t="s">
        <v>4</v>
      </c>
      <c r="E8" s="42" t="s">
        <v>8</v>
      </c>
      <c r="F8" s="42" t="s">
        <v>23</v>
      </c>
      <c r="G8" s="42" t="s">
        <v>5</v>
      </c>
      <c r="H8" s="42" t="s">
        <v>24</v>
      </c>
      <c r="I8" s="42" t="s">
        <v>6</v>
      </c>
      <c r="J8" s="45" t="s">
        <v>7</v>
      </c>
    </row>
    <row r="9" spans="2:10" ht="12.3" customHeight="1" x14ac:dyDescent="0.4">
      <c r="B9" s="59" t="str">
        <f>JAN!B9</f>
        <v>army</v>
      </c>
      <c r="C9" s="63">
        <f>JAN!C9</f>
        <v>18238861</v>
      </c>
      <c r="D9" s="44">
        <f>'Recap du 3eme Trim'!D9</f>
        <v>36523</v>
      </c>
      <c r="E9" s="47">
        <f>'Recap du 4eme Trim'!E9</f>
        <v>2200</v>
      </c>
      <c r="F9" s="65">
        <f>SUM(E9:E14)</f>
        <v>13600</v>
      </c>
      <c r="G9" s="47">
        <f>'Recap du 3eme Trim'!G9</f>
        <v>1235</v>
      </c>
      <c r="H9" s="65">
        <f>SUM(G9:G14)</f>
        <v>13735</v>
      </c>
      <c r="I9" s="63">
        <f>H9-F9</f>
        <v>135</v>
      </c>
      <c r="J9" s="63"/>
    </row>
    <row r="10" spans="2:10" x14ac:dyDescent="0.4">
      <c r="B10" s="59"/>
      <c r="C10" s="63"/>
      <c r="D10" s="44">
        <f>'Recap du 3eme Trim'!D10</f>
        <v>0</v>
      </c>
      <c r="E10" s="47">
        <f>'Recap du 4eme Trim'!E10</f>
        <v>2300</v>
      </c>
      <c r="F10" s="63"/>
      <c r="G10" s="47">
        <f>'Recap du 3eme Trim'!G10</f>
        <v>2500</v>
      </c>
      <c r="H10" s="63"/>
      <c r="I10" s="63"/>
      <c r="J10" s="63"/>
    </row>
    <row r="11" spans="2:10" x14ac:dyDescent="0.4">
      <c r="B11" s="59"/>
      <c r="C11" s="63"/>
      <c r="D11" s="44">
        <f>'Recap du 3eme Trim'!$D11</f>
        <v>0</v>
      </c>
      <c r="E11" s="47">
        <f>'Recap du 4eme Trim'!$E11</f>
        <v>2300</v>
      </c>
      <c r="F11" s="63"/>
      <c r="G11" s="47">
        <f>'Recap du 3eme Trim'!$G11</f>
        <v>2500</v>
      </c>
      <c r="H11" s="63"/>
      <c r="I11" s="63"/>
      <c r="J11" s="63"/>
    </row>
    <row r="12" spans="2:10" x14ac:dyDescent="0.4">
      <c r="B12" s="59"/>
      <c r="C12" s="63"/>
      <c r="D12" s="44">
        <f>'Recap du 4eme Trim'!D9</f>
        <v>12352</v>
      </c>
      <c r="E12" s="47">
        <f>'Recap du 4eme Trim'!E9</f>
        <v>2200</v>
      </c>
      <c r="F12" s="63"/>
      <c r="G12" s="47">
        <f>'Recap du 4eme Trim'!G9</f>
        <v>2500</v>
      </c>
      <c r="H12" s="63"/>
      <c r="I12" s="63"/>
      <c r="J12" s="63"/>
    </row>
    <row r="13" spans="2:10" x14ac:dyDescent="0.4">
      <c r="B13" s="59"/>
      <c r="C13" s="63"/>
      <c r="D13" s="44">
        <f>'Recap du 4eme Trim'!D10</f>
        <v>0</v>
      </c>
      <c r="E13" s="47">
        <f>'Recap du 4eme Trim'!E10</f>
        <v>2300</v>
      </c>
      <c r="F13" s="63"/>
      <c r="G13" s="47">
        <f>'Recap du 4eme Trim'!G10</f>
        <v>2500</v>
      </c>
      <c r="H13" s="63"/>
      <c r="I13" s="63"/>
      <c r="J13" s="63"/>
    </row>
    <row r="14" spans="2:10" x14ac:dyDescent="0.4">
      <c r="B14" s="59"/>
      <c r="C14" s="63"/>
      <c r="D14" s="44">
        <f>'Recap du 4eme Trim'!$D11</f>
        <v>0</v>
      </c>
      <c r="E14" s="47">
        <f>'Recap du 4eme Trim'!$E11</f>
        <v>2300</v>
      </c>
      <c r="F14" s="63"/>
      <c r="G14" s="47">
        <f>'Recap du 4eme Trim'!$G11</f>
        <v>2500</v>
      </c>
      <c r="H14" s="63"/>
      <c r="I14" s="63"/>
      <c r="J14" s="63"/>
    </row>
    <row r="15" spans="2:10" x14ac:dyDescent="0.4">
      <c r="B15" s="59">
        <f>JAN!B10</f>
        <v>123</v>
      </c>
      <c r="C15" s="59"/>
      <c r="D15" s="44">
        <f>'Recap du 3eme Trim'!$D12</f>
        <v>12345</v>
      </c>
      <c r="E15" s="47">
        <f>'Recap du 4eme Trim'!$E12</f>
        <v>22</v>
      </c>
      <c r="F15" s="65">
        <f>SUM(E15:E20)</f>
        <v>134</v>
      </c>
      <c r="G15" s="47">
        <f>'Recap du 3eme Trim'!$G12</f>
        <v>2563</v>
      </c>
      <c r="H15" s="65">
        <f t="shared" ref="H15" si="0">SUM(G15:G20)</f>
        <v>2656</v>
      </c>
      <c r="I15" s="63">
        <f>H15-F15</f>
        <v>2522</v>
      </c>
      <c r="J15" s="63"/>
    </row>
    <row r="16" spans="2:10" x14ac:dyDescent="0.4">
      <c r="B16" s="59"/>
      <c r="C16" s="59"/>
      <c r="D16" s="44">
        <f>'Recap du 3eme Trim'!$D13</f>
        <v>0</v>
      </c>
      <c r="E16" s="47">
        <f>'Recap du 4eme Trim'!$E13</f>
        <v>22</v>
      </c>
      <c r="F16" s="63"/>
      <c r="G16" s="47">
        <f>'Recap du 3eme Trim'!$G13</f>
        <v>23</v>
      </c>
      <c r="H16" s="63"/>
      <c r="I16" s="63"/>
      <c r="J16" s="63"/>
    </row>
    <row r="17" spans="2:10" x14ac:dyDescent="0.4">
      <c r="B17" s="59"/>
      <c r="C17" s="59"/>
      <c r="D17" s="44">
        <f>'Recap du 3eme Trim'!$D14</f>
        <v>22</v>
      </c>
      <c r="E17" s="47">
        <f>'Recap du 4eme Trim'!$E14</f>
        <v>23</v>
      </c>
      <c r="F17" s="63"/>
      <c r="G17" s="47">
        <f>'Recap du 3eme Trim'!$G14</f>
        <v>23</v>
      </c>
      <c r="H17" s="63"/>
      <c r="I17" s="63"/>
      <c r="J17" s="63"/>
    </row>
    <row r="18" spans="2:10" x14ac:dyDescent="0.4">
      <c r="B18" s="59"/>
      <c r="C18" s="59"/>
      <c r="D18" s="44">
        <f>'Recap du 4eme Trim'!$D12</f>
        <v>0</v>
      </c>
      <c r="E18" s="47">
        <f>'Recap du 4eme Trim'!$E12</f>
        <v>22</v>
      </c>
      <c r="F18" s="63"/>
      <c r="G18" s="47">
        <f>'Recap du 4eme Trim'!$G12</f>
        <v>23</v>
      </c>
      <c r="H18" s="63"/>
      <c r="I18" s="63"/>
      <c r="J18" s="63"/>
    </row>
    <row r="19" spans="2:10" x14ac:dyDescent="0.4">
      <c r="B19" s="59"/>
      <c r="C19" s="59"/>
      <c r="D19" s="44">
        <f>'Recap du 4eme Trim'!$D13</f>
        <v>0</v>
      </c>
      <c r="E19" s="47">
        <f>'Recap du 4eme Trim'!$E13</f>
        <v>22</v>
      </c>
      <c r="F19" s="63"/>
      <c r="G19" s="47">
        <f>'Recap du 4eme Trim'!$G13</f>
        <v>23</v>
      </c>
      <c r="H19" s="63"/>
      <c r="I19" s="63"/>
      <c r="J19" s="63"/>
    </row>
    <row r="20" spans="2:10" x14ac:dyDescent="0.4">
      <c r="B20" s="59"/>
      <c r="C20" s="59"/>
      <c r="D20" s="44">
        <f>'Recap du 4eme Trim'!$D14</f>
        <v>22</v>
      </c>
      <c r="E20" s="47">
        <f>'Recap du 4eme Trim'!$E14</f>
        <v>23</v>
      </c>
      <c r="F20" s="63"/>
      <c r="G20" s="47">
        <f>'Recap du 4eme Trim'!$G14</f>
        <v>1</v>
      </c>
      <c r="H20" s="63"/>
      <c r="I20" s="63"/>
      <c r="J20" s="63"/>
    </row>
    <row r="21" spans="2:10" x14ac:dyDescent="0.4">
      <c r="B21" s="59">
        <f>JAN!B11</f>
        <v>1</v>
      </c>
      <c r="C21" s="59"/>
      <c r="D21" s="44">
        <f>'Recap du 3eme Trim'!$D15</f>
        <v>0</v>
      </c>
      <c r="E21" s="47">
        <f>'Recap du 4eme Trim'!$E15</f>
        <v>23</v>
      </c>
      <c r="F21" s="65">
        <f>SUM(E21:E26)</f>
        <v>120</v>
      </c>
      <c r="G21" s="47">
        <f>'Recap du 3eme Trim'!$G15</f>
        <v>0</v>
      </c>
      <c r="H21" s="65">
        <f t="shared" ref="H21" si="1">SUM(G21:G26)</f>
        <v>14</v>
      </c>
      <c r="I21" s="63">
        <f>H21-F21</f>
        <v>-106</v>
      </c>
      <c r="J21" s="63"/>
    </row>
    <row r="22" spans="2:10" x14ac:dyDescent="0.4">
      <c r="B22" s="59"/>
      <c r="C22" s="59"/>
      <c r="D22" s="44">
        <f>'Recap du 3eme Trim'!$D16</f>
        <v>0</v>
      </c>
      <c r="E22" s="47">
        <f>'Recap du 4eme Trim'!$E16</f>
        <v>25</v>
      </c>
      <c r="F22" s="63"/>
      <c r="G22" s="47">
        <f>'Recap du 3eme Trim'!$G16</f>
        <v>0</v>
      </c>
      <c r="H22" s="63"/>
      <c r="I22" s="63"/>
      <c r="J22" s="63"/>
    </row>
    <row r="23" spans="2:10" x14ac:dyDescent="0.4">
      <c r="B23" s="59"/>
      <c r="C23" s="59"/>
      <c r="D23" s="44">
        <f>'Recap du 3eme Trim'!$D17</f>
        <v>23</v>
      </c>
      <c r="E23" s="47">
        <f>'Recap du 4eme Trim'!$E17</f>
        <v>12</v>
      </c>
      <c r="F23" s="63"/>
      <c r="G23" s="47">
        <f>'Recap du 3eme Trim'!$G17</f>
        <v>0</v>
      </c>
      <c r="H23" s="63"/>
      <c r="I23" s="63"/>
      <c r="J23" s="63"/>
    </row>
    <row r="24" spans="2:10" x14ac:dyDescent="0.4">
      <c r="B24" s="59"/>
      <c r="C24" s="59"/>
      <c r="D24" s="44">
        <f>'Recap du 4eme Trim'!$D15</f>
        <v>0</v>
      </c>
      <c r="E24" s="47">
        <f>'Recap du 4eme Trim'!$E15</f>
        <v>23</v>
      </c>
      <c r="F24" s="63"/>
      <c r="G24" s="47">
        <f>'Recap du 4eme Trim'!$G15</f>
        <v>0</v>
      </c>
      <c r="H24" s="63"/>
      <c r="I24" s="63"/>
      <c r="J24" s="63"/>
    </row>
    <row r="25" spans="2:10" x14ac:dyDescent="0.4">
      <c r="B25" s="59"/>
      <c r="C25" s="59"/>
      <c r="D25" s="44">
        <f>'Recap du 4eme Trim'!$D16</f>
        <v>121514</v>
      </c>
      <c r="E25" s="47">
        <f>'Recap du 4eme Trim'!$E16</f>
        <v>25</v>
      </c>
      <c r="F25" s="63"/>
      <c r="G25" s="47">
        <f>'Recap du 4eme Trim'!$G16</f>
        <v>25</v>
      </c>
      <c r="H25" s="63"/>
      <c r="I25" s="63"/>
      <c r="J25" s="63"/>
    </row>
    <row r="26" spans="2:10" x14ac:dyDescent="0.4">
      <c r="B26" s="59"/>
      <c r="C26" s="59"/>
      <c r="D26" s="44">
        <f>'Recap du 4eme Trim'!$D17</f>
        <v>23</v>
      </c>
      <c r="E26" s="47">
        <f>'Recap du 4eme Trim'!$E17</f>
        <v>12</v>
      </c>
      <c r="F26" s="63"/>
      <c r="G26" s="47">
        <f>'Recap du 4eme Trim'!$G17</f>
        <v>-11</v>
      </c>
      <c r="H26" s="63"/>
      <c r="I26" s="63"/>
      <c r="J26" s="63"/>
    </row>
    <row r="27" spans="2:10" x14ac:dyDescent="0.4">
      <c r="B27" s="59">
        <f>JAN!B12</f>
        <v>2</v>
      </c>
      <c r="C27" s="59"/>
      <c r="D27" s="44">
        <f>'Recap du 3eme Trim'!$D18</f>
        <v>0</v>
      </c>
      <c r="E27" s="47">
        <f>'Recap du 4eme Trim'!$E18</f>
        <v>0</v>
      </c>
      <c r="F27" s="65">
        <f>SUM(E27:E32)</f>
        <v>0</v>
      </c>
      <c r="G27" s="47">
        <f>'Recap du 3eme Trim'!$G18</f>
        <v>0</v>
      </c>
      <c r="H27" s="65">
        <f t="shared" ref="H27" si="2">SUM(G27:G32)</f>
        <v>-1</v>
      </c>
      <c r="I27" s="63">
        <f>H27-F27</f>
        <v>-1</v>
      </c>
      <c r="J27" s="63"/>
    </row>
    <row r="28" spans="2:10" x14ac:dyDescent="0.4">
      <c r="B28" s="59"/>
      <c r="C28" s="59"/>
      <c r="D28" s="44">
        <f>'Recap du 3eme Trim'!$D19</f>
        <v>0</v>
      </c>
      <c r="E28" s="47">
        <f>'Recap du 4eme Trim'!$E19</f>
        <v>0</v>
      </c>
      <c r="F28" s="63"/>
      <c r="G28" s="47">
        <f>'Recap du 3eme Trim'!$G19</f>
        <v>0</v>
      </c>
      <c r="H28" s="63"/>
      <c r="I28" s="63"/>
      <c r="J28" s="63"/>
    </row>
    <row r="29" spans="2:10" x14ac:dyDescent="0.4">
      <c r="B29" s="59"/>
      <c r="C29" s="59"/>
      <c r="D29" s="44">
        <f>'Recap du 3eme Trim'!$D20</f>
        <v>0</v>
      </c>
      <c r="E29" s="47">
        <f>'Recap du 4eme Trim'!$E20</f>
        <v>0</v>
      </c>
      <c r="F29" s="63"/>
      <c r="G29" s="47">
        <f>'Recap du 3eme Trim'!$G20</f>
        <v>0</v>
      </c>
      <c r="H29" s="63"/>
      <c r="I29" s="63"/>
      <c r="J29" s="63"/>
    </row>
    <row r="30" spans="2:10" x14ac:dyDescent="0.4">
      <c r="B30" s="59"/>
      <c r="C30" s="59"/>
      <c r="D30" s="44">
        <f>'Recap du 4eme Trim'!$D18</f>
        <v>0</v>
      </c>
      <c r="E30" s="47">
        <f>'Recap du 4eme Trim'!$E18</f>
        <v>0</v>
      </c>
      <c r="F30" s="63"/>
      <c r="G30" s="47">
        <f>'Recap du 4eme Trim'!$G18</f>
        <v>0</v>
      </c>
      <c r="H30" s="63"/>
      <c r="I30" s="63"/>
      <c r="J30" s="63"/>
    </row>
    <row r="31" spans="2:10" x14ac:dyDescent="0.4">
      <c r="B31" s="59"/>
      <c r="C31" s="59"/>
      <c r="D31" s="44">
        <f>'Recap du 4eme Trim'!$D19</f>
        <v>0</v>
      </c>
      <c r="E31" s="47">
        <f>'Recap du 4eme Trim'!$E19</f>
        <v>0</v>
      </c>
      <c r="F31" s="63"/>
      <c r="G31" s="47">
        <f>'Recap du 4eme Trim'!$G19</f>
        <v>0</v>
      </c>
      <c r="H31" s="63"/>
      <c r="I31" s="63"/>
      <c r="J31" s="63"/>
    </row>
    <row r="32" spans="2:10" x14ac:dyDescent="0.4">
      <c r="B32" s="59"/>
      <c r="C32" s="59"/>
      <c r="D32" s="44">
        <f>'Recap du 4eme Trim'!$D20</f>
        <v>1</v>
      </c>
      <c r="E32" s="47">
        <f>'Recap du 4eme Trim'!$E20</f>
        <v>0</v>
      </c>
      <c r="F32" s="63"/>
      <c r="G32" s="47">
        <f>'Recap du 4eme Trim'!$G20</f>
        <v>-1</v>
      </c>
      <c r="H32" s="63"/>
      <c r="I32" s="63"/>
      <c r="J32" s="63"/>
    </row>
    <row r="33" spans="2:10" x14ac:dyDescent="0.4">
      <c r="B33" s="59">
        <f>JAN!B13</f>
        <v>3</v>
      </c>
      <c r="C33" s="59"/>
      <c r="D33" s="44">
        <f>'Recap du 3eme Trim'!$D21</f>
        <v>0</v>
      </c>
      <c r="E33" s="47">
        <f>'Recap du 4eme Trim'!$E21</f>
        <v>0</v>
      </c>
      <c r="F33" s="65">
        <f>SUM(E33:E38)</f>
        <v>0</v>
      </c>
      <c r="G33" s="47">
        <f>'Recap du 3eme Trim'!$G21</f>
        <v>0</v>
      </c>
      <c r="H33" s="65">
        <f t="shared" ref="H33" si="3">SUM(G33:G38)</f>
        <v>0</v>
      </c>
      <c r="I33" s="63">
        <f>H33-F33</f>
        <v>0</v>
      </c>
      <c r="J33" s="63"/>
    </row>
    <row r="34" spans="2:10" x14ac:dyDescent="0.4">
      <c r="B34" s="59"/>
      <c r="C34" s="59"/>
      <c r="D34" s="44">
        <f>'Recap du 3eme Trim'!$D22</f>
        <v>0</v>
      </c>
      <c r="E34" s="47">
        <f>'Recap du 4eme Trim'!$E22</f>
        <v>0</v>
      </c>
      <c r="F34" s="63"/>
      <c r="G34" s="47">
        <f>'Recap du 3eme Trim'!$G22</f>
        <v>0</v>
      </c>
      <c r="H34" s="63"/>
      <c r="I34" s="63"/>
      <c r="J34" s="63"/>
    </row>
    <row r="35" spans="2:10" x14ac:dyDescent="0.4">
      <c r="B35" s="59"/>
      <c r="C35" s="59"/>
      <c r="D35" s="44">
        <f>'Recap du 3eme Trim'!$D23</f>
        <v>0</v>
      </c>
      <c r="E35" s="47">
        <f>'Recap du 4eme Trim'!$E23</f>
        <v>0</v>
      </c>
      <c r="F35" s="63"/>
      <c r="G35" s="47">
        <f>'Recap du 3eme Trim'!$G23</f>
        <v>0</v>
      </c>
      <c r="H35" s="63"/>
      <c r="I35" s="63"/>
      <c r="J35" s="63"/>
    </row>
    <row r="36" spans="2:10" x14ac:dyDescent="0.4">
      <c r="B36" s="59"/>
      <c r="C36" s="59"/>
      <c r="D36" s="44">
        <f>'Recap du 4eme Trim'!$D21</f>
        <v>0</v>
      </c>
      <c r="E36" s="47">
        <f>'Recap du 4eme Trim'!$E21</f>
        <v>0</v>
      </c>
      <c r="F36" s="63"/>
      <c r="G36" s="47">
        <f>'Recap du 4eme Trim'!$G21</f>
        <v>0</v>
      </c>
      <c r="H36" s="63"/>
      <c r="I36" s="63"/>
      <c r="J36" s="63"/>
    </row>
    <row r="37" spans="2:10" x14ac:dyDescent="0.4">
      <c r="B37" s="59"/>
      <c r="C37" s="59"/>
      <c r="D37" s="44">
        <f>'Recap du 4eme Trim'!$D22</f>
        <v>0</v>
      </c>
      <c r="E37" s="47">
        <f>'Recap du 4eme Trim'!$E22</f>
        <v>0</v>
      </c>
      <c r="F37" s="63"/>
      <c r="G37" s="47">
        <f>'Recap du 4eme Trim'!$G22</f>
        <v>0</v>
      </c>
      <c r="H37" s="63"/>
      <c r="I37" s="63"/>
      <c r="J37" s="63"/>
    </row>
    <row r="38" spans="2:10" x14ac:dyDescent="0.4">
      <c r="B38" s="59"/>
      <c r="C38" s="59"/>
      <c r="D38" s="44">
        <f>'Recap du 4eme Trim'!$D23</f>
        <v>0</v>
      </c>
      <c r="E38" s="47">
        <f>'Recap du 4eme Trim'!$E23</f>
        <v>0</v>
      </c>
      <c r="F38" s="63"/>
      <c r="G38" s="47">
        <f>'Recap du 4eme Trim'!$G23</f>
        <v>0</v>
      </c>
      <c r="H38" s="63"/>
      <c r="I38" s="63"/>
      <c r="J38" s="63"/>
    </row>
    <row r="39" spans="2:10" x14ac:dyDescent="0.4">
      <c r="B39" s="59">
        <f>JAN!B14</f>
        <v>4</v>
      </c>
      <c r="C39" s="59"/>
      <c r="D39" s="44">
        <f>'Recap du 3eme Trim'!$D24</f>
        <v>0</v>
      </c>
      <c r="E39" s="47">
        <f>'Recap du 4eme Trim'!$E24</f>
        <v>0</v>
      </c>
      <c r="F39" s="65">
        <f>SUM(E39:E44)</f>
        <v>0</v>
      </c>
      <c r="G39" s="47">
        <f>'Recap du 3eme Trim'!$G24</f>
        <v>0</v>
      </c>
      <c r="H39" s="65">
        <f t="shared" ref="H39" si="4">SUM(G39:G44)</f>
        <v>0</v>
      </c>
      <c r="I39" s="63">
        <f>H39-F39</f>
        <v>0</v>
      </c>
      <c r="J39" s="63"/>
    </row>
    <row r="40" spans="2:10" x14ac:dyDescent="0.4">
      <c r="B40" s="59"/>
      <c r="C40" s="59"/>
      <c r="D40" s="44">
        <f>'Recap du 3eme Trim'!$D25</f>
        <v>0</v>
      </c>
      <c r="E40" s="47">
        <f>'Recap du 4eme Trim'!$E25</f>
        <v>0</v>
      </c>
      <c r="F40" s="63"/>
      <c r="G40" s="47">
        <f>'Recap du 3eme Trim'!$G25</f>
        <v>0</v>
      </c>
      <c r="H40" s="63"/>
      <c r="I40" s="63"/>
      <c r="J40" s="63"/>
    </row>
    <row r="41" spans="2:10" x14ac:dyDescent="0.4">
      <c r="B41" s="59"/>
      <c r="C41" s="59"/>
      <c r="D41" s="44">
        <f>'Recap du 3eme Trim'!$D26</f>
        <v>0</v>
      </c>
      <c r="E41" s="47">
        <f>'Recap du 4eme Trim'!$E26</f>
        <v>0</v>
      </c>
      <c r="F41" s="63"/>
      <c r="G41" s="47">
        <f>'Recap du 3eme Trim'!$G26</f>
        <v>0</v>
      </c>
      <c r="H41" s="63"/>
      <c r="I41" s="63"/>
      <c r="J41" s="63"/>
    </row>
    <row r="42" spans="2:10" x14ac:dyDescent="0.4">
      <c r="B42" s="59"/>
      <c r="C42" s="59"/>
      <c r="D42" s="44">
        <f>'Recap du 4eme Trim'!$D24</f>
        <v>0</v>
      </c>
      <c r="E42" s="47">
        <f>'Recap du 4eme Trim'!$E24</f>
        <v>0</v>
      </c>
      <c r="F42" s="63"/>
      <c r="G42" s="47">
        <f>'Recap du 4eme Trim'!$G24</f>
        <v>0</v>
      </c>
      <c r="H42" s="63"/>
      <c r="I42" s="63"/>
      <c r="J42" s="63"/>
    </row>
    <row r="43" spans="2:10" x14ac:dyDescent="0.4">
      <c r="B43" s="59"/>
      <c r="C43" s="59"/>
      <c r="D43" s="44">
        <f>'Recap du 4eme Trim'!$D25</f>
        <v>0</v>
      </c>
      <c r="E43" s="47">
        <f>'Recap du 4eme Trim'!$E25</f>
        <v>0</v>
      </c>
      <c r="F43" s="63"/>
      <c r="G43" s="47">
        <f>'Recap du 4eme Trim'!$G25</f>
        <v>0</v>
      </c>
      <c r="H43" s="63"/>
      <c r="I43" s="63"/>
      <c r="J43" s="63"/>
    </row>
    <row r="44" spans="2:10" x14ac:dyDescent="0.4">
      <c r="B44" s="59"/>
      <c r="C44" s="59"/>
      <c r="D44" s="44">
        <f>'Recap du 4eme Trim'!$D26</f>
        <v>0</v>
      </c>
      <c r="E44" s="47">
        <f>'Recap du 4eme Trim'!$E26</f>
        <v>0</v>
      </c>
      <c r="F44" s="63"/>
      <c r="G44" s="47">
        <f>'Recap du 4eme Trim'!$G26</f>
        <v>0</v>
      </c>
      <c r="H44" s="63"/>
      <c r="I44" s="63"/>
      <c r="J44" s="63"/>
    </row>
    <row r="45" spans="2:10" x14ac:dyDescent="0.4">
      <c r="B45" s="59">
        <f>JAN!B15</f>
        <v>5</v>
      </c>
      <c r="C45" s="59"/>
      <c r="D45" s="44">
        <f>'Recap du 3eme Trim'!$D27</f>
        <v>0</v>
      </c>
      <c r="E45" s="47">
        <f>'Recap du 4eme Trim'!$E27</f>
        <v>0</v>
      </c>
      <c r="F45" s="65">
        <f>SUM(E45:E50)</f>
        <v>0</v>
      </c>
      <c r="G45" s="47">
        <f>'Recap du 3eme Trim'!$G27</f>
        <v>0</v>
      </c>
      <c r="H45" s="65">
        <f t="shared" ref="H45" si="5">SUM(G45:G50)</f>
        <v>0</v>
      </c>
      <c r="I45" s="63">
        <f>H45-F45</f>
        <v>0</v>
      </c>
      <c r="J45" s="63"/>
    </row>
    <row r="46" spans="2:10" x14ac:dyDescent="0.4">
      <c r="B46" s="59"/>
      <c r="C46" s="59"/>
      <c r="D46" s="44">
        <f>'Recap du 3eme Trim'!$D28</f>
        <v>0</v>
      </c>
      <c r="E46" s="47">
        <f>'Recap du 4eme Trim'!$E28</f>
        <v>0</v>
      </c>
      <c r="F46" s="63"/>
      <c r="G46" s="47">
        <f>'Recap du 3eme Trim'!$G28</f>
        <v>0</v>
      </c>
      <c r="H46" s="63"/>
      <c r="I46" s="63"/>
      <c r="J46" s="63"/>
    </row>
    <row r="47" spans="2:10" x14ac:dyDescent="0.4">
      <c r="B47" s="59"/>
      <c r="C47" s="59"/>
      <c r="D47" s="44">
        <f>'Recap du 3eme Trim'!$D29</f>
        <v>0</v>
      </c>
      <c r="E47" s="47">
        <f>'Recap du 4eme Trim'!$E29</f>
        <v>0</v>
      </c>
      <c r="F47" s="63"/>
      <c r="G47" s="47">
        <f>'Recap du 3eme Trim'!$G29</f>
        <v>0</v>
      </c>
      <c r="H47" s="63"/>
      <c r="I47" s="63"/>
      <c r="J47" s="63"/>
    </row>
    <row r="48" spans="2:10" x14ac:dyDescent="0.4">
      <c r="B48" s="59"/>
      <c r="C48" s="59"/>
      <c r="D48" s="44">
        <f>'Recap du 4eme Trim'!$D27</f>
        <v>0</v>
      </c>
      <c r="E48" s="47">
        <f>'Recap du 4eme Trim'!$E27</f>
        <v>0</v>
      </c>
      <c r="F48" s="63"/>
      <c r="G48" s="47">
        <f>'Recap du 4eme Trim'!$G27</f>
        <v>0</v>
      </c>
      <c r="H48" s="63"/>
      <c r="I48" s="63"/>
      <c r="J48" s="63"/>
    </row>
    <row r="49" spans="2:10" x14ac:dyDescent="0.4">
      <c r="B49" s="59"/>
      <c r="C49" s="59"/>
      <c r="D49" s="44">
        <f>'Recap du 4eme Trim'!$D28</f>
        <v>0</v>
      </c>
      <c r="E49" s="47">
        <f>'Recap du 4eme Trim'!$E28</f>
        <v>0</v>
      </c>
      <c r="F49" s="63"/>
      <c r="G49" s="47">
        <f>'Recap du 4eme Trim'!$G28</f>
        <v>0</v>
      </c>
      <c r="H49" s="63"/>
      <c r="I49" s="63"/>
      <c r="J49" s="63"/>
    </row>
    <row r="50" spans="2:10" x14ac:dyDescent="0.4">
      <c r="B50" s="59"/>
      <c r="C50" s="59"/>
      <c r="D50" s="44">
        <f>'Recap du 4eme Trim'!$D29</f>
        <v>0</v>
      </c>
      <c r="E50" s="47">
        <f>'Recap du 4eme Trim'!$E29</f>
        <v>0</v>
      </c>
      <c r="F50" s="63"/>
      <c r="G50" s="47">
        <f>'Recap du 4eme Trim'!$G29</f>
        <v>0</v>
      </c>
      <c r="H50" s="63"/>
      <c r="I50" s="63"/>
      <c r="J50" s="63"/>
    </row>
    <row r="51" spans="2:10" x14ac:dyDescent="0.4">
      <c r="B51" s="59">
        <f>JAN!B16</f>
        <v>6</v>
      </c>
      <c r="C51" s="59">
        <f>JAN!C209</f>
        <v>0</v>
      </c>
      <c r="D51" s="44">
        <f>'Recap du 3eme Trim'!$D30</f>
        <v>0</v>
      </c>
      <c r="E51" s="47">
        <f>'Recap du 4eme Trim'!$E30</f>
        <v>0</v>
      </c>
      <c r="F51" s="65">
        <f>SUM(E51:E56)</f>
        <v>0</v>
      </c>
      <c r="G51" s="47">
        <f>'Recap du 3eme Trim'!$G30</f>
        <v>0</v>
      </c>
      <c r="H51" s="65">
        <f t="shared" ref="H51" si="6">SUM(G51:G56)</f>
        <v>0</v>
      </c>
      <c r="I51" s="63">
        <f t="shared" ref="I51" si="7">H51-F51</f>
        <v>0</v>
      </c>
      <c r="J51" s="63"/>
    </row>
    <row r="52" spans="2:10" x14ac:dyDescent="0.4">
      <c r="B52" s="59"/>
      <c r="C52" s="59"/>
      <c r="D52" s="44">
        <f>'Recap du 3eme Trim'!$D31</f>
        <v>0</v>
      </c>
      <c r="E52" s="47">
        <f>'Recap du 4eme Trim'!$E31</f>
        <v>0</v>
      </c>
      <c r="F52" s="63"/>
      <c r="G52" s="47">
        <f>'Recap du 3eme Trim'!$G31</f>
        <v>0</v>
      </c>
      <c r="H52" s="63"/>
      <c r="I52" s="63"/>
      <c r="J52" s="63"/>
    </row>
    <row r="53" spans="2:10" x14ac:dyDescent="0.4">
      <c r="B53" s="59"/>
      <c r="C53" s="59"/>
      <c r="D53" s="44">
        <f>'Recap du 3eme Trim'!$D32</f>
        <v>0</v>
      </c>
      <c r="E53" s="47">
        <f>'Recap du 4eme Trim'!$E32</f>
        <v>0</v>
      </c>
      <c r="F53" s="63"/>
      <c r="G53" s="47">
        <f>'Recap du 3eme Trim'!$G32</f>
        <v>0</v>
      </c>
      <c r="H53" s="63"/>
      <c r="I53" s="63"/>
      <c r="J53" s="63"/>
    </row>
    <row r="54" spans="2:10" x14ac:dyDescent="0.4">
      <c r="B54" s="59"/>
      <c r="C54" s="59"/>
      <c r="D54" s="44">
        <f>'Recap du 4eme Trim'!$D30</f>
        <v>0</v>
      </c>
      <c r="E54" s="47">
        <f>'Recap du 4eme Trim'!$E30</f>
        <v>0</v>
      </c>
      <c r="F54" s="63"/>
      <c r="G54" s="47">
        <f>'Recap du 4eme Trim'!$G30</f>
        <v>0</v>
      </c>
      <c r="H54" s="63"/>
      <c r="I54" s="63"/>
      <c r="J54" s="63"/>
    </row>
    <row r="55" spans="2:10" x14ac:dyDescent="0.4">
      <c r="B55" s="59"/>
      <c r="C55" s="59"/>
      <c r="D55" s="44">
        <f>'Recap du 4eme Trim'!$D31</f>
        <v>0</v>
      </c>
      <c r="E55" s="47">
        <f>'Recap du 4eme Trim'!$E31</f>
        <v>0</v>
      </c>
      <c r="F55" s="63"/>
      <c r="G55" s="47">
        <f>'Recap du 4eme Trim'!$G31</f>
        <v>0</v>
      </c>
      <c r="H55" s="63"/>
      <c r="I55" s="63"/>
      <c r="J55" s="63"/>
    </row>
    <row r="56" spans="2:10" x14ac:dyDescent="0.4">
      <c r="B56" s="59"/>
      <c r="C56" s="59"/>
      <c r="D56" s="44">
        <f>'Recap du 4eme Trim'!$D32</f>
        <v>0</v>
      </c>
      <c r="E56" s="47">
        <f>'Recap du 4eme Trim'!$E32</f>
        <v>0</v>
      </c>
      <c r="F56" s="63"/>
      <c r="G56" s="47">
        <f>'Recap du 4eme Trim'!$G32</f>
        <v>0</v>
      </c>
      <c r="H56" s="63"/>
      <c r="I56" s="63"/>
      <c r="J56" s="63"/>
    </row>
    <row r="57" spans="2:10" x14ac:dyDescent="0.4">
      <c r="B57" s="59">
        <f>JAN!B17</f>
        <v>7</v>
      </c>
      <c r="C57" s="63"/>
      <c r="D57" s="44">
        <f>'Recap du 3eme Trim'!$D33</f>
        <v>0</v>
      </c>
      <c r="E57" s="47">
        <f>'Recap du 4eme Trim'!$E33</f>
        <v>0</v>
      </c>
      <c r="F57" s="65">
        <f>SUM(E57:E62)</f>
        <v>0</v>
      </c>
      <c r="G57" s="47">
        <f>'Recap du 3eme Trim'!$G33</f>
        <v>0</v>
      </c>
      <c r="H57" s="65">
        <f t="shared" ref="H57" si="8">SUM(G57:G62)</f>
        <v>0</v>
      </c>
      <c r="I57" s="63">
        <f t="shared" ref="I57" si="9">H57-F57</f>
        <v>0</v>
      </c>
      <c r="J57" s="63"/>
    </row>
    <row r="58" spans="2:10" x14ac:dyDescent="0.4">
      <c r="B58" s="59"/>
      <c r="C58" s="63"/>
      <c r="D58" s="44">
        <f>'Recap du 3eme Trim'!$D34</f>
        <v>0</v>
      </c>
      <c r="E58" s="47">
        <f>'Recap du 4eme Trim'!$E34</f>
        <v>0</v>
      </c>
      <c r="F58" s="63"/>
      <c r="G58" s="47">
        <f>'Recap du 3eme Trim'!$G34</f>
        <v>0</v>
      </c>
      <c r="H58" s="63"/>
      <c r="I58" s="63"/>
      <c r="J58" s="63"/>
    </row>
    <row r="59" spans="2:10" x14ac:dyDescent="0.4">
      <c r="B59" s="59"/>
      <c r="C59" s="63"/>
      <c r="D59" s="44">
        <f>'Recap du 3eme Trim'!$D35</f>
        <v>0</v>
      </c>
      <c r="E59" s="47">
        <f>'Recap du 4eme Trim'!$E35</f>
        <v>0</v>
      </c>
      <c r="F59" s="63"/>
      <c r="G59" s="47">
        <f>'Recap du 3eme Trim'!$G35</f>
        <v>0</v>
      </c>
      <c r="H59" s="63"/>
      <c r="I59" s="63"/>
      <c r="J59" s="63"/>
    </row>
    <row r="60" spans="2:10" x14ac:dyDescent="0.4">
      <c r="B60" s="59"/>
      <c r="C60" s="63"/>
      <c r="D60" s="44">
        <f>'Recap du 4eme Trim'!$D33</f>
        <v>0</v>
      </c>
      <c r="E60" s="47">
        <f>'Recap du 4eme Trim'!$E33</f>
        <v>0</v>
      </c>
      <c r="F60" s="63"/>
      <c r="G60" s="47">
        <f>'Recap du 4eme Trim'!$G33</f>
        <v>0</v>
      </c>
      <c r="H60" s="63"/>
      <c r="I60" s="63"/>
      <c r="J60" s="63"/>
    </row>
    <row r="61" spans="2:10" x14ac:dyDescent="0.4">
      <c r="B61" s="59"/>
      <c r="C61" s="63"/>
      <c r="D61" s="44">
        <f>'Recap du 4eme Trim'!$D34</f>
        <v>0</v>
      </c>
      <c r="E61" s="47">
        <f>'Recap du 4eme Trim'!$E34</f>
        <v>0</v>
      </c>
      <c r="F61" s="63"/>
      <c r="G61" s="47">
        <f>'Recap du 4eme Trim'!$G34</f>
        <v>0</v>
      </c>
      <c r="H61" s="63"/>
      <c r="I61" s="63"/>
      <c r="J61" s="63"/>
    </row>
    <row r="62" spans="2:10" x14ac:dyDescent="0.4">
      <c r="B62" s="59"/>
      <c r="C62" s="63"/>
      <c r="D62" s="44">
        <f>'Recap du 4eme Trim'!$D35</f>
        <v>0</v>
      </c>
      <c r="E62" s="47">
        <f>'Recap du 4eme Trim'!$E35</f>
        <v>0</v>
      </c>
      <c r="F62" s="63"/>
      <c r="G62" s="47">
        <f>'Recap du 4eme Trim'!$G35</f>
        <v>0</v>
      </c>
      <c r="H62" s="63"/>
      <c r="I62" s="63"/>
      <c r="J62" s="63"/>
    </row>
    <row r="63" spans="2:10" x14ac:dyDescent="0.4">
      <c r="B63" s="59">
        <f>JAN!B18</f>
        <v>8</v>
      </c>
      <c r="C63" s="63"/>
      <c r="D63" s="44">
        <f>'Recap du 3eme Trim'!$D36</f>
        <v>0</v>
      </c>
      <c r="E63" s="47">
        <f>'Recap du 4eme Trim'!$E36</f>
        <v>0</v>
      </c>
      <c r="F63" s="65">
        <f>SUM(E63:E68)</f>
        <v>0</v>
      </c>
      <c r="G63" s="47">
        <f>'Recap du 3eme Trim'!$G36</f>
        <v>0</v>
      </c>
      <c r="H63" s="65">
        <f t="shared" ref="H63" si="10">SUM(G63:G68)</f>
        <v>0</v>
      </c>
      <c r="I63" s="63">
        <f t="shared" ref="I63" si="11">H63-F63</f>
        <v>0</v>
      </c>
      <c r="J63" s="63"/>
    </row>
    <row r="64" spans="2:10" x14ac:dyDescent="0.4">
      <c r="B64" s="59"/>
      <c r="C64" s="63"/>
      <c r="D64" s="44">
        <f>'Recap du 3eme Trim'!$D37</f>
        <v>0</v>
      </c>
      <c r="E64" s="47">
        <f>'Recap du 4eme Trim'!$E37</f>
        <v>0</v>
      </c>
      <c r="F64" s="63"/>
      <c r="G64" s="47">
        <f>'Recap du 3eme Trim'!$G37</f>
        <v>0</v>
      </c>
      <c r="H64" s="63"/>
      <c r="I64" s="63"/>
      <c r="J64" s="63"/>
    </row>
    <row r="65" spans="2:10" x14ac:dyDescent="0.4">
      <c r="B65" s="59"/>
      <c r="C65" s="63"/>
      <c r="D65" s="44">
        <f>'Recap du 3eme Trim'!$D38</f>
        <v>0</v>
      </c>
      <c r="E65" s="47">
        <f>'Recap du 4eme Trim'!$E38</f>
        <v>0</v>
      </c>
      <c r="F65" s="63"/>
      <c r="G65" s="47">
        <f>'Recap du 3eme Trim'!$G38</f>
        <v>0</v>
      </c>
      <c r="H65" s="63"/>
      <c r="I65" s="63"/>
      <c r="J65" s="63"/>
    </row>
    <row r="66" spans="2:10" x14ac:dyDescent="0.4">
      <c r="B66" s="59"/>
      <c r="C66" s="63"/>
      <c r="D66" s="44">
        <f>'Recap du 3eme Trim'!$D39</f>
        <v>0</v>
      </c>
      <c r="E66" s="47">
        <f>'Recap du 4eme Trim'!$E36</f>
        <v>0</v>
      </c>
      <c r="F66" s="63"/>
      <c r="G66" s="47">
        <f>'Recap du 4eme Trim'!$G36</f>
        <v>0</v>
      </c>
      <c r="H66" s="63"/>
      <c r="I66" s="63"/>
      <c r="J66" s="63"/>
    </row>
    <row r="67" spans="2:10" x14ac:dyDescent="0.4">
      <c r="B67" s="59"/>
      <c r="C67" s="63"/>
      <c r="D67" s="44">
        <f>'Recap du 3eme Trim'!$D40</f>
        <v>0</v>
      </c>
      <c r="E67" s="47">
        <f>'Recap du 4eme Trim'!$E37</f>
        <v>0</v>
      </c>
      <c r="F67" s="63"/>
      <c r="G67" s="47">
        <f>'Recap du 4eme Trim'!$G37</f>
        <v>0</v>
      </c>
      <c r="H67" s="63"/>
      <c r="I67" s="63"/>
      <c r="J67" s="63"/>
    </row>
    <row r="68" spans="2:10" x14ac:dyDescent="0.4">
      <c r="B68" s="59"/>
      <c r="C68" s="63"/>
      <c r="D68" s="44">
        <f>'Recap du 3eme Trim'!$D41</f>
        <v>0</v>
      </c>
      <c r="E68" s="47">
        <f>'Recap du 4eme Trim'!$E38</f>
        <v>0</v>
      </c>
      <c r="F68" s="63"/>
      <c r="G68" s="47">
        <f>'Recap du 4eme Trim'!$G38</f>
        <v>0</v>
      </c>
      <c r="H68" s="63"/>
      <c r="I68" s="63"/>
      <c r="J68" s="63"/>
    </row>
    <row r="69" spans="2:10" x14ac:dyDescent="0.4">
      <c r="B69" s="59">
        <f>JAN!B19</f>
        <v>9</v>
      </c>
      <c r="C69" s="63"/>
      <c r="D69" s="44">
        <f>'Recap du 3eme Trim'!$D39</f>
        <v>0</v>
      </c>
      <c r="E69" s="47">
        <f>'Recap du 4eme Trim'!$E39</f>
        <v>0</v>
      </c>
      <c r="F69" s="65">
        <f>SUM(E69:E74)</f>
        <v>0</v>
      </c>
      <c r="G69" s="47">
        <f>'Recap du 3eme Trim'!$G39</f>
        <v>0</v>
      </c>
      <c r="H69" s="65">
        <f t="shared" ref="H69" si="12">SUM(G69:G74)</f>
        <v>0</v>
      </c>
      <c r="I69" s="63">
        <f t="shared" ref="I69" si="13">H69-F69</f>
        <v>0</v>
      </c>
      <c r="J69" s="63"/>
    </row>
    <row r="70" spans="2:10" x14ac:dyDescent="0.4">
      <c r="B70" s="59"/>
      <c r="C70" s="63"/>
      <c r="D70" s="44">
        <f>'Recap du 3eme Trim'!$D40</f>
        <v>0</v>
      </c>
      <c r="E70" s="47">
        <f>'Recap du 4eme Trim'!$E40</f>
        <v>0</v>
      </c>
      <c r="F70" s="63"/>
      <c r="G70" s="47">
        <f>'Recap du 3eme Trim'!$G40</f>
        <v>0</v>
      </c>
      <c r="H70" s="63"/>
      <c r="I70" s="63"/>
      <c r="J70" s="63"/>
    </row>
    <row r="71" spans="2:10" x14ac:dyDescent="0.4">
      <c r="B71" s="59"/>
      <c r="C71" s="63"/>
      <c r="D71" s="44">
        <f>'Recap du 3eme Trim'!$D41</f>
        <v>0</v>
      </c>
      <c r="E71" s="47">
        <f>'Recap du 4eme Trim'!$E41</f>
        <v>0</v>
      </c>
      <c r="F71" s="63"/>
      <c r="G71" s="47">
        <f>'Recap du 3eme Trim'!$G41</f>
        <v>0</v>
      </c>
      <c r="H71" s="63"/>
      <c r="I71" s="63"/>
      <c r="J71" s="63"/>
    </row>
    <row r="72" spans="2:10" x14ac:dyDescent="0.4">
      <c r="B72" s="59"/>
      <c r="C72" s="63"/>
      <c r="D72" s="44">
        <f>'Recap du 3eme Trim'!$D42</f>
        <v>0</v>
      </c>
      <c r="E72" s="47">
        <f>'Recap du 4eme Trim'!$E39</f>
        <v>0</v>
      </c>
      <c r="F72" s="63"/>
      <c r="G72" s="47">
        <f>'Recap du 4eme Trim'!$G39</f>
        <v>0</v>
      </c>
      <c r="H72" s="63"/>
      <c r="I72" s="63"/>
      <c r="J72" s="63"/>
    </row>
    <row r="73" spans="2:10" x14ac:dyDescent="0.4">
      <c r="B73" s="59"/>
      <c r="C73" s="63"/>
      <c r="D73" s="44">
        <f>'Recap du 3eme Trim'!$D43</f>
        <v>0</v>
      </c>
      <c r="E73" s="47">
        <f>'Recap du 4eme Trim'!$E40</f>
        <v>0</v>
      </c>
      <c r="F73" s="63"/>
      <c r="G73" s="47">
        <f>'Recap du 4eme Trim'!$G40</f>
        <v>0</v>
      </c>
      <c r="H73" s="63"/>
      <c r="I73" s="63"/>
      <c r="J73" s="63"/>
    </row>
    <row r="74" spans="2:10" x14ac:dyDescent="0.4">
      <c r="B74" s="59"/>
      <c r="C74" s="63"/>
      <c r="D74" s="44">
        <f>'Recap du 3eme Trim'!$D44</f>
        <v>0</v>
      </c>
      <c r="E74" s="47">
        <f>'Recap du 4eme Trim'!$E41</f>
        <v>0</v>
      </c>
      <c r="F74" s="63"/>
      <c r="G74" s="47">
        <f>'Recap du 4eme Trim'!$G41</f>
        <v>0</v>
      </c>
      <c r="H74" s="63"/>
      <c r="I74" s="63"/>
      <c r="J74" s="63"/>
    </row>
    <row r="75" spans="2:10" x14ac:dyDescent="0.4">
      <c r="B75" s="59">
        <f>JAN!B20</f>
        <v>11</v>
      </c>
      <c r="C75" s="63"/>
      <c r="D75" s="44">
        <f>'Recap du 3eme Trim'!$D42</f>
        <v>0</v>
      </c>
      <c r="E75" s="47">
        <f>'Recap du 4eme Trim'!$E42</f>
        <v>0</v>
      </c>
      <c r="F75" s="65">
        <f>SUM(E75:E80)</f>
        <v>0</v>
      </c>
      <c r="G75" s="47">
        <f>'Recap du 3eme Trim'!$G42</f>
        <v>0</v>
      </c>
      <c r="H75" s="65">
        <f t="shared" ref="H75" si="14">SUM(G75:G80)</f>
        <v>0</v>
      </c>
      <c r="I75" s="63">
        <f t="shared" ref="I75" si="15">H75-F75</f>
        <v>0</v>
      </c>
      <c r="J75" s="63"/>
    </row>
    <row r="76" spans="2:10" x14ac:dyDescent="0.4">
      <c r="B76" s="59"/>
      <c r="C76" s="63"/>
      <c r="D76" s="44">
        <f>'Recap du 3eme Trim'!$D43</f>
        <v>0</v>
      </c>
      <c r="E76" s="47">
        <f>'Recap du 4eme Trim'!$E43</f>
        <v>0</v>
      </c>
      <c r="F76" s="63"/>
      <c r="G76" s="47">
        <f>'Recap du 3eme Trim'!$G43</f>
        <v>0</v>
      </c>
      <c r="H76" s="63"/>
      <c r="I76" s="63"/>
      <c r="J76" s="63"/>
    </row>
    <row r="77" spans="2:10" x14ac:dyDescent="0.4">
      <c r="B77" s="59"/>
      <c r="C77" s="63"/>
      <c r="D77" s="44">
        <f>'Recap du 3eme Trim'!$D44</f>
        <v>0</v>
      </c>
      <c r="E77" s="47">
        <f>'Recap du 4eme Trim'!$E44</f>
        <v>0</v>
      </c>
      <c r="F77" s="63"/>
      <c r="G77" s="47">
        <f>'Recap du 3eme Trim'!$G44</f>
        <v>0</v>
      </c>
      <c r="H77" s="63"/>
      <c r="I77" s="63"/>
      <c r="J77" s="63"/>
    </row>
    <row r="78" spans="2:10" x14ac:dyDescent="0.4">
      <c r="B78" s="59"/>
      <c r="C78" s="63"/>
      <c r="D78" s="44">
        <f>'Recap du 3eme Trim'!$D45</f>
        <v>0</v>
      </c>
      <c r="E78" s="47">
        <f>'Recap du 4eme Trim'!$E42</f>
        <v>0</v>
      </c>
      <c r="F78" s="63"/>
      <c r="G78" s="47">
        <f>'Recap du 4eme Trim'!$G42</f>
        <v>0</v>
      </c>
      <c r="H78" s="63"/>
      <c r="I78" s="63"/>
      <c r="J78" s="63"/>
    </row>
    <row r="79" spans="2:10" x14ac:dyDescent="0.4">
      <c r="B79" s="59"/>
      <c r="C79" s="63"/>
      <c r="D79" s="44">
        <f>'Recap du 3eme Trim'!$D46</f>
        <v>0</v>
      </c>
      <c r="E79" s="47">
        <f>'Recap du 4eme Trim'!$E43</f>
        <v>0</v>
      </c>
      <c r="F79" s="63"/>
      <c r="G79" s="47">
        <f>'Recap du 4eme Trim'!$G43</f>
        <v>0</v>
      </c>
      <c r="H79" s="63"/>
      <c r="I79" s="63"/>
      <c r="J79" s="63"/>
    </row>
    <row r="80" spans="2:10" x14ac:dyDescent="0.4">
      <c r="B80" s="59"/>
      <c r="C80" s="63"/>
      <c r="D80" s="44">
        <f>'Recap du 3eme Trim'!$D47</f>
        <v>0</v>
      </c>
      <c r="E80" s="47">
        <f>'Recap du 4eme Trim'!$E44</f>
        <v>0</v>
      </c>
      <c r="F80" s="63"/>
      <c r="G80" s="47">
        <f>'Recap du 4eme Trim'!$G44</f>
        <v>0</v>
      </c>
      <c r="H80" s="63"/>
      <c r="I80" s="63"/>
      <c r="J80" s="63"/>
    </row>
    <row r="81" spans="2:10" x14ac:dyDescent="0.4">
      <c r="B81" s="59" t="str">
        <f>JAN!B21</f>
        <v>lok</v>
      </c>
      <c r="C81" s="63"/>
      <c r="D81" s="44">
        <f>'Recap du 3eme Trim'!$D45</f>
        <v>0</v>
      </c>
      <c r="E81" s="47">
        <f>'Recap du 4eme Trim'!$E45</f>
        <v>0</v>
      </c>
      <c r="F81" s="65">
        <f>SUM(E81:E86)</f>
        <v>0</v>
      </c>
      <c r="G81" s="47">
        <f>'Recap du 3eme Trim'!$G45</f>
        <v>0</v>
      </c>
      <c r="H81" s="65">
        <f t="shared" ref="H81" si="16">SUM(G81:G86)</f>
        <v>0</v>
      </c>
      <c r="I81" s="63">
        <f t="shared" ref="I81" si="17">H81-F81</f>
        <v>0</v>
      </c>
      <c r="J81" s="63"/>
    </row>
    <row r="82" spans="2:10" x14ac:dyDescent="0.4">
      <c r="B82" s="59"/>
      <c r="C82" s="63"/>
      <c r="D82" s="44">
        <f>'Recap du 3eme Trim'!$D46</f>
        <v>0</v>
      </c>
      <c r="E82" s="47">
        <f>'Recap du 4eme Trim'!$E46</f>
        <v>0</v>
      </c>
      <c r="F82" s="63"/>
      <c r="G82" s="47">
        <f>'Recap du 3eme Trim'!$G46</f>
        <v>0</v>
      </c>
      <c r="H82" s="63"/>
      <c r="I82" s="63"/>
      <c r="J82" s="63"/>
    </row>
    <row r="83" spans="2:10" x14ac:dyDescent="0.4">
      <c r="B83" s="59"/>
      <c r="C83" s="63"/>
      <c r="D83" s="44">
        <f>'Recap du 3eme Trim'!$D47</f>
        <v>0</v>
      </c>
      <c r="E83" s="47">
        <f>'Recap du 4eme Trim'!$E47</f>
        <v>0</v>
      </c>
      <c r="F83" s="63"/>
      <c r="G83" s="47">
        <f>'Recap du 3eme Trim'!$G47</f>
        <v>0</v>
      </c>
      <c r="H83" s="63"/>
      <c r="I83" s="63"/>
      <c r="J83" s="63"/>
    </row>
    <row r="84" spans="2:10" x14ac:dyDescent="0.4">
      <c r="B84" s="59"/>
      <c r="C84" s="63"/>
      <c r="D84" s="44">
        <f>'Recap du 3eme Trim'!$D48</f>
        <v>0</v>
      </c>
      <c r="E84" s="47">
        <f>'Recap du 4eme Trim'!$E45</f>
        <v>0</v>
      </c>
      <c r="F84" s="63"/>
      <c r="G84" s="47">
        <f>'Recap du 4eme Trim'!$G45</f>
        <v>0</v>
      </c>
      <c r="H84" s="63"/>
      <c r="I84" s="63"/>
      <c r="J84" s="63"/>
    </row>
    <row r="85" spans="2:10" x14ac:dyDescent="0.4">
      <c r="B85" s="59"/>
      <c r="C85" s="63"/>
      <c r="D85" s="44">
        <f>'Recap du 3eme Trim'!$D49</f>
        <v>0</v>
      </c>
      <c r="E85" s="47">
        <f>'Recap du 4eme Trim'!$E46</f>
        <v>0</v>
      </c>
      <c r="F85" s="63"/>
      <c r="G85" s="47">
        <f>'Recap du 4eme Trim'!$G46</f>
        <v>0</v>
      </c>
      <c r="H85" s="63"/>
      <c r="I85" s="63"/>
      <c r="J85" s="63"/>
    </row>
    <row r="86" spans="2:10" x14ac:dyDescent="0.4">
      <c r="B86" s="59"/>
      <c r="C86" s="63"/>
      <c r="D86" s="44">
        <f>'Recap du 3eme Trim'!$D50</f>
        <v>0</v>
      </c>
      <c r="E86" s="47">
        <f>'Recap du 4eme Trim'!$E47</f>
        <v>0</v>
      </c>
      <c r="F86" s="63"/>
      <c r="G86" s="47">
        <f>'Recap du 4eme Trim'!$G47</f>
        <v>0</v>
      </c>
      <c r="H86" s="63"/>
      <c r="I86" s="63"/>
      <c r="J86" s="63"/>
    </row>
    <row r="87" spans="2:10" x14ac:dyDescent="0.4">
      <c r="B87" s="59">
        <f>JAN!B22</f>
        <v>0</v>
      </c>
      <c r="C87" s="63"/>
      <c r="D87" s="44">
        <f>'Recap du 3eme Trim'!$D48</f>
        <v>0</v>
      </c>
      <c r="E87" s="47">
        <f>'Recap du 4eme Trim'!$E48</f>
        <v>0</v>
      </c>
      <c r="F87" s="65">
        <f>SUM(E87:E92)</f>
        <v>0</v>
      </c>
      <c r="G87" s="47">
        <f>'Recap du 3eme Trim'!$G48</f>
        <v>0</v>
      </c>
      <c r="H87" s="65">
        <f t="shared" ref="H87" si="18">SUM(G87:G92)</f>
        <v>0</v>
      </c>
      <c r="I87" s="63">
        <f t="shared" ref="I87" si="19">H87-F87</f>
        <v>0</v>
      </c>
      <c r="J87" s="63"/>
    </row>
    <row r="88" spans="2:10" x14ac:dyDescent="0.4">
      <c r="B88" s="59"/>
      <c r="C88" s="63"/>
      <c r="D88" s="44">
        <f>'Recap du 3eme Trim'!$D49</f>
        <v>0</v>
      </c>
      <c r="E88" s="47">
        <f>'Recap du 4eme Trim'!$E49</f>
        <v>0</v>
      </c>
      <c r="F88" s="63"/>
      <c r="G88" s="47">
        <f>'Recap du 3eme Trim'!$G49</f>
        <v>0</v>
      </c>
      <c r="H88" s="63"/>
      <c r="I88" s="63"/>
      <c r="J88" s="63"/>
    </row>
    <row r="89" spans="2:10" x14ac:dyDescent="0.4">
      <c r="B89" s="59"/>
      <c r="C89" s="63"/>
      <c r="D89" s="44">
        <f>'Recap du 3eme Trim'!$D50</f>
        <v>0</v>
      </c>
      <c r="E89" s="47">
        <f>'Recap du 4eme Trim'!$E50</f>
        <v>0</v>
      </c>
      <c r="F89" s="63"/>
      <c r="G89" s="47">
        <f>'Recap du 3eme Trim'!$G50</f>
        <v>0</v>
      </c>
      <c r="H89" s="63"/>
      <c r="I89" s="63"/>
      <c r="J89" s="63"/>
    </row>
    <row r="90" spans="2:10" x14ac:dyDescent="0.4">
      <c r="B90" s="59"/>
      <c r="C90" s="63"/>
      <c r="D90" s="44">
        <f>'Recap du 3eme Trim'!$D51</f>
        <v>0</v>
      </c>
      <c r="E90" s="47">
        <f>'Recap du 4eme Trim'!$E48</f>
        <v>0</v>
      </c>
      <c r="F90" s="63"/>
      <c r="G90" s="47">
        <f>'Recap du 4eme Trim'!$G48</f>
        <v>0</v>
      </c>
      <c r="H90" s="63"/>
      <c r="I90" s="63"/>
      <c r="J90" s="63"/>
    </row>
    <row r="91" spans="2:10" x14ac:dyDescent="0.4">
      <c r="B91" s="59"/>
      <c r="C91" s="63"/>
      <c r="D91" s="44">
        <f>'Recap du 3eme Trim'!$D52</f>
        <v>0</v>
      </c>
      <c r="E91" s="47">
        <f>'Recap du 4eme Trim'!$E49</f>
        <v>0</v>
      </c>
      <c r="F91" s="63"/>
      <c r="G91" s="47">
        <f>'Recap du 4eme Trim'!$G49</f>
        <v>0</v>
      </c>
      <c r="H91" s="63"/>
      <c r="I91" s="63"/>
      <c r="J91" s="63"/>
    </row>
    <row r="92" spans="2:10" x14ac:dyDescent="0.4">
      <c r="B92" s="59"/>
      <c r="C92" s="63"/>
      <c r="D92" s="44">
        <f>'Recap du 3eme Trim'!$D53</f>
        <v>0</v>
      </c>
      <c r="E92" s="47">
        <f>'Recap du 4eme Trim'!$E50</f>
        <v>0</v>
      </c>
      <c r="F92" s="63"/>
      <c r="G92" s="47">
        <f>'Recap du 4eme Trim'!$G50</f>
        <v>0</v>
      </c>
      <c r="H92" s="63"/>
      <c r="I92" s="63"/>
      <c r="J92" s="63"/>
    </row>
    <row r="93" spans="2:10" x14ac:dyDescent="0.4">
      <c r="B93" s="59" t="str">
        <f>JAN!B209</f>
        <v>Total</v>
      </c>
      <c r="C93" s="63"/>
      <c r="D93" s="44">
        <f>'Recap du 3eme Trim'!$D51</f>
        <v>0</v>
      </c>
      <c r="E93" s="47">
        <f>'Recap du 4eme Trim'!$E51</f>
        <v>0</v>
      </c>
      <c r="F93" s="63"/>
      <c r="G93" s="47">
        <f>'Recap du 3eme Trim'!$G51</f>
        <v>0</v>
      </c>
      <c r="H93" s="65">
        <f t="shared" ref="H93" si="20">SUM(G93:G98)</f>
        <v>0</v>
      </c>
      <c r="I93" s="63"/>
      <c r="J93" s="63"/>
    </row>
    <row r="94" spans="2:10" x14ac:dyDescent="0.4">
      <c r="B94" s="59"/>
      <c r="C94" s="63"/>
      <c r="D94" s="44">
        <f>'Recap du 3eme Trim'!$D52</f>
        <v>0</v>
      </c>
      <c r="E94" s="47">
        <f>'Recap du 4eme Trim'!$E52</f>
        <v>0</v>
      </c>
      <c r="F94" s="63"/>
      <c r="G94" s="47">
        <f>'Recap du 3eme Trim'!$G52</f>
        <v>0</v>
      </c>
      <c r="H94" s="63"/>
      <c r="I94" s="63"/>
      <c r="J94" s="63"/>
    </row>
    <row r="95" spans="2:10" x14ac:dyDescent="0.4">
      <c r="B95" s="59"/>
      <c r="C95" s="63"/>
      <c r="D95" s="44">
        <f>'Recap du 3eme Trim'!$D53</f>
        <v>0</v>
      </c>
      <c r="E95" s="47">
        <f>'Recap du 4eme Trim'!$E53</f>
        <v>0</v>
      </c>
      <c r="F95" s="63"/>
      <c r="G95" s="47">
        <f>'Recap du 3eme Trim'!$G53</f>
        <v>0</v>
      </c>
      <c r="H95" s="63"/>
      <c r="I95" s="63"/>
      <c r="J95" s="63"/>
    </row>
    <row r="96" spans="2:10" x14ac:dyDescent="0.4">
      <c r="B96" s="59"/>
      <c r="C96" s="63"/>
      <c r="D96" s="44">
        <f>'Recap du 3eme Trim'!$D54</f>
        <v>0</v>
      </c>
      <c r="E96" s="47">
        <f>'Recap du 4eme Trim'!$E51</f>
        <v>0</v>
      </c>
      <c r="F96" s="63"/>
      <c r="G96" s="47">
        <f>'Recap du 4eme Trim'!$G51</f>
        <v>0</v>
      </c>
      <c r="H96" s="63"/>
      <c r="I96" s="63"/>
      <c r="J96" s="63"/>
    </row>
    <row r="97" spans="2:10" x14ac:dyDescent="0.4">
      <c r="B97" s="59"/>
      <c r="C97" s="63"/>
      <c r="D97" s="44">
        <f>'Recap du 3eme Trim'!$D55</f>
        <v>0</v>
      </c>
      <c r="E97" s="47">
        <f>'Recap du 4eme Trim'!$E52</f>
        <v>0</v>
      </c>
      <c r="F97" s="63"/>
      <c r="G97" s="47">
        <f>'Recap du 4eme Trim'!$G52</f>
        <v>0</v>
      </c>
      <c r="H97" s="63"/>
      <c r="I97" s="63"/>
      <c r="J97" s="63"/>
    </row>
    <row r="98" spans="2:10" x14ac:dyDescent="0.4">
      <c r="B98" s="59"/>
      <c r="C98" s="63"/>
      <c r="D98" s="44">
        <f>'Recap du 3eme Trim'!$D56</f>
        <v>0</v>
      </c>
      <c r="E98" s="47">
        <f>'Recap du 4eme Trim'!$E53</f>
        <v>0</v>
      </c>
      <c r="F98" s="63"/>
      <c r="G98" s="47">
        <f>'Recap du 4eme Trim'!$G53</f>
        <v>0</v>
      </c>
      <c r="H98" s="63"/>
      <c r="I98" s="63"/>
      <c r="J98" s="63"/>
    </row>
    <row r="99" spans="2:10" x14ac:dyDescent="0.4">
      <c r="B99" s="59">
        <f>JAN!B210</f>
        <v>0</v>
      </c>
      <c r="C99" s="63"/>
      <c r="D99" s="44">
        <f>'Recap du 3eme Trim'!$D54</f>
        <v>0</v>
      </c>
      <c r="E99" s="47">
        <f>'Recap du 4eme Trim'!$E54</f>
        <v>0</v>
      </c>
      <c r="F99" s="63"/>
      <c r="G99" s="47">
        <f>'Recap du 3eme Trim'!$G54</f>
        <v>0</v>
      </c>
      <c r="H99" s="65">
        <f t="shared" ref="H99" si="21">SUM(G99:G104)</f>
        <v>0</v>
      </c>
      <c r="I99" s="63"/>
      <c r="J99" s="63"/>
    </row>
    <row r="100" spans="2:10" x14ac:dyDescent="0.4">
      <c r="B100" s="59"/>
      <c r="C100" s="63"/>
      <c r="D100" s="44">
        <f>'Recap du 3eme Trim'!$D55</f>
        <v>0</v>
      </c>
      <c r="E100" s="47">
        <f>'Recap du 4eme Trim'!$E55</f>
        <v>0</v>
      </c>
      <c r="F100" s="63"/>
      <c r="G100" s="47">
        <f>'Recap du 3eme Trim'!$G55</f>
        <v>0</v>
      </c>
      <c r="H100" s="63"/>
      <c r="I100" s="63"/>
      <c r="J100" s="63"/>
    </row>
    <row r="101" spans="2:10" x14ac:dyDescent="0.4">
      <c r="B101" s="59"/>
      <c r="C101" s="63"/>
      <c r="D101" s="44">
        <f>'Recap du 3eme Trim'!$D56</f>
        <v>0</v>
      </c>
      <c r="E101" s="47">
        <f>'Recap du 4eme Trim'!$E56</f>
        <v>0</v>
      </c>
      <c r="F101" s="63"/>
      <c r="G101" s="47">
        <f>'Recap du 3eme Trim'!$G56</f>
        <v>0</v>
      </c>
      <c r="H101" s="63"/>
      <c r="I101" s="63"/>
      <c r="J101" s="63"/>
    </row>
    <row r="102" spans="2:10" x14ac:dyDescent="0.4">
      <c r="B102" s="59"/>
      <c r="C102" s="63"/>
      <c r="D102" s="44">
        <f>'Recap du 3eme Trim'!$D57</f>
        <v>0</v>
      </c>
      <c r="E102" s="47">
        <f>'Recap du 4eme Trim'!$E54</f>
        <v>0</v>
      </c>
      <c r="F102" s="63"/>
      <c r="G102" s="47">
        <f>'Recap du 4eme Trim'!$G54</f>
        <v>0</v>
      </c>
      <c r="H102" s="63"/>
      <c r="I102" s="63"/>
      <c r="J102" s="63"/>
    </row>
    <row r="103" spans="2:10" x14ac:dyDescent="0.4">
      <c r="B103" s="59"/>
      <c r="C103" s="63"/>
      <c r="D103" s="44">
        <f>'Recap du 3eme Trim'!$D58</f>
        <v>0</v>
      </c>
      <c r="E103" s="47">
        <f>'Recap du 4eme Trim'!$E55</f>
        <v>0</v>
      </c>
      <c r="F103" s="63"/>
      <c r="G103" s="47">
        <f>'Recap du 4eme Trim'!$G55</f>
        <v>0</v>
      </c>
      <c r="H103" s="63"/>
      <c r="I103" s="63"/>
      <c r="J103" s="63"/>
    </row>
    <row r="104" spans="2:10" x14ac:dyDescent="0.4">
      <c r="B104" s="59"/>
      <c r="C104" s="63"/>
      <c r="D104" s="44">
        <f>'Recap du 3eme Trim'!$D59</f>
        <v>0</v>
      </c>
      <c r="E104" s="47">
        <f>'Recap du 4eme Trim'!$E56</f>
        <v>0</v>
      </c>
      <c r="F104" s="63"/>
      <c r="G104" s="47">
        <f>'Recap du 4eme Trim'!$G56</f>
        <v>0</v>
      </c>
      <c r="H104" s="63"/>
      <c r="I104" s="63"/>
      <c r="J104" s="63"/>
    </row>
    <row r="105" spans="2:10" x14ac:dyDescent="0.4">
      <c r="B105" s="59">
        <f>JAN!B211</f>
        <v>0</v>
      </c>
      <c r="C105" s="63"/>
      <c r="D105" s="44">
        <f>'Recap du 3eme Trim'!$D57</f>
        <v>0</v>
      </c>
      <c r="E105" s="47">
        <f>'Recap du 4eme Trim'!$E57</f>
        <v>0</v>
      </c>
      <c r="F105" s="63"/>
      <c r="G105" s="47">
        <f>'Recap du 3eme Trim'!$G57</f>
        <v>0</v>
      </c>
      <c r="H105" s="65">
        <f t="shared" ref="H105" si="22">SUM(G105:G110)</f>
        <v>0</v>
      </c>
      <c r="I105" s="63"/>
      <c r="J105" s="63"/>
    </row>
    <row r="106" spans="2:10" x14ac:dyDescent="0.4">
      <c r="B106" s="59"/>
      <c r="C106" s="63"/>
      <c r="D106" s="44">
        <f>'Recap du 3eme Trim'!$D58</f>
        <v>0</v>
      </c>
      <c r="E106" s="47">
        <f>'Recap du 4eme Trim'!$E58</f>
        <v>0</v>
      </c>
      <c r="F106" s="63"/>
      <c r="G106" s="47">
        <f>'Recap du 3eme Trim'!$G58</f>
        <v>0</v>
      </c>
      <c r="H106" s="63"/>
      <c r="I106" s="63"/>
      <c r="J106" s="63"/>
    </row>
    <row r="107" spans="2:10" x14ac:dyDescent="0.4">
      <c r="B107" s="59"/>
      <c r="C107" s="63"/>
      <c r="D107" s="44">
        <f>'Recap du 3eme Trim'!$D59</f>
        <v>0</v>
      </c>
      <c r="E107" s="47">
        <f>'Recap du 4eme Trim'!$E59</f>
        <v>0</v>
      </c>
      <c r="F107" s="63"/>
      <c r="G107" s="47">
        <f>'Recap du 3eme Trim'!$G59</f>
        <v>0</v>
      </c>
      <c r="H107" s="63"/>
      <c r="I107" s="63"/>
      <c r="J107" s="63"/>
    </row>
    <row r="108" spans="2:10" x14ac:dyDescent="0.4">
      <c r="B108" s="59"/>
      <c r="C108" s="63"/>
      <c r="D108" s="44">
        <f>'Recap du 3eme Trim'!$D60</f>
        <v>0</v>
      </c>
      <c r="E108" s="47">
        <f>'Recap du 4eme Trim'!$E60</f>
        <v>0</v>
      </c>
      <c r="F108" s="63"/>
      <c r="G108" s="47">
        <f>'Recap du 4eme Trim'!$G57</f>
        <v>0</v>
      </c>
      <c r="H108" s="63"/>
      <c r="I108" s="63"/>
      <c r="J108" s="63"/>
    </row>
    <row r="109" spans="2:10" x14ac:dyDescent="0.4">
      <c r="B109" s="59"/>
      <c r="C109" s="63"/>
      <c r="D109" s="44">
        <f>'Recap du 3eme Trim'!$D61</f>
        <v>0</v>
      </c>
      <c r="E109" s="47">
        <f>'Recap du 4eme Trim'!$E61</f>
        <v>0</v>
      </c>
      <c r="F109" s="63"/>
      <c r="G109" s="47">
        <f>'Recap du 4eme Trim'!$G58</f>
        <v>0</v>
      </c>
      <c r="H109" s="63"/>
      <c r="I109" s="63"/>
      <c r="J109" s="63"/>
    </row>
    <row r="110" spans="2:10" x14ac:dyDescent="0.4">
      <c r="B110" s="59"/>
      <c r="C110" s="63"/>
      <c r="D110" s="44">
        <f>'Recap du 3eme Trim'!$D62</f>
        <v>0</v>
      </c>
      <c r="E110" s="47">
        <f>'Recap du 4eme Trim'!$E62</f>
        <v>0</v>
      </c>
      <c r="F110" s="63"/>
      <c r="G110" s="47">
        <f>'Recap du 4eme Trim'!$G59</f>
        <v>0</v>
      </c>
      <c r="H110" s="63"/>
      <c r="I110" s="63"/>
      <c r="J110" s="63"/>
    </row>
    <row r="111" spans="2:10" x14ac:dyDescent="0.4">
      <c r="B111" s="59">
        <f>JAN!B212</f>
        <v>0</v>
      </c>
      <c r="C111" s="63"/>
      <c r="D111" s="44">
        <f>'Recap du 3eme Trim'!$D60</f>
        <v>0</v>
      </c>
      <c r="E111" s="47">
        <f>'Recap du 4eme Trim'!$E60</f>
        <v>0</v>
      </c>
      <c r="F111" s="63"/>
      <c r="G111" s="47">
        <f>'Recap du 3eme Trim'!$G60</f>
        <v>0</v>
      </c>
      <c r="H111" s="65">
        <f t="shared" ref="H111" si="23">SUM(G111:G116)</f>
        <v>0</v>
      </c>
      <c r="I111" s="63"/>
      <c r="J111" s="63"/>
    </row>
    <row r="112" spans="2:10" x14ac:dyDescent="0.4">
      <c r="B112" s="59"/>
      <c r="C112" s="63"/>
      <c r="D112" s="44">
        <f>'Recap du 3eme Trim'!$D61</f>
        <v>0</v>
      </c>
      <c r="E112" s="47">
        <f>'Recap du 4eme Trim'!$E61</f>
        <v>0</v>
      </c>
      <c r="F112" s="63"/>
      <c r="G112" s="47">
        <f>'Recap du 3eme Trim'!$G61</f>
        <v>0</v>
      </c>
      <c r="H112" s="63"/>
      <c r="I112" s="63"/>
      <c r="J112" s="63"/>
    </row>
    <row r="113" spans="2:10" x14ac:dyDescent="0.4">
      <c r="B113" s="59"/>
      <c r="C113" s="63"/>
      <c r="D113" s="44">
        <f>'Recap du 3eme Trim'!$D62</f>
        <v>0</v>
      </c>
      <c r="E113" s="47">
        <f>'Recap du 4eme Trim'!$E62</f>
        <v>0</v>
      </c>
      <c r="F113" s="63"/>
      <c r="G113" s="47">
        <f>'Recap du 3eme Trim'!$G62</f>
        <v>0</v>
      </c>
      <c r="H113" s="63"/>
      <c r="I113" s="63"/>
      <c r="J113" s="63"/>
    </row>
    <row r="114" spans="2:10" x14ac:dyDescent="0.4">
      <c r="B114" s="59"/>
      <c r="C114" s="63"/>
      <c r="D114" s="44">
        <f>'Recap du 3eme Trim'!$D63</f>
        <v>0</v>
      </c>
      <c r="E114" s="47">
        <f>'Recap du 4eme Trim'!$E66</f>
        <v>0</v>
      </c>
      <c r="F114" s="63"/>
      <c r="G114" s="47">
        <f>'Recap du 4eme Trim'!$G60</f>
        <v>0</v>
      </c>
      <c r="H114" s="63"/>
      <c r="I114" s="63"/>
      <c r="J114" s="63"/>
    </row>
    <row r="115" spans="2:10" x14ac:dyDescent="0.4">
      <c r="B115" s="59"/>
      <c r="C115" s="63"/>
      <c r="D115" s="44">
        <f>'Recap du 3eme Trim'!$D64</f>
        <v>0</v>
      </c>
      <c r="E115" s="47">
        <f>'Recap du 4eme Trim'!$E67</f>
        <v>0</v>
      </c>
      <c r="F115" s="63"/>
      <c r="G115" s="47">
        <f>'Recap du 4eme Trim'!$G61</f>
        <v>0</v>
      </c>
      <c r="H115" s="63"/>
      <c r="I115" s="63"/>
      <c r="J115" s="63"/>
    </row>
    <row r="116" spans="2:10" x14ac:dyDescent="0.4">
      <c r="B116" s="59"/>
      <c r="C116" s="63"/>
      <c r="D116" s="44">
        <f>'Recap du 3eme Trim'!$D65</f>
        <v>0</v>
      </c>
      <c r="E116" s="47">
        <f>'Recap du 4eme Trim'!$E68</f>
        <v>0</v>
      </c>
      <c r="F116" s="63"/>
      <c r="G116" s="47">
        <f>'Recap du 4eme Trim'!$G62</f>
        <v>0</v>
      </c>
      <c r="H116" s="63"/>
      <c r="I116" s="63"/>
      <c r="J116" s="63"/>
    </row>
    <row r="117" spans="2:10" x14ac:dyDescent="0.4">
      <c r="B117" s="59">
        <f>JAN!B213</f>
        <v>0</v>
      </c>
      <c r="C117" s="63"/>
      <c r="D117" s="44">
        <f>'Recap du 3eme Trim'!$D63</f>
        <v>0</v>
      </c>
      <c r="E117" s="47">
        <f>'Recap du 4eme Trim'!$E63</f>
        <v>0</v>
      </c>
      <c r="F117" s="63"/>
      <c r="G117" s="47">
        <f>'Recap du 3eme Trim'!$G63</f>
        <v>0</v>
      </c>
      <c r="H117" s="65">
        <f t="shared" ref="H117" si="24">SUM(G117:G122)</f>
        <v>0</v>
      </c>
      <c r="I117" s="63"/>
      <c r="J117" s="63"/>
    </row>
    <row r="118" spans="2:10" x14ac:dyDescent="0.4">
      <c r="B118" s="59"/>
      <c r="C118" s="63"/>
      <c r="D118" s="44">
        <f>'Recap du 3eme Trim'!$D64</f>
        <v>0</v>
      </c>
      <c r="E118" s="47">
        <f>'Recap du 4eme Trim'!$E64</f>
        <v>0</v>
      </c>
      <c r="F118" s="63"/>
      <c r="G118" s="47">
        <f>'Recap du 3eme Trim'!$G64</f>
        <v>0</v>
      </c>
      <c r="H118" s="63"/>
      <c r="I118" s="63"/>
      <c r="J118" s="63"/>
    </row>
    <row r="119" spans="2:10" x14ac:dyDescent="0.4">
      <c r="B119" s="59"/>
      <c r="C119" s="63"/>
      <c r="D119" s="44">
        <f>'Recap du 3eme Trim'!$D65</f>
        <v>0</v>
      </c>
      <c r="E119" s="47">
        <f>'Recap du 4eme Trim'!$E65</f>
        <v>0</v>
      </c>
      <c r="F119" s="63"/>
      <c r="G119" s="47">
        <f>'Recap du 3eme Trim'!$G65</f>
        <v>0</v>
      </c>
      <c r="H119" s="63"/>
      <c r="I119" s="63"/>
      <c r="J119" s="63"/>
    </row>
    <row r="120" spans="2:10" x14ac:dyDescent="0.4">
      <c r="B120" s="59"/>
      <c r="C120" s="63"/>
      <c r="D120" s="44">
        <f>'Recap du 3eme Trim'!$D66</f>
        <v>0</v>
      </c>
      <c r="E120" s="47">
        <f>'Recap du 4eme Trim'!$E69</f>
        <v>0</v>
      </c>
      <c r="F120" s="63"/>
      <c r="G120" s="47">
        <f>'Recap du 4eme Trim'!$G63</f>
        <v>0</v>
      </c>
      <c r="H120" s="63"/>
      <c r="I120" s="63"/>
      <c r="J120" s="63"/>
    </row>
    <row r="121" spans="2:10" x14ac:dyDescent="0.4">
      <c r="B121" s="59"/>
      <c r="C121" s="63"/>
      <c r="D121" s="44">
        <f>'Recap du 3eme Trim'!$D67</f>
        <v>0</v>
      </c>
      <c r="E121" s="47">
        <f>'Recap du 4eme Trim'!$E70</f>
        <v>0</v>
      </c>
      <c r="F121" s="63"/>
      <c r="G121" s="47">
        <f>'Recap du 4eme Trim'!$G64</f>
        <v>0</v>
      </c>
      <c r="H121" s="63"/>
      <c r="I121" s="63"/>
      <c r="J121" s="63"/>
    </row>
    <row r="122" spans="2:10" x14ac:dyDescent="0.4">
      <c r="B122" s="59"/>
      <c r="C122" s="63"/>
      <c r="D122" s="44">
        <f>'Recap du 3eme Trim'!$D68</f>
        <v>0</v>
      </c>
      <c r="E122" s="47">
        <f>'Recap du 4eme Trim'!$E71</f>
        <v>0</v>
      </c>
      <c r="F122" s="63"/>
      <c r="G122" s="47">
        <f>'Recap du 4eme Trim'!$G65</f>
        <v>0</v>
      </c>
      <c r="H122" s="63"/>
      <c r="I122" s="63"/>
      <c r="J122" s="63"/>
    </row>
    <row r="123" spans="2:10" x14ac:dyDescent="0.4">
      <c r="B123" s="59">
        <f>JAN!B214</f>
        <v>0</v>
      </c>
      <c r="C123" s="63"/>
      <c r="D123" s="44">
        <f>'Recap du 3eme Trim'!$D66</f>
        <v>0</v>
      </c>
      <c r="E123" s="47">
        <f>'Recap du 4eme Trim'!$E66</f>
        <v>0</v>
      </c>
      <c r="F123" s="63"/>
      <c r="G123" s="47">
        <f>'Recap du 3eme Trim'!$G66</f>
        <v>0</v>
      </c>
      <c r="H123" s="65">
        <f t="shared" ref="H123" si="25">SUM(G123:G128)</f>
        <v>0</v>
      </c>
      <c r="I123" s="63"/>
      <c r="J123" s="63"/>
    </row>
    <row r="124" spans="2:10" x14ac:dyDescent="0.4">
      <c r="B124" s="59"/>
      <c r="C124" s="63"/>
      <c r="D124" s="44">
        <f>'Recap du 3eme Trim'!$D67</f>
        <v>0</v>
      </c>
      <c r="E124" s="47">
        <f>'Recap du 4eme Trim'!$E67</f>
        <v>0</v>
      </c>
      <c r="F124" s="63"/>
      <c r="G124" s="47">
        <f>'Recap du 3eme Trim'!$G67</f>
        <v>0</v>
      </c>
      <c r="H124" s="63"/>
      <c r="I124" s="63"/>
      <c r="J124" s="63"/>
    </row>
    <row r="125" spans="2:10" x14ac:dyDescent="0.4">
      <c r="B125" s="59"/>
      <c r="C125" s="63"/>
      <c r="D125" s="44">
        <f>'Recap du 3eme Trim'!$D68</f>
        <v>0</v>
      </c>
      <c r="E125" s="47">
        <f>'Recap du 4eme Trim'!$E68</f>
        <v>0</v>
      </c>
      <c r="F125" s="63"/>
      <c r="G125" s="47">
        <f>'Recap du 3eme Trim'!$G68</f>
        <v>0</v>
      </c>
      <c r="H125" s="63"/>
      <c r="I125" s="63"/>
      <c r="J125" s="63"/>
    </row>
    <row r="126" spans="2:10" x14ac:dyDescent="0.4">
      <c r="B126" s="59"/>
      <c r="C126" s="63"/>
      <c r="D126" s="44">
        <f>'Recap du 3eme Trim'!$D69</f>
        <v>0</v>
      </c>
      <c r="E126" s="47">
        <f>'Recap du 4eme Trim'!$E72</f>
        <v>0</v>
      </c>
      <c r="F126" s="63"/>
      <c r="G126" s="47">
        <f>'Recap du 4eme Trim'!$G66</f>
        <v>0</v>
      </c>
      <c r="H126" s="63"/>
      <c r="I126" s="63"/>
      <c r="J126" s="63"/>
    </row>
    <row r="127" spans="2:10" x14ac:dyDescent="0.4">
      <c r="B127" s="59"/>
      <c r="C127" s="63"/>
      <c r="D127" s="44">
        <f>'Recap du 3eme Trim'!$D70</f>
        <v>0</v>
      </c>
      <c r="E127" s="47">
        <f>'Recap du 4eme Trim'!$E73</f>
        <v>0</v>
      </c>
      <c r="F127" s="63"/>
      <c r="G127" s="47">
        <f>'Recap du 4eme Trim'!$G67</f>
        <v>0</v>
      </c>
      <c r="H127" s="63"/>
      <c r="I127" s="63"/>
      <c r="J127" s="63"/>
    </row>
    <row r="128" spans="2:10" x14ac:dyDescent="0.4">
      <c r="B128" s="59"/>
      <c r="C128" s="63"/>
      <c r="D128" s="44">
        <f>'Recap du 3eme Trim'!$D71</f>
        <v>0</v>
      </c>
      <c r="E128" s="47">
        <f>'Recap du 4eme Trim'!$E74</f>
        <v>0</v>
      </c>
      <c r="F128" s="63"/>
      <c r="G128" s="47">
        <f>'Recap du 4eme Trim'!$G68</f>
        <v>0</v>
      </c>
      <c r="H128" s="63"/>
      <c r="I128" s="63"/>
      <c r="J128" s="63"/>
    </row>
    <row r="129" spans="2:10" x14ac:dyDescent="0.4">
      <c r="B129" s="59">
        <f>JAN!B215</f>
        <v>0</v>
      </c>
      <c r="C129" s="63"/>
      <c r="D129" s="44">
        <f>'Recap du 3eme Trim'!$D69</f>
        <v>0</v>
      </c>
      <c r="E129" s="47">
        <f>'Recap du 4eme Trim'!$E69</f>
        <v>0</v>
      </c>
      <c r="F129" s="63"/>
      <c r="G129" s="47">
        <f>'Recap du 3eme Trim'!$G69</f>
        <v>0</v>
      </c>
      <c r="H129" s="65">
        <f t="shared" ref="H129" si="26">SUM(G129:G134)</f>
        <v>0</v>
      </c>
      <c r="I129" s="63"/>
      <c r="J129" s="63"/>
    </row>
    <row r="130" spans="2:10" x14ac:dyDescent="0.4">
      <c r="B130" s="59"/>
      <c r="C130" s="63"/>
      <c r="D130" s="44">
        <f>'Recap du 3eme Trim'!$D70</f>
        <v>0</v>
      </c>
      <c r="E130" s="47">
        <f>'Recap du 4eme Trim'!$E70</f>
        <v>0</v>
      </c>
      <c r="F130" s="63"/>
      <c r="G130" s="47">
        <f>'Recap du 3eme Trim'!$G70</f>
        <v>0</v>
      </c>
      <c r="H130" s="63"/>
      <c r="I130" s="63"/>
      <c r="J130" s="63"/>
    </row>
    <row r="131" spans="2:10" x14ac:dyDescent="0.4">
      <c r="B131" s="59"/>
      <c r="C131" s="63"/>
      <c r="D131" s="44">
        <f>'Recap du 3eme Trim'!$D71</f>
        <v>0</v>
      </c>
      <c r="E131" s="47">
        <f>'Recap du 4eme Trim'!$E71</f>
        <v>0</v>
      </c>
      <c r="F131" s="63"/>
      <c r="G131" s="47">
        <f>'Recap du 3eme Trim'!$G71</f>
        <v>0</v>
      </c>
      <c r="H131" s="63"/>
      <c r="I131" s="63"/>
      <c r="J131" s="63"/>
    </row>
    <row r="132" spans="2:10" x14ac:dyDescent="0.4">
      <c r="B132" s="59"/>
      <c r="C132" s="63"/>
      <c r="D132" s="44">
        <f>'Recap du 3eme Trim'!$D72</f>
        <v>0</v>
      </c>
      <c r="E132" s="47">
        <f>'Recap du 4eme Trim'!$E75</f>
        <v>0</v>
      </c>
      <c r="F132" s="63"/>
      <c r="G132" s="47">
        <f>'Recap du 4eme Trim'!$G69</f>
        <v>0</v>
      </c>
      <c r="H132" s="63"/>
      <c r="I132" s="63"/>
      <c r="J132" s="63"/>
    </row>
    <row r="133" spans="2:10" x14ac:dyDescent="0.4">
      <c r="B133" s="59"/>
      <c r="C133" s="63"/>
      <c r="D133" s="44">
        <f>'Recap du 3eme Trim'!$D73</f>
        <v>0</v>
      </c>
      <c r="E133" s="47">
        <f>'Recap du 4eme Trim'!$E76</f>
        <v>0</v>
      </c>
      <c r="F133" s="63"/>
      <c r="G133" s="47">
        <f>'Recap du 4eme Trim'!$G70</f>
        <v>0</v>
      </c>
      <c r="H133" s="63"/>
      <c r="I133" s="63"/>
      <c r="J133" s="63"/>
    </row>
    <row r="134" spans="2:10" x14ac:dyDescent="0.4">
      <c r="B134" s="59"/>
      <c r="C134" s="63"/>
      <c r="D134" s="44">
        <f>'Recap du 3eme Trim'!$D74</f>
        <v>0</v>
      </c>
      <c r="E134" s="47">
        <f>'Recap du 4eme Trim'!$E77</f>
        <v>0</v>
      </c>
      <c r="F134" s="63"/>
      <c r="G134" s="47">
        <f>'Recap du 4eme Trim'!$G71</f>
        <v>0</v>
      </c>
      <c r="H134" s="63"/>
      <c r="I134" s="63"/>
      <c r="J134" s="63"/>
    </row>
    <row r="135" spans="2:10" x14ac:dyDescent="0.4">
      <c r="B135" s="59">
        <f>JAN!B216</f>
        <v>0</v>
      </c>
      <c r="C135" s="63"/>
      <c r="D135" s="44">
        <f>'Recap du 3eme Trim'!$D72</f>
        <v>0</v>
      </c>
      <c r="E135" s="47">
        <f>'Recap du 4eme Trim'!$E72</f>
        <v>0</v>
      </c>
      <c r="F135" s="63"/>
      <c r="G135" s="47">
        <f>'Recap du 3eme Trim'!$G72</f>
        <v>0</v>
      </c>
      <c r="H135" s="65">
        <f t="shared" ref="H135" si="27">SUM(G135:G140)</f>
        <v>0</v>
      </c>
      <c r="I135" s="63"/>
      <c r="J135" s="63"/>
    </row>
    <row r="136" spans="2:10" x14ac:dyDescent="0.4">
      <c r="B136" s="59"/>
      <c r="C136" s="63"/>
      <c r="D136" s="44">
        <f>'Recap du 3eme Trim'!$D73</f>
        <v>0</v>
      </c>
      <c r="E136" s="47">
        <f>'Recap du 4eme Trim'!$E73</f>
        <v>0</v>
      </c>
      <c r="F136" s="63"/>
      <c r="G136" s="47">
        <f>'Recap du 3eme Trim'!$G73</f>
        <v>0</v>
      </c>
      <c r="H136" s="63"/>
      <c r="I136" s="63"/>
      <c r="J136" s="63"/>
    </row>
    <row r="137" spans="2:10" x14ac:dyDescent="0.4">
      <c r="B137" s="59"/>
      <c r="C137" s="63"/>
      <c r="D137" s="44">
        <f>'Recap du 3eme Trim'!$D74</f>
        <v>0</v>
      </c>
      <c r="E137" s="47">
        <f>'Recap du 4eme Trim'!$E74</f>
        <v>0</v>
      </c>
      <c r="F137" s="63"/>
      <c r="G137" s="47">
        <f>'Recap du 3eme Trim'!$G74</f>
        <v>0</v>
      </c>
      <c r="H137" s="63"/>
      <c r="I137" s="63"/>
      <c r="J137" s="63"/>
    </row>
    <row r="138" spans="2:10" x14ac:dyDescent="0.4">
      <c r="B138" s="59"/>
      <c r="C138" s="63"/>
      <c r="D138" s="44">
        <f>'Recap du 3eme Trim'!$D75</f>
        <v>0</v>
      </c>
      <c r="E138" s="47">
        <f>'Recap du 4eme Trim'!$E78</f>
        <v>0</v>
      </c>
      <c r="F138" s="63"/>
      <c r="G138" s="47">
        <f>'Recap du 4eme Trim'!$G72</f>
        <v>0</v>
      </c>
      <c r="H138" s="63"/>
      <c r="I138" s="63"/>
      <c r="J138" s="63"/>
    </row>
    <row r="139" spans="2:10" x14ac:dyDescent="0.4">
      <c r="B139" s="59"/>
      <c r="C139" s="63"/>
      <c r="D139" s="44">
        <f>'Recap du 3eme Trim'!$D76</f>
        <v>0</v>
      </c>
      <c r="E139" s="47">
        <f>'Recap du 4eme Trim'!$E79</f>
        <v>0</v>
      </c>
      <c r="F139" s="63"/>
      <c r="G139" s="47">
        <f>'Recap du 4eme Trim'!$G73</f>
        <v>0</v>
      </c>
      <c r="H139" s="63"/>
      <c r="I139" s="63"/>
      <c r="J139" s="63"/>
    </row>
    <row r="140" spans="2:10" x14ac:dyDescent="0.4">
      <c r="B140" s="59"/>
      <c r="C140" s="63"/>
      <c r="D140" s="44">
        <f>'Recap du 3eme Trim'!$D77</f>
        <v>0</v>
      </c>
      <c r="E140" s="47">
        <f>'Recap du 4eme Trim'!$E80</f>
        <v>0</v>
      </c>
      <c r="F140" s="63"/>
      <c r="G140" s="47">
        <f>'Recap du 4eme Trim'!$G74</f>
        <v>0</v>
      </c>
      <c r="H140" s="63"/>
      <c r="I140" s="63"/>
      <c r="J140" s="63"/>
    </row>
    <row r="141" spans="2:10" x14ac:dyDescent="0.4">
      <c r="B141" s="38" t="s">
        <v>27</v>
      </c>
      <c r="E141" s="36">
        <f>'Recap du 4eme Trim'!$E75</f>
        <v>0</v>
      </c>
    </row>
    <row r="142" spans="2:10" x14ac:dyDescent="0.4">
      <c r="E142" s="36">
        <f>'Recap du 4eme Trim'!$E76</f>
        <v>0</v>
      </c>
    </row>
    <row r="143" spans="2:10" x14ac:dyDescent="0.4">
      <c r="E143" s="36">
        <f>'Recap du 4eme Trim'!$E77</f>
        <v>0</v>
      </c>
    </row>
  </sheetData>
  <mergeCells count="138">
    <mergeCell ref="B135:B140"/>
    <mergeCell ref="C135:C140"/>
    <mergeCell ref="F135:F140"/>
    <mergeCell ref="H135:H140"/>
    <mergeCell ref="I135:I140"/>
    <mergeCell ref="J135:J140"/>
    <mergeCell ref="B129:B134"/>
    <mergeCell ref="C129:C134"/>
    <mergeCell ref="F129:F134"/>
    <mergeCell ref="H129:H134"/>
    <mergeCell ref="I129:I134"/>
    <mergeCell ref="J129:J134"/>
    <mergeCell ref="B123:B128"/>
    <mergeCell ref="C123:C128"/>
    <mergeCell ref="F123:F128"/>
    <mergeCell ref="H123:H128"/>
    <mergeCell ref="I123:I128"/>
    <mergeCell ref="J123:J128"/>
    <mergeCell ref="B117:B122"/>
    <mergeCell ref="C117:C122"/>
    <mergeCell ref="F117:F122"/>
    <mergeCell ref="H117:H122"/>
    <mergeCell ref="I117:I122"/>
    <mergeCell ref="J117:J122"/>
    <mergeCell ref="B111:B116"/>
    <mergeCell ref="C111:C116"/>
    <mergeCell ref="F111:F116"/>
    <mergeCell ref="H111:H116"/>
    <mergeCell ref="I111:I116"/>
    <mergeCell ref="J111:J116"/>
    <mergeCell ref="B105:B110"/>
    <mergeCell ref="C105:C110"/>
    <mergeCell ref="F105:F110"/>
    <mergeCell ref="H105:H110"/>
    <mergeCell ref="I105:I110"/>
    <mergeCell ref="J105:J110"/>
    <mergeCell ref="B99:B104"/>
    <mergeCell ref="C99:C104"/>
    <mergeCell ref="F99:F104"/>
    <mergeCell ref="H99:H104"/>
    <mergeCell ref="I99:I104"/>
    <mergeCell ref="J99:J104"/>
    <mergeCell ref="B93:B98"/>
    <mergeCell ref="C93:C98"/>
    <mergeCell ref="F93:F98"/>
    <mergeCell ref="H93:H98"/>
    <mergeCell ref="I93:I98"/>
    <mergeCell ref="J93:J98"/>
    <mergeCell ref="B87:B92"/>
    <mergeCell ref="C87:C92"/>
    <mergeCell ref="F87:F92"/>
    <mergeCell ref="H87:H92"/>
    <mergeCell ref="I87:I92"/>
    <mergeCell ref="J87:J92"/>
    <mergeCell ref="B81:B86"/>
    <mergeCell ref="C81:C86"/>
    <mergeCell ref="F81:F86"/>
    <mergeCell ref="H81:H86"/>
    <mergeCell ref="I81:I86"/>
    <mergeCell ref="J81:J86"/>
    <mergeCell ref="B75:B80"/>
    <mergeCell ref="C75:C80"/>
    <mergeCell ref="F75:F80"/>
    <mergeCell ref="H75:H80"/>
    <mergeCell ref="I75:I80"/>
    <mergeCell ref="J75:J80"/>
    <mergeCell ref="B69:B74"/>
    <mergeCell ref="C69:C74"/>
    <mergeCell ref="F69:F74"/>
    <mergeCell ref="H69:H74"/>
    <mergeCell ref="I69:I74"/>
    <mergeCell ref="J69:J74"/>
    <mergeCell ref="B63:B68"/>
    <mergeCell ref="C63:C68"/>
    <mergeCell ref="F63:F68"/>
    <mergeCell ref="H63:H68"/>
    <mergeCell ref="I63:I68"/>
    <mergeCell ref="J63:J68"/>
    <mergeCell ref="B57:B62"/>
    <mergeCell ref="C57:C62"/>
    <mergeCell ref="F57:F62"/>
    <mergeCell ref="H57:H62"/>
    <mergeCell ref="I57:I62"/>
    <mergeCell ref="J57:J62"/>
    <mergeCell ref="B51:B56"/>
    <mergeCell ref="C51:C56"/>
    <mergeCell ref="F51:F56"/>
    <mergeCell ref="H51:H56"/>
    <mergeCell ref="I51:I56"/>
    <mergeCell ref="J51:J56"/>
    <mergeCell ref="B45:B50"/>
    <mergeCell ref="C45:C47"/>
    <mergeCell ref="F45:F50"/>
    <mergeCell ref="H45:H50"/>
    <mergeCell ref="I45:I50"/>
    <mergeCell ref="J45:J50"/>
    <mergeCell ref="C48:C50"/>
    <mergeCell ref="B39:B44"/>
    <mergeCell ref="C39:C41"/>
    <mergeCell ref="F39:F44"/>
    <mergeCell ref="H39:H44"/>
    <mergeCell ref="I39:I44"/>
    <mergeCell ref="J39:J44"/>
    <mergeCell ref="C42:C44"/>
    <mergeCell ref="B33:B38"/>
    <mergeCell ref="C33:C35"/>
    <mergeCell ref="F33:F38"/>
    <mergeCell ref="H33:H38"/>
    <mergeCell ref="I33:I38"/>
    <mergeCell ref="J33:J38"/>
    <mergeCell ref="C36:C38"/>
    <mergeCell ref="B27:B32"/>
    <mergeCell ref="C27:C29"/>
    <mergeCell ref="F27:F32"/>
    <mergeCell ref="H27:H32"/>
    <mergeCell ref="I27:I32"/>
    <mergeCell ref="J27:J32"/>
    <mergeCell ref="C30:C32"/>
    <mergeCell ref="B21:B26"/>
    <mergeCell ref="C21:C23"/>
    <mergeCell ref="F21:F26"/>
    <mergeCell ref="H21:H26"/>
    <mergeCell ref="I21:I26"/>
    <mergeCell ref="J21:J26"/>
    <mergeCell ref="C24:C26"/>
    <mergeCell ref="B15:B20"/>
    <mergeCell ref="C15:C17"/>
    <mergeCell ref="F15:F20"/>
    <mergeCell ref="H15:H20"/>
    <mergeCell ref="I15:I20"/>
    <mergeCell ref="J15:J20"/>
    <mergeCell ref="C18:C20"/>
    <mergeCell ref="B9:B14"/>
    <mergeCell ref="C9:C14"/>
    <mergeCell ref="F9:F14"/>
    <mergeCell ref="H9:H14"/>
    <mergeCell ref="I9:I14"/>
    <mergeCell ref="J9:J14"/>
  </mergeCells>
  <pageMargins left="0.7" right="0.7" top="0.75" bottom="0.75" header="0.3" footer="0.3"/>
  <ignoredErrors>
    <ignoredError sqref="G9 G15 G21 G27 G33 G39 G45 G51 G57 G63 G69 G75 G81 G8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J536"/>
  <sheetViews>
    <sheetView workbookViewId="0">
      <selection activeCell="D9" sqref="D9"/>
    </sheetView>
  </sheetViews>
  <sheetFormatPr defaultRowHeight="12.3" x14ac:dyDescent="0.4"/>
  <cols>
    <col min="1" max="1" width="2.38671875" customWidth="1"/>
    <col min="2" max="2" width="33.71875" customWidth="1"/>
    <col min="3" max="3" width="24" customWidth="1"/>
    <col min="4" max="4" width="19.27734375" customWidth="1"/>
    <col min="5" max="5" width="19.27734375" style="33" customWidth="1"/>
    <col min="6" max="6" width="24.33203125" customWidth="1"/>
    <col min="7" max="7" width="19.27734375" style="33" customWidth="1"/>
    <col min="8" max="8" width="27.88671875" customWidth="1"/>
    <col min="9" max="10" width="19.27734375" customWidth="1"/>
  </cols>
  <sheetData>
    <row r="1" spans="2:10" x14ac:dyDescent="0.4">
      <c r="B1" s="3"/>
      <c r="C1" s="3"/>
      <c r="D1" s="3"/>
      <c r="E1" s="48"/>
      <c r="F1" s="3"/>
      <c r="G1" s="48"/>
      <c r="H1" s="3"/>
      <c r="I1" s="3"/>
      <c r="J1" s="3"/>
    </row>
    <row r="2" spans="2:10" ht="31.8" x14ac:dyDescent="0.4">
      <c r="B2" s="1" t="s">
        <v>29</v>
      </c>
      <c r="C2" s="1"/>
      <c r="D2" s="1"/>
      <c r="E2" s="49"/>
      <c r="F2" s="1"/>
      <c r="G2" s="49"/>
      <c r="H2" s="1"/>
      <c r="I2" s="1"/>
      <c r="J2" s="1"/>
    </row>
    <row r="3" spans="2:10" x14ac:dyDescent="0.4">
      <c r="B3" s="3"/>
      <c r="C3" s="3"/>
      <c r="D3" s="3"/>
      <c r="E3" s="48"/>
      <c r="F3" s="3"/>
      <c r="G3" s="48"/>
      <c r="H3" s="3"/>
      <c r="I3" s="3"/>
      <c r="J3" s="3"/>
    </row>
    <row r="4" spans="2:10" ht="19.5" x14ac:dyDescent="0.4">
      <c r="B4" s="2" t="s">
        <v>10</v>
      </c>
      <c r="C4" s="50">
        <f>SUM(F9:F512)</f>
        <v>161106</v>
      </c>
      <c r="D4" s="2"/>
      <c r="E4" s="9"/>
      <c r="F4" s="2"/>
      <c r="G4" s="9"/>
      <c r="H4" s="2"/>
      <c r="I4" s="2"/>
      <c r="J4" s="2"/>
    </row>
    <row r="5" spans="2:10" ht="19.5" x14ac:dyDescent="0.4">
      <c r="B5" s="2" t="s">
        <v>11</v>
      </c>
      <c r="C5" s="50">
        <f>SUM(H9:H512)</f>
        <v>118844</v>
      </c>
      <c r="D5" s="2"/>
      <c r="E5" s="9"/>
      <c r="F5" s="2"/>
      <c r="G5" s="9"/>
      <c r="H5" s="2"/>
      <c r="I5" s="2"/>
      <c r="J5" s="2"/>
    </row>
    <row r="6" spans="2:10" ht="19.5" x14ac:dyDescent="0.4">
      <c r="B6" s="2" t="s">
        <v>1</v>
      </c>
      <c r="C6" s="9">
        <f>COUNT(B9:B512)</f>
        <v>39</v>
      </c>
      <c r="D6" s="2"/>
      <c r="E6" s="9"/>
      <c r="F6" s="2"/>
      <c r="G6" s="9"/>
      <c r="H6" s="2"/>
      <c r="I6" s="2"/>
      <c r="J6" s="2"/>
    </row>
    <row r="7" spans="2:10" x14ac:dyDescent="0.4">
      <c r="B7" s="3"/>
      <c r="C7" s="3"/>
      <c r="D7" s="3"/>
      <c r="E7" s="48"/>
      <c r="F7" s="3"/>
      <c r="G7" s="48"/>
      <c r="H7" s="3"/>
      <c r="I7" s="3"/>
      <c r="J7" s="3"/>
    </row>
    <row r="8" spans="2:10" x14ac:dyDescent="0.4">
      <c r="B8" s="15" t="s">
        <v>2</v>
      </c>
      <c r="C8" s="12" t="s">
        <v>3</v>
      </c>
      <c r="D8" s="11" t="s">
        <v>4</v>
      </c>
      <c r="E8" s="13" t="s">
        <v>8</v>
      </c>
      <c r="F8" s="13" t="s">
        <v>23</v>
      </c>
      <c r="G8" s="13" t="s">
        <v>5</v>
      </c>
      <c r="H8" s="13" t="s">
        <v>24</v>
      </c>
      <c r="I8" s="13" t="s">
        <v>6</v>
      </c>
      <c r="J8" s="14" t="s">
        <v>7</v>
      </c>
    </row>
    <row r="9" spans="2:10" ht="12.3" customHeight="1" x14ac:dyDescent="0.4">
      <c r="B9" s="64" t="str">
        <f>JAN!B9</f>
        <v>army</v>
      </c>
      <c r="C9" s="66"/>
      <c r="D9" s="35">
        <f>'Recap du 1er Sem'!D9</f>
        <v>12543</v>
      </c>
      <c r="E9" s="36">
        <f>'Recap du 1er Sem'!E9</f>
        <v>30000</v>
      </c>
      <c r="F9" s="67">
        <f>SUM(E9:E14)</f>
        <v>57020</v>
      </c>
      <c r="G9" s="36">
        <f>'Recap du 1er Sem'!G9</f>
        <v>2</v>
      </c>
      <c r="H9" s="67">
        <f>SUM(G9:G14)</f>
        <v>12802</v>
      </c>
      <c r="I9" s="66">
        <f>H9-F9</f>
        <v>-44218</v>
      </c>
      <c r="J9" s="66"/>
    </row>
    <row r="10" spans="2:10" x14ac:dyDescent="0.4">
      <c r="B10" s="64"/>
      <c r="C10" s="66"/>
      <c r="D10" s="35">
        <f>'Recap du 1er Sem'!D10</f>
        <v>0</v>
      </c>
      <c r="E10" s="36">
        <f>'Recap du 1er Sem'!E10</f>
        <v>20000</v>
      </c>
      <c r="F10" s="66"/>
      <c r="G10" s="36">
        <f>'Recap du 1er Sem'!G10</f>
        <v>2800</v>
      </c>
      <c r="H10" s="66"/>
      <c r="I10" s="66"/>
      <c r="J10" s="66"/>
    </row>
    <row r="11" spans="2:10" x14ac:dyDescent="0.4">
      <c r="B11" s="64"/>
      <c r="C11" s="66"/>
      <c r="D11" s="35">
        <f>'Recap du 1er Sem'!D11</f>
        <v>120</v>
      </c>
      <c r="E11" s="36">
        <f>'Recap du 1er Sem'!E11</f>
        <v>120</v>
      </c>
      <c r="F11" s="66"/>
      <c r="G11" s="36">
        <f>'Recap du 1er Sem'!G11</f>
        <v>2500</v>
      </c>
      <c r="H11" s="66"/>
      <c r="I11" s="66"/>
      <c r="J11" s="66"/>
    </row>
    <row r="12" spans="2:10" x14ac:dyDescent="0.4">
      <c r="B12" s="64"/>
      <c r="C12" s="66"/>
      <c r="D12" s="35">
        <f>'Recap du 1er Sem'!D12</f>
        <v>12541</v>
      </c>
      <c r="E12" s="36">
        <f>'Recap du 1er Sem'!E12</f>
        <v>2300</v>
      </c>
      <c r="F12" s="66"/>
      <c r="G12" s="36">
        <f>'Recap du 1er Sem'!G12</f>
        <v>2500</v>
      </c>
      <c r="H12" s="66"/>
      <c r="I12" s="66"/>
      <c r="J12" s="66"/>
    </row>
    <row r="13" spans="2:10" x14ac:dyDescent="0.4">
      <c r="B13" s="64"/>
      <c r="C13" s="66"/>
      <c r="D13" s="35">
        <f>'Recap du 1er Sem'!D13</f>
        <v>12541</v>
      </c>
      <c r="E13" s="36">
        <f>'Recap du 1er Sem'!E13</f>
        <v>2300</v>
      </c>
      <c r="F13" s="66"/>
      <c r="G13" s="36">
        <f>'Recap du 1er Sem'!G13</f>
        <v>2500</v>
      </c>
      <c r="H13" s="66"/>
      <c r="I13" s="66"/>
      <c r="J13" s="66"/>
    </row>
    <row r="14" spans="2:10" x14ac:dyDescent="0.4">
      <c r="B14" s="64"/>
      <c r="C14" s="66"/>
      <c r="D14" s="35">
        <f>'Recap du 1er Sem'!$D14</f>
        <v>12345</v>
      </c>
      <c r="E14" s="36">
        <f>'Recap du 1er Sem'!$E14</f>
        <v>2300</v>
      </c>
      <c r="F14" s="66"/>
      <c r="G14" s="36">
        <f>'Recap du 1er Sem'!$G14</f>
        <v>2500</v>
      </c>
      <c r="H14" s="66"/>
      <c r="I14" s="66"/>
      <c r="J14" s="66"/>
    </row>
    <row r="15" spans="2:10" x14ac:dyDescent="0.4">
      <c r="B15" s="64"/>
      <c r="C15" s="66"/>
      <c r="D15" s="35">
        <f>'Recap du 2eme Sem'!D9</f>
        <v>36523</v>
      </c>
      <c r="E15" s="36">
        <f>'Recap du 2eme Sem'!E9</f>
        <v>2200</v>
      </c>
      <c r="F15" s="67">
        <f>SUM(E15:E20)</f>
        <v>13600</v>
      </c>
      <c r="G15" s="36">
        <f>'Recap du 2eme Sem'!G9</f>
        <v>1235</v>
      </c>
      <c r="H15" s="67">
        <f t="shared" ref="H15" si="0">SUM(G15:G20)</f>
        <v>13735</v>
      </c>
      <c r="I15" s="66">
        <f>H15-F15</f>
        <v>135</v>
      </c>
      <c r="J15" s="66"/>
    </row>
    <row r="16" spans="2:10" x14ac:dyDescent="0.4">
      <c r="B16" s="64"/>
      <c r="C16" s="66"/>
      <c r="D16" s="35">
        <f>'Recap du 2eme Sem'!D10</f>
        <v>0</v>
      </c>
      <c r="E16" s="36">
        <f>'Recap du 2eme Sem'!E10</f>
        <v>2300</v>
      </c>
      <c r="F16" s="66"/>
      <c r="G16" s="36">
        <f>'Recap du 2eme Sem'!G10</f>
        <v>2500</v>
      </c>
      <c r="H16" s="66"/>
      <c r="I16" s="66"/>
      <c r="J16" s="66"/>
    </row>
    <row r="17" spans="2:10" x14ac:dyDescent="0.4">
      <c r="B17" s="64"/>
      <c r="C17" s="66"/>
      <c r="D17" s="35">
        <f>'Recap du 2eme Sem'!D11</f>
        <v>0</v>
      </c>
      <c r="E17" s="36">
        <f>'Recap du 2eme Sem'!E11</f>
        <v>2300</v>
      </c>
      <c r="F17" s="66"/>
      <c r="G17" s="36">
        <f>'Recap du 2eme Sem'!G11</f>
        <v>2500</v>
      </c>
      <c r="H17" s="66"/>
      <c r="I17" s="66"/>
      <c r="J17" s="66"/>
    </row>
    <row r="18" spans="2:10" x14ac:dyDescent="0.4">
      <c r="B18" s="64"/>
      <c r="C18" s="66"/>
      <c r="D18" s="35">
        <f>'Recap du 2eme Sem'!D12</f>
        <v>12352</v>
      </c>
      <c r="E18" s="36">
        <f>'Recap du 2eme Sem'!E12</f>
        <v>2200</v>
      </c>
      <c r="F18" s="66"/>
      <c r="G18" s="36">
        <f>'Recap du 2eme Sem'!G12</f>
        <v>2500</v>
      </c>
      <c r="H18" s="66"/>
      <c r="I18" s="66"/>
      <c r="J18" s="66"/>
    </row>
    <row r="19" spans="2:10" x14ac:dyDescent="0.4">
      <c r="B19" s="64"/>
      <c r="C19" s="66"/>
      <c r="D19" s="35">
        <f>'Recap du 2eme Sem'!D13</f>
        <v>0</v>
      </c>
      <c r="E19" s="36">
        <f>'Recap du 2eme Sem'!E13</f>
        <v>2300</v>
      </c>
      <c r="F19" s="66"/>
      <c r="G19" s="36">
        <f>'Recap du 2eme Sem'!G13</f>
        <v>2500</v>
      </c>
      <c r="H19" s="66"/>
      <c r="I19" s="66"/>
      <c r="J19" s="66"/>
    </row>
    <row r="20" spans="2:10" x14ac:dyDescent="0.4">
      <c r="B20" s="64"/>
      <c r="C20" s="66"/>
      <c r="D20" s="35">
        <f>'Recap du 2eme Sem'!$D14</f>
        <v>0</v>
      </c>
      <c r="E20" s="36">
        <f>'Recap du 2eme Sem'!$E14</f>
        <v>2300</v>
      </c>
      <c r="F20" s="66"/>
      <c r="G20" s="36">
        <f>'Recap du 2eme Sem'!$G14</f>
        <v>2500</v>
      </c>
      <c r="H20" s="66"/>
      <c r="I20" s="66"/>
      <c r="J20" s="66"/>
    </row>
    <row r="21" spans="2:10" x14ac:dyDescent="0.4">
      <c r="B21" s="64">
        <f>JAN!B10</f>
        <v>123</v>
      </c>
      <c r="C21" s="64"/>
      <c r="D21" s="35">
        <f>'Recap du 1er Sem'!$D15</f>
        <v>12123</v>
      </c>
      <c r="E21" s="36">
        <f>'Recap du 1er Sem'!$E15</f>
        <v>0</v>
      </c>
      <c r="F21" s="67">
        <f t="shared" ref="F21" si="1">SUM(E21:E26)</f>
        <v>111</v>
      </c>
      <c r="G21" s="36">
        <f>'Recap du 1er Sem'!$G15</f>
        <v>23</v>
      </c>
      <c r="H21" s="67">
        <f t="shared" ref="H21" si="2">SUM(G21:G26)</f>
        <v>138</v>
      </c>
      <c r="I21" s="66">
        <f>H21-F21</f>
        <v>27</v>
      </c>
      <c r="J21" s="66"/>
    </row>
    <row r="22" spans="2:10" x14ac:dyDescent="0.4">
      <c r="B22" s="64"/>
      <c r="C22" s="64"/>
      <c r="D22" s="35">
        <f>'Recap du 1er Sem'!$D16</f>
        <v>0</v>
      </c>
      <c r="E22" s="36">
        <f>'Recap du 1er Sem'!$E16</f>
        <v>22</v>
      </c>
      <c r="F22" s="66"/>
      <c r="G22" s="36">
        <f>'Recap du 1er Sem'!$G16</f>
        <v>23</v>
      </c>
      <c r="H22" s="66"/>
      <c r="I22" s="66"/>
      <c r="J22" s="66"/>
    </row>
    <row r="23" spans="2:10" x14ac:dyDescent="0.4">
      <c r="B23" s="64"/>
      <c r="C23" s="64"/>
      <c r="D23" s="35">
        <f>'Recap du 1er Sem'!$D17</f>
        <v>1234</v>
      </c>
      <c r="E23" s="36">
        <f>'Recap du 1er Sem'!$E17</f>
        <v>22</v>
      </c>
      <c r="F23" s="66"/>
      <c r="G23" s="36">
        <f>'Recap du 1er Sem'!$G17</f>
        <v>23</v>
      </c>
      <c r="H23" s="66"/>
      <c r="I23" s="66"/>
      <c r="J23" s="66"/>
    </row>
    <row r="24" spans="2:10" x14ac:dyDescent="0.4">
      <c r="B24" s="64"/>
      <c r="C24" s="64"/>
      <c r="D24" s="35">
        <f>'Recap du 1er Sem'!$D18</f>
        <v>0</v>
      </c>
      <c r="E24" s="36">
        <f>'Recap du 1er Sem'!$E18</f>
        <v>22</v>
      </c>
      <c r="F24" s="66"/>
      <c r="G24" s="36">
        <f>'Recap du 1er Sem'!$G18</f>
        <v>23</v>
      </c>
      <c r="H24" s="66"/>
      <c r="I24" s="66"/>
      <c r="J24" s="66"/>
    </row>
    <row r="25" spans="2:10" x14ac:dyDescent="0.4">
      <c r="B25" s="64"/>
      <c r="C25" s="64"/>
      <c r="D25" s="35">
        <f>'Recap du 1er Sem'!$D19</f>
        <v>0</v>
      </c>
      <c r="E25" s="36">
        <f>'Recap du 1er Sem'!$E19</f>
        <v>22</v>
      </c>
      <c r="F25" s="66"/>
      <c r="G25" s="36">
        <f>'Recap du 1er Sem'!$G19</f>
        <v>23</v>
      </c>
      <c r="H25" s="66"/>
      <c r="I25" s="66"/>
      <c r="J25" s="66"/>
    </row>
    <row r="26" spans="2:10" x14ac:dyDescent="0.4">
      <c r="B26" s="64"/>
      <c r="C26" s="64"/>
      <c r="D26" s="35">
        <f>'Recap du 1er Sem'!$D20</f>
        <v>22</v>
      </c>
      <c r="E26" s="36">
        <f>'Recap du 1er Sem'!$E20</f>
        <v>23</v>
      </c>
      <c r="F26" s="66"/>
      <c r="G26" s="36">
        <f>'Recap du 1er Sem'!$G20</f>
        <v>23</v>
      </c>
      <c r="H26" s="66"/>
      <c r="I26" s="66"/>
      <c r="J26" s="66"/>
    </row>
    <row r="27" spans="2:10" x14ac:dyDescent="0.4">
      <c r="B27" s="64"/>
      <c r="C27" s="64"/>
      <c r="D27" s="35">
        <f>'Recap du 2eme Sem'!$D15</f>
        <v>12345</v>
      </c>
      <c r="E27" s="36">
        <f>'Recap du 2eme Sem'!$E15</f>
        <v>22</v>
      </c>
      <c r="F27" s="67">
        <f t="shared" ref="F27" si="3">SUM(E27:E32)</f>
        <v>134</v>
      </c>
      <c r="G27" s="36">
        <f>'Recap du 2eme Sem'!$G15</f>
        <v>2563</v>
      </c>
      <c r="H27" s="67">
        <f t="shared" ref="H27" si="4">SUM(G27:G32)</f>
        <v>2656</v>
      </c>
      <c r="I27" s="66">
        <f>H27-F27</f>
        <v>2522</v>
      </c>
      <c r="J27" s="66"/>
    </row>
    <row r="28" spans="2:10" x14ac:dyDescent="0.4">
      <c r="B28" s="64"/>
      <c r="C28" s="64"/>
      <c r="D28" s="35">
        <f>'Recap du 2eme Sem'!$D16</f>
        <v>0</v>
      </c>
      <c r="E28" s="36">
        <f>'Recap du 2eme Sem'!$E16</f>
        <v>22</v>
      </c>
      <c r="F28" s="66"/>
      <c r="G28" s="36">
        <f>'Recap du 2eme Sem'!$G16</f>
        <v>23</v>
      </c>
      <c r="H28" s="66"/>
      <c r="I28" s="66"/>
      <c r="J28" s="66"/>
    </row>
    <row r="29" spans="2:10" x14ac:dyDescent="0.4">
      <c r="B29" s="64"/>
      <c r="C29" s="64"/>
      <c r="D29" s="35">
        <f>'Recap du 2eme Sem'!$D17</f>
        <v>22</v>
      </c>
      <c r="E29" s="36">
        <f>'Recap du 2eme Sem'!$E17</f>
        <v>23</v>
      </c>
      <c r="F29" s="66"/>
      <c r="G29" s="36">
        <f>'Recap du 2eme Sem'!$G17</f>
        <v>23</v>
      </c>
      <c r="H29" s="66"/>
      <c r="I29" s="66"/>
      <c r="J29" s="66"/>
    </row>
    <row r="30" spans="2:10" x14ac:dyDescent="0.4">
      <c r="B30" s="64"/>
      <c r="C30" s="64"/>
      <c r="D30" s="35">
        <f>'Recap du 2eme Sem'!$D18</f>
        <v>0</v>
      </c>
      <c r="E30" s="36">
        <f>'Recap du 2eme Sem'!$E18</f>
        <v>22</v>
      </c>
      <c r="F30" s="66"/>
      <c r="G30" s="36">
        <f>'Recap du 2eme Sem'!$G18</f>
        <v>23</v>
      </c>
      <c r="H30" s="66"/>
      <c r="I30" s="66"/>
      <c r="J30" s="66"/>
    </row>
    <row r="31" spans="2:10" x14ac:dyDescent="0.4">
      <c r="B31" s="64"/>
      <c r="C31" s="64"/>
      <c r="D31" s="35">
        <f>'Recap du 2eme Sem'!$D19</f>
        <v>0</v>
      </c>
      <c r="E31" s="36">
        <f>'Recap du 2eme Sem'!$E19</f>
        <v>22</v>
      </c>
      <c r="F31" s="66"/>
      <c r="G31" s="36">
        <f>'Recap du 2eme Sem'!$G19</f>
        <v>23</v>
      </c>
      <c r="H31" s="66"/>
      <c r="I31" s="66"/>
      <c r="J31" s="66"/>
    </row>
    <row r="32" spans="2:10" x14ac:dyDescent="0.4">
      <c r="B32" s="64"/>
      <c r="C32" s="64"/>
      <c r="D32" s="35">
        <f>'Recap du 2eme Sem'!$D20</f>
        <v>22</v>
      </c>
      <c r="E32" s="36">
        <f>'Recap du 2eme Sem'!$E20</f>
        <v>23</v>
      </c>
      <c r="F32" s="66"/>
      <c r="G32" s="36">
        <f>'Recap du 2eme Sem'!$G20</f>
        <v>1</v>
      </c>
      <c r="H32" s="66"/>
      <c r="I32" s="66"/>
      <c r="J32" s="66"/>
    </row>
    <row r="33" spans="2:10" x14ac:dyDescent="0.4">
      <c r="B33" s="64">
        <f>JAN!B11</f>
        <v>1</v>
      </c>
      <c r="C33" s="64"/>
      <c r="D33" s="35">
        <f>'Recap du 1er Sem'!$D21</f>
        <v>0</v>
      </c>
      <c r="E33" s="36">
        <f>'Recap du 1er Sem'!$E21</f>
        <v>0</v>
      </c>
      <c r="F33" s="67">
        <f t="shared" ref="F33" si="5">SUM(E33:E38)</f>
        <v>121</v>
      </c>
      <c r="G33" s="36">
        <f>'Recap du 1er Sem'!$G21</f>
        <v>0</v>
      </c>
      <c r="H33" s="67">
        <f t="shared" ref="H33" si="6">SUM(G33:G38)</f>
        <v>0</v>
      </c>
      <c r="I33" s="66">
        <f>H33-F33</f>
        <v>-121</v>
      </c>
      <c r="J33" s="66"/>
    </row>
    <row r="34" spans="2:10" x14ac:dyDescent="0.4">
      <c r="B34" s="64"/>
      <c r="C34" s="64"/>
      <c r="D34" s="35">
        <f>'Recap du 1er Sem'!$D22</f>
        <v>0</v>
      </c>
      <c r="E34" s="36">
        <f>'Recap du 1er Sem'!$E22</f>
        <v>23</v>
      </c>
      <c r="F34" s="66"/>
      <c r="G34" s="36">
        <f>'Recap du 1er Sem'!$G22</f>
        <v>0</v>
      </c>
      <c r="H34" s="66"/>
      <c r="I34" s="66"/>
      <c r="J34" s="66"/>
    </row>
    <row r="35" spans="2:10" x14ac:dyDescent="0.4">
      <c r="B35" s="64"/>
      <c r="C35" s="64"/>
      <c r="D35" s="35">
        <f>'Recap du 1er Sem'!$D23</f>
        <v>23</v>
      </c>
      <c r="E35" s="36">
        <f>'Recap du 1er Sem'!$E23</f>
        <v>23</v>
      </c>
      <c r="F35" s="66"/>
      <c r="G35" s="36">
        <f>'Recap du 1er Sem'!$G23</f>
        <v>0</v>
      </c>
      <c r="H35" s="66"/>
      <c r="I35" s="66"/>
      <c r="J35" s="66"/>
    </row>
    <row r="36" spans="2:10" x14ac:dyDescent="0.4">
      <c r="B36" s="64"/>
      <c r="C36" s="64"/>
      <c r="D36" s="35">
        <f>'Recap du 1er Sem'!$D24</f>
        <v>0</v>
      </c>
      <c r="E36" s="36">
        <f>'Recap du 1er Sem'!$E24</f>
        <v>25</v>
      </c>
      <c r="F36" s="66"/>
      <c r="G36" s="36">
        <f>'Recap du 1er Sem'!$G24</f>
        <v>0</v>
      </c>
      <c r="H36" s="66"/>
      <c r="I36" s="66"/>
      <c r="J36" s="66"/>
    </row>
    <row r="37" spans="2:10" x14ac:dyDescent="0.4">
      <c r="B37" s="64"/>
      <c r="C37" s="64"/>
      <c r="D37" s="35">
        <f>'Recap du 1er Sem'!$D25</f>
        <v>0</v>
      </c>
      <c r="E37" s="36">
        <f>'Recap du 1er Sem'!$E25</f>
        <v>26</v>
      </c>
      <c r="F37" s="66"/>
      <c r="G37" s="36">
        <f>'Recap du 1er Sem'!$G25</f>
        <v>0</v>
      </c>
      <c r="H37" s="66"/>
      <c r="I37" s="66"/>
      <c r="J37" s="66"/>
    </row>
    <row r="38" spans="2:10" x14ac:dyDescent="0.4">
      <c r="B38" s="64"/>
      <c r="C38" s="64"/>
      <c r="D38" s="35">
        <f>'Recap du 1er Sem'!$D26</f>
        <v>23</v>
      </c>
      <c r="E38" s="36">
        <f>'Recap du 1er Sem'!$E26</f>
        <v>24</v>
      </c>
      <c r="F38" s="66"/>
      <c r="G38" s="36">
        <f>'Recap du 1er Sem'!$G26</f>
        <v>0</v>
      </c>
      <c r="H38" s="66"/>
      <c r="I38" s="66"/>
      <c r="J38" s="66"/>
    </row>
    <row r="39" spans="2:10" x14ac:dyDescent="0.4">
      <c r="B39" s="64"/>
      <c r="C39" s="64"/>
      <c r="D39" s="35">
        <f>'Recap du 2eme Sem'!$D21</f>
        <v>0</v>
      </c>
      <c r="E39" s="36">
        <f>'Recap du 2eme Sem'!$E21</f>
        <v>23</v>
      </c>
      <c r="F39" s="67">
        <f t="shared" ref="F39" si="7">SUM(E39:E44)</f>
        <v>120</v>
      </c>
      <c r="G39" s="36">
        <f>'Recap du 2eme Sem'!$G21</f>
        <v>0</v>
      </c>
      <c r="H39" s="67">
        <f t="shared" ref="H39" si="8">SUM(G39:G44)</f>
        <v>14</v>
      </c>
      <c r="I39" s="66">
        <f>H39-F39</f>
        <v>-106</v>
      </c>
      <c r="J39" s="66"/>
    </row>
    <row r="40" spans="2:10" x14ac:dyDescent="0.4">
      <c r="B40" s="64"/>
      <c r="C40" s="64"/>
      <c r="D40" s="35">
        <f>'Recap du 2eme Sem'!$D22</f>
        <v>0</v>
      </c>
      <c r="E40" s="36">
        <f>'Recap du 2eme Sem'!$E22</f>
        <v>25</v>
      </c>
      <c r="F40" s="66"/>
      <c r="G40" s="36">
        <f>'Recap du 2eme Sem'!$G22</f>
        <v>0</v>
      </c>
      <c r="H40" s="66"/>
      <c r="I40" s="66"/>
      <c r="J40" s="66"/>
    </row>
    <row r="41" spans="2:10" x14ac:dyDescent="0.4">
      <c r="B41" s="64"/>
      <c r="C41" s="64"/>
      <c r="D41" s="35">
        <f>'Recap du 2eme Sem'!$D23</f>
        <v>23</v>
      </c>
      <c r="E41" s="36">
        <f>'Recap du 2eme Sem'!$E23</f>
        <v>12</v>
      </c>
      <c r="F41" s="66"/>
      <c r="G41" s="36">
        <f>'Recap du 2eme Sem'!$G23</f>
        <v>0</v>
      </c>
      <c r="H41" s="66"/>
      <c r="I41" s="66"/>
      <c r="J41" s="66"/>
    </row>
    <row r="42" spans="2:10" x14ac:dyDescent="0.4">
      <c r="B42" s="64"/>
      <c r="C42" s="64"/>
      <c r="D42" s="35">
        <f>'Recap du 2eme Sem'!$D24</f>
        <v>0</v>
      </c>
      <c r="E42" s="36">
        <f>'Recap du 2eme Sem'!$E24</f>
        <v>23</v>
      </c>
      <c r="F42" s="66"/>
      <c r="G42" s="36">
        <f>'Recap du 2eme Sem'!$G24</f>
        <v>0</v>
      </c>
      <c r="H42" s="66"/>
      <c r="I42" s="66"/>
      <c r="J42" s="66"/>
    </row>
    <row r="43" spans="2:10" x14ac:dyDescent="0.4">
      <c r="B43" s="64"/>
      <c r="C43" s="64"/>
      <c r="D43" s="35">
        <f>'Recap du 2eme Sem'!$D25</f>
        <v>121514</v>
      </c>
      <c r="E43" s="36">
        <f>'Recap du 2eme Sem'!$E25</f>
        <v>25</v>
      </c>
      <c r="F43" s="66"/>
      <c r="G43" s="36">
        <f>'Recap du 2eme Sem'!$G25</f>
        <v>25</v>
      </c>
      <c r="H43" s="66"/>
      <c r="I43" s="66"/>
      <c r="J43" s="66"/>
    </row>
    <row r="44" spans="2:10" x14ac:dyDescent="0.4">
      <c r="B44" s="64"/>
      <c r="C44" s="64"/>
      <c r="D44" s="35">
        <f>'Recap du 2eme Sem'!$D26</f>
        <v>23</v>
      </c>
      <c r="E44" s="36">
        <f>'Recap du 2eme Sem'!$E26</f>
        <v>12</v>
      </c>
      <c r="F44" s="66"/>
      <c r="G44" s="36">
        <f>'Recap du 2eme Sem'!$G26</f>
        <v>-11</v>
      </c>
      <c r="H44" s="66"/>
      <c r="I44" s="66"/>
      <c r="J44" s="66"/>
    </row>
    <row r="45" spans="2:10" x14ac:dyDescent="0.4">
      <c r="B45" s="64">
        <f>JAN!$B12</f>
        <v>2</v>
      </c>
      <c r="C45" s="64">
        <f>JAN!C209</f>
        <v>0</v>
      </c>
      <c r="D45" s="35">
        <f>'Recap du 1er Sem'!$D27</f>
        <v>0</v>
      </c>
      <c r="E45" s="36">
        <f>'Recap du 1er Sem'!$E27</f>
        <v>0</v>
      </c>
      <c r="F45" s="67">
        <f t="shared" ref="F45" si="9">SUM(E45:E50)</f>
        <v>0</v>
      </c>
      <c r="G45" s="36">
        <f>'Recap du 1er Sem'!$G27</f>
        <v>0</v>
      </c>
      <c r="H45" s="67">
        <f t="shared" ref="H45" si="10">SUM(G45:G50)</f>
        <v>0</v>
      </c>
      <c r="I45" s="66">
        <f>H45-F45</f>
        <v>0</v>
      </c>
      <c r="J45" s="66"/>
    </row>
    <row r="46" spans="2:10" x14ac:dyDescent="0.4">
      <c r="B46" s="64"/>
      <c r="C46" s="64"/>
      <c r="D46" s="35">
        <f>'Recap du 1er Sem'!$D28</f>
        <v>0</v>
      </c>
      <c r="E46" s="36">
        <f>'Recap du 1er Sem'!$E28</f>
        <v>0</v>
      </c>
      <c r="F46" s="66"/>
      <c r="G46" s="36">
        <f>'Recap du 1er Sem'!$G28</f>
        <v>0</v>
      </c>
      <c r="H46" s="66"/>
      <c r="I46" s="66"/>
      <c r="J46" s="66"/>
    </row>
    <row r="47" spans="2:10" x14ac:dyDescent="0.4">
      <c r="B47" s="64"/>
      <c r="C47" s="64"/>
      <c r="D47" s="35">
        <f>'Recap du 1er Sem'!$D29</f>
        <v>0</v>
      </c>
      <c r="E47" s="36">
        <f>'Recap du 1er Sem'!$E29</f>
        <v>0</v>
      </c>
      <c r="F47" s="66"/>
      <c r="G47" s="36">
        <f>'Recap du 1er Sem'!$G29</f>
        <v>0</v>
      </c>
      <c r="H47" s="66"/>
      <c r="I47" s="66"/>
      <c r="J47" s="66"/>
    </row>
    <row r="48" spans="2:10" x14ac:dyDescent="0.4">
      <c r="B48" s="64"/>
      <c r="C48" s="64"/>
      <c r="D48" s="35">
        <f>'Recap du 1er Sem'!$D30</f>
        <v>0</v>
      </c>
      <c r="E48" s="36">
        <f>'Recap du 1er Sem'!$E30</f>
        <v>0</v>
      </c>
      <c r="F48" s="66"/>
      <c r="G48" s="36">
        <f>'Recap du 1er Sem'!$G30</f>
        <v>0</v>
      </c>
      <c r="H48" s="66"/>
      <c r="I48" s="66"/>
      <c r="J48" s="66"/>
    </row>
    <row r="49" spans="2:10" x14ac:dyDescent="0.4">
      <c r="B49" s="64"/>
      <c r="C49" s="64"/>
      <c r="D49" s="35">
        <f>'Recap du 1er Sem'!$D31</f>
        <v>0</v>
      </c>
      <c r="E49" s="36">
        <f>'Recap du 1er Sem'!$E31</f>
        <v>0</v>
      </c>
      <c r="F49" s="66"/>
      <c r="G49" s="36">
        <f>'Recap du 1er Sem'!$G31</f>
        <v>0</v>
      </c>
      <c r="H49" s="66"/>
      <c r="I49" s="66"/>
      <c r="J49" s="66"/>
    </row>
    <row r="50" spans="2:10" x14ac:dyDescent="0.4">
      <c r="B50" s="64"/>
      <c r="C50" s="64"/>
      <c r="D50" s="35">
        <f>'Recap du 1er Sem'!$D32</f>
        <v>0</v>
      </c>
      <c r="E50" s="36">
        <f>'Recap du 1er Sem'!$E32</f>
        <v>0</v>
      </c>
      <c r="F50" s="66"/>
      <c r="G50" s="36">
        <f>'Recap du 1er Sem'!$G32</f>
        <v>0</v>
      </c>
      <c r="H50" s="66"/>
      <c r="I50" s="66"/>
      <c r="J50" s="66"/>
    </row>
    <row r="51" spans="2:10" x14ac:dyDescent="0.4">
      <c r="B51" s="64"/>
      <c r="C51" s="64"/>
      <c r="D51" s="35">
        <f>'Recap du 2eme Sem'!$D27</f>
        <v>0</v>
      </c>
      <c r="E51" s="36">
        <f>'Recap du 2eme Sem'!$E27</f>
        <v>0</v>
      </c>
      <c r="F51" s="67">
        <f t="shared" ref="F51" si="11">SUM(E51:E56)</f>
        <v>0</v>
      </c>
      <c r="G51" s="36">
        <f>'Recap du 2eme Sem'!$G27</f>
        <v>0</v>
      </c>
      <c r="H51" s="67">
        <f t="shared" ref="H51" si="12">SUM(G51:G56)</f>
        <v>-1</v>
      </c>
      <c r="I51" s="66">
        <f t="shared" ref="I51" si="13">H51-F51</f>
        <v>-1</v>
      </c>
      <c r="J51" s="66"/>
    </row>
    <row r="52" spans="2:10" x14ac:dyDescent="0.4">
      <c r="B52" s="64"/>
      <c r="C52" s="64"/>
      <c r="D52" s="35">
        <f>'Recap du 2eme Sem'!$D28</f>
        <v>0</v>
      </c>
      <c r="E52" s="36">
        <f>'Recap du 2eme Sem'!$E28</f>
        <v>0</v>
      </c>
      <c r="F52" s="66"/>
      <c r="G52" s="36">
        <f>'Recap du 2eme Sem'!$G28</f>
        <v>0</v>
      </c>
      <c r="H52" s="66"/>
      <c r="I52" s="66"/>
      <c r="J52" s="66"/>
    </row>
    <row r="53" spans="2:10" x14ac:dyDescent="0.4">
      <c r="B53" s="64"/>
      <c r="C53" s="64"/>
      <c r="D53" s="35">
        <f>'Recap du 2eme Sem'!$D29</f>
        <v>0</v>
      </c>
      <c r="E53" s="36">
        <f>'Recap du 2eme Sem'!$E29</f>
        <v>0</v>
      </c>
      <c r="F53" s="66"/>
      <c r="G53" s="36">
        <f>'Recap du 2eme Sem'!$G29</f>
        <v>0</v>
      </c>
      <c r="H53" s="66"/>
      <c r="I53" s="66"/>
      <c r="J53" s="66"/>
    </row>
    <row r="54" spans="2:10" x14ac:dyDescent="0.4">
      <c r="B54" s="64"/>
      <c r="C54" s="64"/>
      <c r="D54" s="35">
        <f>'Recap du 2eme Sem'!$D30</f>
        <v>0</v>
      </c>
      <c r="E54" s="36">
        <f>'Recap du 2eme Sem'!$E30</f>
        <v>0</v>
      </c>
      <c r="F54" s="66"/>
      <c r="G54" s="36">
        <f>'Recap du 2eme Sem'!$G30</f>
        <v>0</v>
      </c>
      <c r="H54" s="66"/>
      <c r="I54" s="66"/>
      <c r="J54" s="66"/>
    </row>
    <row r="55" spans="2:10" x14ac:dyDescent="0.4">
      <c r="B55" s="64"/>
      <c r="C55" s="64"/>
      <c r="D55" s="35">
        <f>'Recap du 2eme Sem'!$D31</f>
        <v>0</v>
      </c>
      <c r="E55" s="36">
        <f>'Recap du 2eme Sem'!$E31</f>
        <v>0</v>
      </c>
      <c r="F55" s="66"/>
      <c r="G55" s="36">
        <f>'Recap du 2eme Sem'!$G31</f>
        <v>0</v>
      </c>
      <c r="H55" s="66"/>
      <c r="I55" s="66"/>
      <c r="J55" s="66"/>
    </row>
    <row r="56" spans="2:10" x14ac:dyDescent="0.4">
      <c r="B56" s="64"/>
      <c r="C56" s="64"/>
      <c r="D56" s="35">
        <f>'Recap du 2eme Sem'!$D32</f>
        <v>1</v>
      </c>
      <c r="E56" s="36">
        <f>'Recap du 2eme Sem'!$E32</f>
        <v>0</v>
      </c>
      <c r="F56" s="66"/>
      <c r="G56" s="36">
        <f>'Recap du 2eme Sem'!$G32</f>
        <v>-1</v>
      </c>
      <c r="H56" s="66"/>
      <c r="I56" s="66"/>
      <c r="J56" s="66"/>
    </row>
    <row r="57" spans="2:10" x14ac:dyDescent="0.4">
      <c r="B57" s="64">
        <f>JAN!B13</f>
        <v>3</v>
      </c>
      <c r="C57" s="66"/>
      <c r="D57" s="35">
        <f>'Recap du 1er Sem'!$D33</f>
        <v>12345</v>
      </c>
      <c r="E57" s="36">
        <f>'Recap du 1er Sem'!$E33</f>
        <v>0</v>
      </c>
      <c r="F57" s="67">
        <f t="shared" ref="F57" si="14">SUM(E57:E62)</f>
        <v>0</v>
      </c>
      <c r="G57" s="36">
        <f>'Recap du 1er Sem'!$G33</f>
        <v>0</v>
      </c>
      <c r="H57" s="67">
        <f t="shared" ref="H57" si="15">SUM(G57:G62)</f>
        <v>0</v>
      </c>
      <c r="I57" s="66">
        <f t="shared" ref="I57" si="16">H57-F57</f>
        <v>0</v>
      </c>
      <c r="J57" s="66"/>
    </row>
    <row r="58" spans="2:10" x14ac:dyDescent="0.4">
      <c r="B58" s="64"/>
      <c r="C58" s="66"/>
      <c r="D58" s="35">
        <f>'Recap du 1er Sem'!$D34</f>
        <v>0</v>
      </c>
      <c r="E58" s="36">
        <f>'Recap du 1er Sem'!$E34</f>
        <v>0</v>
      </c>
      <c r="F58" s="66"/>
      <c r="G58" s="36">
        <f>'Recap du 1er Sem'!$G34</f>
        <v>0</v>
      </c>
      <c r="H58" s="66"/>
      <c r="I58" s="66"/>
      <c r="J58" s="66"/>
    </row>
    <row r="59" spans="2:10" x14ac:dyDescent="0.4">
      <c r="B59" s="64"/>
      <c r="C59" s="66"/>
      <c r="D59" s="35">
        <f>'Recap du 1er Sem'!$D35</f>
        <v>0</v>
      </c>
      <c r="E59" s="36">
        <f>'Recap du 1er Sem'!$E35</f>
        <v>0</v>
      </c>
      <c r="F59" s="66"/>
      <c r="G59" s="36">
        <f>'Recap du 1er Sem'!$G35</f>
        <v>0</v>
      </c>
      <c r="H59" s="66"/>
      <c r="I59" s="66"/>
      <c r="J59" s="66"/>
    </row>
    <row r="60" spans="2:10" x14ac:dyDescent="0.4">
      <c r="B60" s="64"/>
      <c r="C60" s="66"/>
      <c r="D60" s="35">
        <f>'Recap du 1er Sem'!$D36</f>
        <v>0</v>
      </c>
      <c r="E60" s="36">
        <f>'Recap du 1er Sem'!$E36</f>
        <v>0</v>
      </c>
      <c r="F60" s="66"/>
      <c r="G60" s="36">
        <f>'Recap du 1er Sem'!$G36</f>
        <v>0</v>
      </c>
      <c r="H60" s="66"/>
      <c r="I60" s="66"/>
      <c r="J60" s="66"/>
    </row>
    <row r="61" spans="2:10" x14ac:dyDescent="0.4">
      <c r="B61" s="64"/>
      <c r="C61" s="66"/>
      <c r="D61" s="35">
        <f>'Recap du 1er Sem'!$D37</f>
        <v>0</v>
      </c>
      <c r="E61" s="36">
        <f>'Recap du 1er Sem'!$E37</f>
        <v>0</v>
      </c>
      <c r="F61" s="66"/>
      <c r="G61" s="36">
        <f>'Recap du 1er Sem'!$G37</f>
        <v>0</v>
      </c>
      <c r="H61" s="66"/>
      <c r="I61" s="66"/>
      <c r="J61" s="66"/>
    </row>
    <row r="62" spans="2:10" x14ac:dyDescent="0.4">
      <c r="B62" s="64"/>
      <c r="C62" s="66"/>
      <c r="D62" s="35">
        <f>'Recap du 1er Sem'!$D38</f>
        <v>0</v>
      </c>
      <c r="E62" s="36">
        <f>'Recap du 1er Sem'!$E38</f>
        <v>0</v>
      </c>
      <c r="F62" s="66"/>
      <c r="G62" s="36">
        <f>'Recap du 1er Sem'!$G38</f>
        <v>0</v>
      </c>
      <c r="H62" s="66"/>
      <c r="I62" s="66"/>
      <c r="J62" s="66"/>
    </row>
    <row r="63" spans="2:10" x14ac:dyDescent="0.4">
      <c r="B63" s="64"/>
      <c r="C63" s="66"/>
      <c r="D63" s="35">
        <f>'Recap du 2eme Sem'!$D33</f>
        <v>0</v>
      </c>
      <c r="E63" s="36">
        <f>'Recap du 2eme Sem'!$E33</f>
        <v>0</v>
      </c>
      <c r="F63" s="67">
        <f t="shared" ref="F63" si="17">SUM(E63:E68)</f>
        <v>0</v>
      </c>
      <c r="G63" s="36">
        <f>'Recap du 2eme Sem'!$G33</f>
        <v>0</v>
      </c>
      <c r="H63" s="67">
        <f t="shared" ref="H63" si="18">SUM(G63:G68)</f>
        <v>0</v>
      </c>
      <c r="I63" s="66">
        <f t="shared" ref="I63" si="19">H63-F63</f>
        <v>0</v>
      </c>
      <c r="J63" s="66"/>
    </row>
    <row r="64" spans="2:10" x14ac:dyDescent="0.4">
      <c r="B64" s="64"/>
      <c r="C64" s="66"/>
      <c r="D64" s="35">
        <f>'Recap du 2eme Sem'!$D34</f>
        <v>0</v>
      </c>
      <c r="E64" s="36">
        <f>'Recap du 2eme Sem'!$E34</f>
        <v>0</v>
      </c>
      <c r="F64" s="66"/>
      <c r="G64" s="36">
        <f>'Recap du 2eme Sem'!$G34</f>
        <v>0</v>
      </c>
      <c r="H64" s="66"/>
      <c r="I64" s="66"/>
      <c r="J64" s="66"/>
    </row>
    <row r="65" spans="2:10" x14ac:dyDescent="0.4">
      <c r="B65" s="64"/>
      <c r="C65" s="66"/>
      <c r="D65" s="35">
        <f>'Recap du 2eme Sem'!$D35</f>
        <v>0</v>
      </c>
      <c r="E65" s="36">
        <f>'Recap du 2eme Sem'!$E35</f>
        <v>0</v>
      </c>
      <c r="F65" s="66"/>
      <c r="G65" s="36">
        <f>'Recap du 2eme Sem'!$G35</f>
        <v>0</v>
      </c>
      <c r="H65" s="66"/>
      <c r="I65" s="66"/>
      <c r="J65" s="66"/>
    </row>
    <row r="66" spans="2:10" x14ac:dyDescent="0.4">
      <c r="B66" s="64"/>
      <c r="C66" s="66"/>
      <c r="D66" s="35">
        <f>'Recap du 2eme Sem'!$D36</f>
        <v>0</v>
      </c>
      <c r="E66" s="36">
        <f>'Recap du 2eme Sem'!$E36</f>
        <v>0</v>
      </c>
      <c r="F66" s="66"/>
      <c r="G66" s="36">
        <f>'Recap du 2eme Sem'!$G36</f>
        <v>0</v>
      </c>
      <c r="H66" s="66"/>
      <c r="I66" s="66"/>
      <c r="J66" s="66"/>
    </row>
    <row r="67" spans="2:10" x14ac:dyDescent="0.4">
      <c r="B67" s="64"/>
      <c r="C67" s="66"/>
      <c r="D67" s="35">
        <f>'Recap du 2eme Sem'!$D37</f>
        <v>0</v>
      </c>
      <c r="E67" s="36">
        <f>'Recap du 2eme Sem'!$E37</f>
        <v>0</v>
      </c>
      <c r="F67" s="66"/>
      <c r="G67" s="36">
        <f>'Recap du 2eme Sem'!$G37</f>
        <v>0</v>
      </c>
      <c r="H67" s="66"/>
      <c r="I67" s="66"/>
      <c r="J67" s="66"/>
    </row>
    <row r="68" spans="2:10" x14ac:dyDescent="0.4">
      <c r="B68" s="64"/>
      <c r="C68" s="66"/>
      <c r="D68" s="35">
        <f>'Recap du 2eme Sem'!$D38</f>
        <v>0</v>
      </c>
      <c r="E68" s="36">
        <f>'Recap du 2eme Sem'!$E38</f>
        <v>0</v>
      </c>
      <c r="F68" s="66"/>
      <c r="G68" s="36">
        <f>'Recap du 2eme Sem'!$G38</f>
        <v>0</v>
      </c>
      <c r="H68" s="66"/>
      <c r="I68" s="66"/>
      <c r="J68" s="66"/>
    </row>
    <row r="69" spans="2:10" x14ac:dyDescent="0.4">
      <c r="B69" s="64">
        <f>JAN!B14</f>
        <v>4</v>
      </c>
      <c r="C69" s="66"/>
      <c r="D69" s="35">
        <f>'Recap du 1er Sem'!$D39</f>
        <v>1112122</v>
      </c>
      <c r="E69" s="36">
        <f>'Recap du 1er Sem'!$E39</f>
        <v>0</v>
      </c>
      <c r="F69" s="67">
        <f t="shared" ref="F69" si="20">SUM(E69:E74)</f>
        <v>0</v>
      </c>
      <c r="G69" s="36">
        <f>'Recap du 1er Sem'!$G39</f>
        <v>0</v>
      </c>
      <c r="H69" s="67">
        <f t="shared" ref="H69" si="21">SUM(G69:G74)</f>
        <v>0</v>
      </c>
      <c r="I69" s="66">
        <f t="shared" ref="I69" si="22">H69-F69</f>
        <v>0</v>
      </c>
      <c r="J69" s="66"/>
    </row>
    <row r="70" spans="2:10" x14ac:dyDescent="0.4">
      <c r="B70" s="64"/>
      <c r="C70" s="66"/>
      <c r="D70" s="35">
        <f>'Recap du 1er Sem'!$D40</f>
        <v>0</v>
      </c>
      <c r="E70" s="36">
        <f>'Recap du 1er Sem'!$E40</f>
        <v>0</v>
      </c>
      <c r="F70" s="66"/>
      <c r="G70" s="36">
        <f>'Recap du 1er Sem'!$G40</f>
        <v>0</v>
      </c>
      <c r="H70" s="66"/>
      <c r="I70" s="66"/>
      <c r="J70" s="66"/>
    </row>
    <row r="71" spans="2:10" x14ac:dyDescent="0.4">
      <c r="B71" s="64"/>
      <c r="C71" s="66"/>
      <c r="D71" s="35">
        <f>'Recap du 1er Sem'!$D41</f>
        <v>0</v>
      </c>
      <c r="E71" s="36">
        <f>'Recap du 1er Sem'!$E41</f>
        <v>0</v>
      </c>
      <c r="F71" s="66"/>
      <c r="G71" s="36">
        <f>'Recap du 1er Sem'!$G41</f>
        <v>0</v>
      </c>
      <c r="H71" s="66"/>
      <c r="I71" s="66"/>
      <c r="J71" s="66"/>
    </row>
    <row r="72" spans="2:10" x14ac:dyDescent="0.4">
      <c r="B72" s="64"/>
      <c r="C72" s="66"/>
      <c r="D72" s="35">
        <f>'Recap du 1er Sem'!$D42</f>
        <v>0</v>
      </c>
      <c r="E72" s="36">
        <f>'Recap du 1er Sem'!$E42</f>
        <v>0</v>
      </c>
      <c r="F72" s="66"/>
      <c r="G72" s="36">
        <f>'Recap du 1er Sem'!$G42</f>
        <v>0</v>
      </c>
      <c r="H72" s="66"/>
      <c r="I72" s="66"/>
      <c r="J72" s="66"/>
    </row>
    <row r="73" spans="2:10" x14ac:dyDescent="0.4">
      <c r="B73" s="64"/>
      <c r="C73" s="66"/>
      <c r="D73" s="35">
        <f>'Recap du 1er Sem'!$D43</f>
        <v>0</v>
      </c>
      <c r="E73" s="36">
        <f>'Recap du 1er Sem'!$E43</f>
        <v>0</v>
      </c>
      <c r="F73" s="66"/>
      <c r="G73" s="36">
        <f>'Recap du 1er Sem'!$G43</f>
        <v>0</v>
      </c>
      <c r="H73" s="66"/>
      <c r="I73" s="66"/>
      <c r="J73" s="66"/>
    </row>
    <row r="74" spans="2:10" x14ac:dyDescent="0.4">
      <c r="B74" s="64"/>
      <c r="C74" s="66"/>
      <c r="D74" s="35">
        <f>'Recap du 1er Sem'!$D44</f>
        <v>0</v>
      </c>
      <c r="E74" s="36">
        <f>'Recap du 1er Sem'!$E44</f>
        <v>0</v>
      </c>
      <c r="F74" s="66"/>
      <c r="G74" s="36">
        <f>'Recap du 1er Sem'!$G44</f>
        <v>0</v>
      </c>
      <c r="H74" s="66"/>
      <c r="I74" s="66"/>
      <c r="J74" s="66"/>
    </row>
    <row r="75" spans="2:10" x14ac:dyDescent="0.4">
      <c r="B75" s="64"/>
      <c r="C75" s="66"/>
      <c r="D75" s="35">
        <f>'Recap du 2eme Sem'!$D39</f>
        <v>0</v>
      </c>
      <c r="E75" s="36">
        <f>'Recap du 2eme Sem'!$E39</f>
        <v>0</v>
      </c>
      <c r="F75" s="67">
        <f t="shared" ref="F75" si="23">SUM(E75:E80)</f>
        <v>0</v>
      </c>
      <c r="G75" s="36">
        <f>'Recap du 2eme Sem'!$G39</f>
        <v>0</v>
      </c>
      <c r="H75" s="67">
        <f t="shared" ref="H75" si="24">SUM(G75:G80)</f>
        <v>0</v>
      </c>
      <c r="I75" s="66">
        <f t="shared" ref="I75" si="25">H75-F75</f>
        <v>0</v>
      </c>
      <c r="J75" s="66"/>
    </row>
    <row r="76" spans="2:10" x14ac:dyDescent="0.4">
      <c r="B76" s="64"/>
      <c r="C76" s="66"/>
      <c r="D76" s="35">
        <f>'Recap du 2eme Sem'!$D40</f>
        <v>0</v>
      </c>
      <c r="E76" s="36">
        <f>'Recap du 2eme Sem'!$E40</f>
        <v>0</v>
      </c>
      <c r="F76" s="66"/>
      <c r="G76" s="36">
        <f>'Recap du 2eme Sem'!$G40</f>
        <v>0</v>
      </c>
      <c r="H76" s="66"/>
      <c r="I76" s="66"/>
      <c r="J76" s="66"/>
    </row>
    <row r="77" spans="2:10" x14ac:dyDescent="0.4">
      <c r="B77" s="64"/>
      <c r="C77" s="66"/>
      <c r="D77" s="35">
        <f>'Recap du 2eme Sem'!$D41</f>
        <v>0</v>
      </c>
      <c r="E77" s="36">
        <f>'Recap du 2eme Sem'!$E41</f>
        <v>0</v>
      </c>
      <c r="F77" s="66"/>
      <c r="G77" s="36">
        <f>'Recap du 2eme Sem'!$G41</f>
        <v>0</v>
      </c>
      <c r="H77" s="66"/>
      <c r="I77" s="66"/>
      <c r="J77" s="66"/>
    </row>
    <row r="78" spans="2:10" x14ac:dyDescent="0.4">
      <c r="B78" s="64"/>
      <c r="C78" s="66"/>
      <c r="D78" s="35">
        <f>'Recap du 2eme Sem'!$D42</f>
        <v>0</v>
      </c>
      <c r="E78" s="36">
        <f>'Recap du 2eme Sem'!$E42</f>
        <v>0</v>
      </c>
      <c r="F78" s="66"/>
      <c r="G78" s="36">
        <f>'Recap du 2eme Sem'!$G42</f>
        <v>0</v>
      </c>
      <c r="H78" s="66"/>
      <c r="I78" s="66"/>
      <c r="J78" s="66"/>
    </row>
    <row r="79" spans="2:10" x14ac:dyDescent="0.4">
      <c r="B79" s="64"/>
      <c r="C79" s="66"/>
      <c r="D79" s="35">
        <f>'Recap du 2eme Sem'!$D43</f>
        <v>0</v>
      </c>
      <c r="E79" s="36">
        <f>'Recap du 2eme Sem'!$E43</f>
        <v>0</v>
      </c>
      <c r="F79" s="66"/>
      <c r="G79" s="36">
        <f>'Recap du 2eme Sem'!$G43</f>
        <v>0</v>
      </c>
      <c r="H79" s="66"/>
      <c r="I79" s="66"/>
      <c r="J79" s="66"/>
    </row>
    <row r="80" spans="2:10" x14ac:dyDescent="0.4">
      <c r="B80" s="64"/>
      <c r="C80" s="66"/>
      <c r="D80" s="35">
        <f>'Recap du 2eme Sem'!$D44</f>
        <v>0</v>
      </c>
      <c r="E80" s="36">
        <f>'Recap du 2eme Sem'!$E44</f>
        <v>0</v>
      </c>
      <c r="F80" s="66"/>
      <c r="G80" s="36">
        <f>'Recap du 2eme Sem'!$G44</f>
        <v>0</v>
      </c>
      <c r="H80" s="66"/>
      <c r="I80" s="66"/>
      <c r="J80" s="66"/>
    </row>
    <row r="81" spans="2:10" x14ac:dyDescent="0.4">
      <c r="B81" s="64">
        <f>JAN!B15</f>
        <v>5</v>
      </c>
      <c r="C81" s="66"/>
      <c r="D81" s="35">
        <f>'Recap du 1er Sem'!$D45</f>
        <v>0</v>
      </c>
      <c r="E81" s="36">
        <f>'Recap du 1er Sem'!$E45</f>
        <v>0</v>
      </c>
      <c r="F81" s="67">
        <f t="shared" ref="F81" si="26">SUM(E81:E86)</f>
        <v>0</v>
      </c>
      <c r="G81" s="36">
        <f>'Recap du 1er Sem'!$G45</f>
        <v>0</v>
      </c>
      <c r="H81" s="67">
        <f t="shared" ref="H81" si="27">SUM(G81:G86)</f>
        <v>0</v>
      </c>
      <c r="I81" s="66">
        <f t="shared" ref="I81" si="28">H81-F81</f>
        <v>0</v>
      </c>
      <c r="J81" s="66"/>
    </row>
    <row r="82" spans="2:10" x14ac:dyDescent="0.4">
      <c r="B82" s="64"/>
      <c r="C82" s="66"/>
      <c r="D82" s="35">
        <f>'Recap du 1er Sem'!$D46</f>
        <v>0</v>
      </c>
      <c r="E82" s="36">
        <f>'Recap du 1er Sem'!$E46</f>
        <v>0</v>
      </c>
      <c r="F82" s="66"/>
      <c r="G82" s="36">
        <f>'Recap du 1er Sem'!$G46</f>
        <v>0</v>
      </c>
      <c r="H82" s="66"/>
      <c r="I82" s="66"/>
      <c r="J82" s="66"/>
    </row>
    <row r="83" spans="2:10" x14ac:dyDescent="0.4">
      <c r="B83" s="64"/>
      <c r="C83" s="66"/>
      <c r="D83" s="35">
        <f>'Recap du 1er Sem'!$D47</f>
        <v>0</v>
      </c>
      <c r="E83" s="36">
        <f>'Recap du 1er Sem'!$E47</f>
        <v>0</v>
      </c>
      <c r="F83" s="66"/>
      <c r="G83" s="36">
        <f>'Recap du 1er Sem'!$G47</f>
        <v>0</v>
      </c>
      <c r="H83" s="66"/>
      <c r="I83" s="66"/>
      <c r="J83" s="66"/>
    </row>
    <row r="84" spans="2:10" x14ac:dyDescent="0.4">
      <c r="B84" s="64"/>
      <c r="C84" s="66"/>
      <c r="D84" s="35">
        <f>'Recap du 1er Sem'!$D48</f>
        <v>0</v>
      </c>
      <c r="E84" s="36">
        <f>'Recap du 1er Sem'!$E48</f>
        <v>0</v>
      </c>
      <c r="F84" s="66"/>
      <c r="G84" s="36">
        <f>'Recap du 1er Sem'!$G48</f>
        <v>0</v>
      </c>
      <c r="H84" s="66"/>
      <c r="I84" s="66"/>
      <c r="J84" s="66"/>
    </row>
    <row r="85" spans="2:10" x14ac:dyDescent="0.4">
      <c r="B85" s="64"/>
      <c r="C85" s="66"/>
      <c r="D85" s="35">
        <f>'Recap du 1er Sem'!$D49</f>
        <v>0</v>
      </c>
      <c r="E85" s="36">
        <f>'Recap du 1er Sem'!$E49</f>
        <v>0</v>
      </c>
      <c r="F85" s="66"/>
      <c r="G85" s="36">
        <f>'Recap du 1er Sem'!$G49</f>
        <v>0</v>
      </c>
      <c r="H85" s="66"/>
      <c r="I85" s="66"/>
      <c r="J85" s="66"/>
    </row>
    <row r="86" spans="2:10" x14ac:dyDescent="0.4">
      <c r="B86" s="64"/>
      <c r="C86" s="66"/>
      <c r="D86" s="35">
        <f>'Recap du 1er Sem'!$D50</f>
        <v>0</v>
      </c>
      <c r="E86" s="36">
        <f>'Recap du 1er Sem'!$E50</f>
        <v>0</v>
      </c>
      <c r="F86" s="66"/>
      <c r="G86" s="36">
        <f>'Recap du 1er Sem'!$G50</f>
        <v>0</v>
      </c>
      <c r="H86" s="66"/>
      <c r="I86" s="66"/>
      <c r="J86" s="66"/>
    </row>
    <row r="87" spans="2:10" x14ac:dyDescent="0.4">
      <c r="B87" s="64"/>
      <c r="C87" s="66"/>
      <c r="D87" s="35">
        <f>'Recap du 2eme Sem'!$D45</f>
        <v>0</v>
      </c>
      <c r="E87" s="36">
        <f>'Recap du 2eme Sem'!$E45</f>
        <v>0</v>
      </c>
      <c r="F87" s="67">
        <f t="shared" ref="F87" si="29">SUM(E87:E92)</f>
        <v>0</v>
      </c>
      <c r="G87" s="36">
        <f>'Recap du 2eme Sem'!$G45</f>
        <v>0</v>
      </c>
      <c r="H87" s="67">
        <f t="shared" ref="H87" si="30">SUM(G87:G92)</f>
        <v>0</v>
      </c>
      <c r="I87" s="66">
        <f t="shared" ref="I87" si="31">H87-F87</f>
        <v>0</v>
      </c>
      <c r="J87" s="66"/>
    </row>
    <row r="88" spans="2:10" x14ac:dyDescent="0.4">
      <c r="B88" s="64"/>
      <c r="C88" s="66"/>
      <c r="D88" s="35">
        <f>'Recap du 2eme Sem'!$D46</f>
        <v>0</v>
      </c>
      <c r="E88" s="36">
        <f>'Recap du 2eme Sem'!$E46</f>
        <v>0</v>
      </c>
      <c r="F88" s="66"/>
      <c r="G88" s="36">
        <f>'Recap du 2eme Sem'!$G46</f>
        <v>0</v>
      </c>
      <c r="H88" s="66"/>
      <c r="I88" s="66"/>
      <c r="J88" s="66"/>
    </row>
    <row r="89" spans="2:10" x14ac:dyDescent="0.4">
      <c r="B89" s="64"/>
      <c r="C89" s="66"/>
      <c r="D89" s="35">
        <f>'Recap du 2eme Sem'!$D47</f>
        <v>0</v>
      </c>
      <c r="E89" s="36">
        <f>'Recap du 2eme Sem'!$E47</f>
        <v>0</v>
      </c>
      <c r="F89" s="66"/>
      <c r="G89" s="36">
        <f>'Recap du 2eme Sem'!$G47</f>
        <v>0</v>
      </c>
      <c r="H89" s="66"/>
      <c r="I89" s="66"/>
      <c r="J89" s="66"/>
    </row>
    <row r="90" spans="2:10" x14ac:dyDescent="0.4">
      <c r="B90" s="64"/>
      <c r="C90" s="66"/>
      <c r="D90" s="35">
        <f>'Recap du 2eme Sem'!$D48</f>
        <v>0</v>
      </c>
      <c r="E90" s="36">
        <f>'Recap du 2eme Sem'!$E48</f>
        <v>0</v>
      </c>
      <c r="F90" s="66"/>
      <c r="G90" s="36">
        <f>'Recap du 2eme Sem'!$G48</f>
        <v>0</v>
      </c>
      <c r="H90" s="66"/>
      <c r="I90" s="66"/>
      <c r="J90" s="66"/>
    </row>
    <row r="91" spans="2:10" x14ac:dyDescent="0.4">
      <c r="B91" s="64"/>
      <c r="C91" s="66"/>
      <c r="D91" s="35">
        <f>'Recap du 2eme Sem'!$D49</f>
        <v>0</v>
      </c>
      <c r="E91" s="36">
        <f>'Recap du 2eme Sem'!$E49</f>
        <v>0</v>
      </c>
      <c r="F91" s="66"/>
      <c r="G91" s="36">
        <f>'Recap du 2eme Sem'!$G49</f>
        <v>0</v>
      </c>
      <c r="H91" s="66"/>
      <c r="I91" s="66"/>
      <c r="J91" s="66"/>
    </row>
    <row r="92" spans="2:10" x14ac:dyDescent="0.4">
      <c r="B92" s="64"/>
      <c r="C92" s="66"/>
      <c r="D92" s="35">
        <f>'Recap du 2eme Sem'!$D50</f>
        <v>0</v>
      </c>
      <c r="E92" s="36">
        <f>'Recap du 2eme Sem'!$E50</f>
        <v>0</v>
      </c>
      <c r="F92" s="66"/>
      <c r="G92" s="36">
        <f>'Recap du 2eme Sem'!$G50</f>
        <v>0</v>
      </c>
      <c r="H92" s="66"/>
      <c r="I92" s="66"/>
      <c r="J92" s="66"/>
    </row>
    <row r="93" spans="2:10" x14ac:dyDescent="0.4">
      <c r="B93" s="64">
        <f>JAN!B16</f>
        <v>6</v>
      </c>
      <c r="C93" s="66"/>
      <c r="D93" s="35">
        <f>'Recap du 1er Sem'!$D51</f>
        <v>0</v>
      </c>
      <c r="E93" s="36">
        <f>'Recap du 1er Sem'!$E51</f>
        <v>0</v>
      </c>
      <c r="F93" s="67">
        <f t="shared" ref="F93" si="32">SUM(E93:E98)</f>
        <v>0</v>
      </c>
      <c r="G93" s="36">
        <f>'Recap du 1er Sem'!$G51</f>
        <v>0</v>
      </c>
      <c r="H93" s="67">
        <f t="shared" ref="H93" si="33">SUM(G93:G98)</f>
        <v>0</v>
      </c>
      <c r="I93" s="66">
        <f t="shared" ref="I93" si="34">H93-F93</f>
        <v>0</v>
      </c>
      <c r="J93" s="66"/>
    </row>
    <row r="94" spans="2:10" x14ac:dyDescent="0.4">
      <c r="B94" s="64"/>
      <c r="C94" s="66"/>
      <c r="D94" s="35">
        <f>'Recap du 1er Sem'!$D52</f>
        <v>0</v>
      </c>
      <c r="E94" s="36">
        <f>'Recap du 1er Sem'!$E52</f>
        <v>0</v>
      </c>
      <c r="F94" s="66"/>
      <c r="G94" s="36">
        <f>'Recap du 1er Sem'!$G52</f>
        <v>0</v>
      </c>
      <c r="H94" s="66"/>
      <c r="I94" s="66"/>
      <c r="J94" s="66"/>
    </row>
    <row r="95" spans="2:10" x14ac:dyDescent="0.4">
      <c r="B95" s="64"/>
      <c r="C95" s="66"/>
      <c r="D95" s="35">
        <f>'Recap du 1er Sem'!$D53</f>
        <v>0</v>
      </c>
      <c r="E95" s="36">
        <f>'Recap du 1er Sem'!$E53</f>
        <v>0</v>
      </c>
      <c r="F95" s="66"/>
      <c r="G95" s="36">
        <f>'Recap du 1er Sem'!$G53</f>
        <v>0</v>
      </c>
      <c r="H95" s="66"/>
      <c r="I95" s="66"/>
      <c r="J95" s="66"/>
    </row>
    <row r="96" spans="2:10" x14ac:dyDescent="0.4">
      <c r="B96" s="64"/>
      <c r="C96" s="66"/>
      <c r="D96" s="35">
        <f>'Recap du 1er Sem'!$D54</f>
        <v>0</v>
      </c>
      <c r="E96" s="36">
        <f>'Recap du 1er Sem'!$E54</f>
        <v>0</v>
      </c>
      <c r="F96" s="66"/>
      <c r="G96" s="36">
        <f>'Recap du 1er Sem'!$G54</f>
        <v>0</v>
      </c>
      <c r="H96" s="66"/>
      <c r="I96" s="66"/>
      <c r="J96" s="66"/>
    </row>
    <row r="97" spans="2:10" x14ac:dyDescent="0.4">
      <c r="B97" s="64"/>
      <c r="C97" s="66"/>
      <c r="D97" s="35">
        <f>'Recap du 1er Sem'!$D55</f>
        <v>0</v>
      </c>
      <c r="E97" s="36">
        <f>'Recap du 1er Sem'!$E55</f>
        <v>0</v>
      </c>
      <c r="F97" s="66"/>
      <c r="G97" s="36">
        <f>'Recap du 1er Sem'!$G55</f>
        <v>0</v>
      </c>
      <c r="H97" s="66"/>
      <c r="I97" s="66"/>
      <c r="J97" s="66"/>
    </row>
    <row r="98" spans="2:10" x14ac:dyDescent="0.4">
      <c r="B98" s="64"/>
      <c r="C98" s="66"/>
      <c r="D98" s="35">
        <f>'Recap du 1er Sem'!$D56</f>
        <v>0</v>
      </c>
      <c r="E98" s="36">
        <f>'Recap du 1er Sem'!$E56</f>
        <v>0</v>
      </c>
      <c r="F98" s="66"/>
      <c r="G98" s="36">
        <f>'Recap du 1er Sem'!$G56</f>
        <v>0</v>
      </c>
      <c r="H98" s="66"/>
      <c r="I98" s="66"/>
      <c r="J98" s="66"/>
    </row>
    <row r="99" spans="2:10" x14ac:dyDescent="0.4">
      <c r="B99" s="64"/>
      <c r="C99" s="66"/>
      <c r="D99" s="35">
        <f>'Recap du 2eme Sem'!$D51</f>
        <v>0</v>
      </c>
      <c r="E99" s="36">
        <f>'Recap du 2eme Sem'!$E51</f>
        <v>0</v>
      </c>
      <c r="F99" s="67">
        <f t="shared" ref="F99" si="35">SUM(E99:E104)</f>
        <v>0</v>
      </c>
      <c r="G99" s="36">
        <f>'Recap du 2eme Sem'!$G51</f>
        <v>0</v>
      </c>
      <c r="H99" s="67">
        <f t="shared" ref="H99" si="36">SUM(G99:G104)</f>
        <v>0</v>
      </c>
      <c r="I99" s="66">
        <f t="shared" ref="I99" si="37">H99-F99</f>
        <v>0</v>
      </c>
      <c r="J99" s="66"/>
    </row>
    <row r="100" spans="2:10" x14ac:dyDescent="0.4">
      <c r="B100" s="64"/>
      <c r="C100" s="66"/>
      <c r="D100" s="35">
        <f>'Recap du 2eme Sem'!$D52</f>
        <v>0</v>
      </c>
      <c r="E100" s="36">
        <f>'Recap du 2eme Sem'!$E52</f>
        <v>0</v>
      </c>
      <c r="F100" s="66"/>
      <c r="G100" s="36">
        <f>'Recap du 2eme Sem'!$G52</f>
        <v>0</v>
      </c>
      <c r="H100" s="66"/>
      <c r="I100" s="66"/>
      <c r="J100" s="66"/>
    </row>
    <row r="101" spans="2:10" x14ac:dyDescent="0.4">
      <c r="B101" s="64"/>
      <c r="C101" s="66"/>
      <c r="D101" s="35">
        <f>'Recap du 2eme Sem'!$D53</f>
        <v>0</v>
      </c>
      <c r="E101" s="36">
        <f>'Recap du 2eme Sem'!$E53</f>
        <v>0</v>
      </c>
      <c r="F101" s="66"/>
      <c r="G101" s="36">
        <f>'Recap du 2eme Sem'!$G53</f>
        <v>0</v>
      </c>
      <c r="H101" s="66"/>
      <c r="I101" s="66"/>
      <c r="J101" s="66"/>
    </row>
    <row r="102" spans="2:10" x14ac:dyDescent="0.4">
      <c r="B102" s="64"/>
      <c r="C102" s="66"/>
      <c r="D102" s="35">
        <f>'Recap du 2eme Sem'!$D54</f>
        <v>0</v>
      </c>
      <c r="E102" s="36">
        <f>'Recap du 2eme Sem'!$E54</f>
        <v>0</v>
      </c>
      <c r="F102" s="66"/>
      <c r="G102" s="36">
        <f>'Recap du 2eme Sem'!$G54</f>
        <v>0</v>
      </c>
      <c r="H102" s="66"/>
      <c r="I102" s="66"/>
      <c r="J102" s="66"/>
    </row>
    <row r="103" spans="2:10" x14ac:dyDescent="0.4">
      <c r="B103" s="64"/>
      <c r="C103" s="66"/>
      <c r="D103" s="35">
        <f>'Recap du 2eme Sem'!$D55</f>
        <v>0</v>
      </c>
      <c r="E103" s="36">
        <f>'Recap du 2eme Sem'!$E55</f>
        <v>0</v>
      </c>
      <c r="F103" s="66"/>
      <c r="G103" s="36">
        <f>'Recap du 2eme Sem'!$G55</f>
        <v>0</v>
      </c>
      <c r="H103" s="66"/>
      <c r="I103" s="66"/>
      <c r="J103" s="66"/>
    </row>
    <row r="104" spans="2:10" x14ac:dyDescent="0.4">
      <c r="B104" s="64"/>
      <c r="C104" s="66"/>
      <c r="D104" s="35">
        <f>'Recap du 2eme Sem'!$D56</f>
        <v>0</v>
      </c>
      <c r="E104" s="36">
        <f>'Recap du 2eme Sem'!$E56</f>
        <v>0</v>
      </c>
      <c r="F104" s="66"/>
      <c r="G104" s="36">
        <f>'Recap du 2eme Sem'!$G56</f>
        <v>0</v>
      </c>
      <c r="H104" s="66"/>
      <c r="I104" s="66"/>
      <c r="J104" s="66"/>
    </row>
    <row r="105" spans="2:10" x14ac:dyDescent="0.4">
      <c r="B105" s="64">
        <f>JAN!B17</f>
        <v>7</v>
      </c>
      <c r="C105" s="66"/>
      <c r="D105" s="35">
        <f>'Recap du 1er Sem'!$D57</f>
        <v>0</v>
      </c>
      <c r="E105" s="36">
        <f>'Recap du 1er Sem'!$E57</f>
        <v>0</v>
      </c>
      <c r="F105" s="67">
        <f t="shared" ref="F105" si="38">SUM(E105:E110)</f>
        <v>0</v>
      </c>
      <c r="G105" s="36">
        <f>'Recap du 1er Sem'!$G57</f>
        <v>0</v>
      </c>
      <c r="H105" s="67">
        <f t="shared" ref="H105" si="39">SUM(G105:G110)</f>
        <v>0</v>
      </c>
      <c r="I105" s="66">
        <f t="shared" ref="I105" si="40">H105-F105</f>
        <v>0</v>
      </c>
      <c r="J105" s="66"/>
    </row>
    <row r="106" spans="2:10" x14ac:dyDescent="0.4">
      <c r="B106" s="64"/>
      <c r="C106" s="66"/>
      <c r="D106" s="35">
        <f>'Recap du 1er Sem'!$D58</f>
        <v>0</v>
      </c>
      <c r="E106" s="36">
        <f>'Recap du 1er Sem'!$E58</f>
        <v>0</v>
      </c>
      <c r="F106" s="66"/>
      <c r="G106" s="36">
        <f>'Recap du 1er Sem'!$G58</f>
        <v>0</v>
      </c>
      <c r="H106" s="66"/>
      <c r="I106" s="66"/>
      <c r="J106" s="66"/>
    </row>
    <row r="107" spans="2:10" x14ac:dyDescent="0.4">
      <c r="B107" s="64"/>
      <c r="C107" s="66"/>
      <c r="D107" s="35">
        <f>'Recap du 1er Sem'!$D59</f>
        <v>0</v>
      </c>
      <c r="E107" s="36">
        <f>'Recap du 1er Sem'!$E59</f>
        <v>0</v>
      </c>
      <c r="F107" s="66"/>
      <c r="G107" s="36">
        <f>'Recap du 1er Sem'!$G59</f>
        <v>0</v>
      </c>
      <c r="H107" s="66"/>
      <c r="I107" s="66"/>
      <c r="J107" s="66"/>
    </row>
    <row r="108" spans="2:10" x14ac:dyDescent="0.4">
      <c r="B108" s="64"/>
      <c r="C108" s="66"/>
      <c r="D108" s="35">
        <f>'Recap du 1er Sem'!$D60</f>
        <v>0</v>
      </c>
      <c r="E108" s="36">
        <f>'Recap du 1er Sem'!$E60</f>
        <v>0</v>
      </c>
      <c r="F108" s="66"/>
      <c r="G108" s="36">
        <f>'Recap du 1er Sem'!$G60</f>
        <v>0</v>
      </c>
      <c r="H108" s="66"/>
      <c r="I108" s="66"/>
      <c r="J108" s="66"/>
    </row>
    <row r="109" spans="2:10" x14ac:dyDescent="0.4">
      <c r="B109" s="64"/>
      <c r="C109" s="66"/>
      <c r="D109" s="35">
        <f>'Recap du 1er Sem'!$D61</f>
        <v>0</v>
      </c>
      <c r="E109" s="36">
        <f>'Recap du 1er Sem'!$E61</f>
        <v>0</v>
      </c>
      <c r="F109" s="66"/>
      <c r="G109" s="36">
        <f>'Recap du 1er Sem'!$G61</f>
        <v>0</v>
      </c>
      <c r="H109" s="66"/>
      <c r="I109" s="66"/>
      <c r="J109" s="66"/>
    </row>
    <row r="110" spans="2:10" x14ac:dyDescent="0.4">
      <c r="B110" s="64"/>
      <c r="C110" s="66"/>
      <c r="D110" s="35">
        <f>'Recap du 1er Sem'!$D62</f>
        <v>0</v>
      </c>
      <c r="E110" s="36">
        <f>'Recap du 1er Sem'!$E62</f>
        <v>0</v>
      </c>
      <c r="F110" s="66"/>
      <c r="G110" s="36">
        <f>'Recap du 1er Sem'!$G62</f>
        <v>0</v>
      </c>
      <c r="H110" s="66"/>
      <c r="I110" s="66"/>
      <c r="J110" s="66"/>
    </row>
    <row r="111" spans="2:10" x14ac:dyDescent="0.4">
      <c r="B111" s="64"/>
      <c r="C111" s="66"/>
      <c r="D111" s="35">
        <f>'Recap du 2eme Sem'!$D57</f>
        <v>0</v>
      </c>
      <c r="E111" s="36">
        <f>'Recap du 2eme Sem'!$E57</f>
        <v>0</v>
      </c>
      <c r="F111" s="67">
        <f t="shared" ref="F111" si="41">SUM(E111:E116)</f>
        <v>0</v>
      </c>
      <c r="G111" s="36">
        <f>'Recap du 2eme Sem'!$G57</f>
        <v>0</v>
      </c>
      <c r="H111" s="67">
        <f t="shared" ref="H111" si="42">SUM(G111:G116)</f>
        <v>0</v>
      </c>
      <c r="I111" s="66">
        <f t="shared" ref="I111" si="43">H111-F111</f>
        <v>0</v>
      </c>
      <c r="J111" s="66"/>
    </row>
    <row r="112" spans="2:10" x14ac:dyDescent="0.4">
      <c r="B112" s="64"/>
      <c r="C112" s="66"/>
      <c r="D112" s="35">
        <f>'Recap du 2eme Sem'!$D58</f>
        <v>0</v>
      </c>
      <c r="E112" s="36">
        <f>'Recap du 2eme Sem'!$E58</f>
        <v>0</v>
      </c>
      <c r="F112" s="66"/>
      <c r="G112" s="36">
        <f>'Recap du 2eme Sem'!$G58</f>
        <v>0</v>
      </c>
      <c r="H112" s="66"/>
      <c r="I112" s="66"/>
      <c r="J112" s="66"/>
    </row>
    <row r="113" spans="2:10" x14ac:dyDescent="0.4">
      <c r="B113" s="64"/>
      <c r="C113" s="66"/>
      <c r="D113" s="35">
        <f>'Recap du 2eme Sem'!$D59</f>
        <v>0</v>
      </c>
      <c r="E113" s="36">
        <f>'Recap du 2eme Sem'!$E59</f>
        <v>0</v>
      </c>
      <c r="F113" s="66"/>
      <c r="G113" s="36">
        <f>'Recap du 2eme Sem'!$G59</f>
        <v>0</v>
      </c>
      <c r="H113" s="66"/>
      <c r="I113" s="66"/>
      <c r="J113" s="66"/>
    </row>
    <row r="114" spans="2:10" x14ac:dyDescent="0.4">
      <c r="B114" s="64"/>
      <c r="C114" s="66"/>
      <c r="D114" s="35">
        <f>'Recap du 2eme Sem'!$D60</f>
        <v>0</v>
      </c>
      <c r="E114" s="36">
        <f>'Recap du 2eme Sem'!$E60</f>
        <v>0</v>
      </c>
      <c r="F114" s="66"/>
      <c r="G114" s="36">
        <f>'Recap du 2eme Sem'!$G60</f>
        <v>0</v>
      </c>
      <c r="H114" s="66"/>
      <c r="I114" s="66"/>
      <c r="J114" s="66"/>
    </row>
    <row r="115" spans="2:10" x14ac:dyDescent="0.4">
      <c r="B115" s="64"/>
      <c r="C115" s="66"/>
      <c r="D115" s="35">
        <f>'Recap du 2eme Sem'!$D61</f>
        <v>0</v>
      </c>
      <c r="E115" s="36">
        <f>'Recap du 2eme Sem'!$E61</f>
        <v>0</v>
      </c>
      <c r="F115" s="66"/>
      <c r="G115" s="36">
        <f>'Recap du 2eme Sem'!$G61</f>
        <v>0</v>
      </c>
      <c r="H115" s="66"/>
      <c r="I115" s="66"/>
      <c r="J115" s="66"/>
    </row>
    <row r="116" spans="2:10" x14ac:dyDescent="0.4">
      <c r="B116" s="64"/>
      <c r="C116" s="66"/>
      <c r="D116" s="35">
        <f>'Recap du 2eme Sem'!$D62</f>
        <v>0</v>
      </c>
      <c r="E116" s="36">
        <f>'Recap du 2eme Sem'!$E62</f>
        <v>0</v>
      </c>
      <c r="F116" s="66"/>
      <c r="G116" s="36">
        <f>'Recap du 2eme Sem'!$G62</f>
        <v>0</v>
      </c>
      <c r="H116" s="66"/>
      <c r="I116" s="66"/>
      <c r="J116" s="66"/>
    </row>
    <row r="117" spans="2:10" x14ac:dyDescent="0.4">
      <c r="B117" s="64">
        <f>JAN!B18</f>
        <v>8</v>
      </c>
      <c r="C117" s="66"/>
      <c r="D117" s="35">
        <f>'Recap du 1er Sem'!$D63</f>
        <v>0</v>
      </c>
      <c r="E117" s="36">
        <f>'Recap du 1er Sem'!$E63</f>
        <v>0</v>
      </c>
      <c r="F117" s="67">
        <f t="shared" ref="F117" si="44">SUM(E117:E122)</f>
        <v>0</v>
      </c>
      <c r="G117" s="36">
        <f>'Recap du 1er Sem'!$G63</f>
        <v>0</v>
      </c>
      <c r="H117" s="67">
        <f t="shared" ref="H117" si="45">SUM(G117:G122)</f>
        <v>0</v>
      </c>
      <c r="I117" s="66">
        <f t="shared" ref="I117" si="46">H117-F117</f>
        <v>0</v>
      </c>
      <c r="J117" s="66"/>
    </row>
    <row r="118" spans="2:10" x14ac:dyDescent="0.4">
      <c r="B118" s="64"/>
      <c r="C118" s="66"/>
      <c r="D118" s="35">
        <f>'Recap du 1er Sem'!$D64</f>
        <v>0</v>
      </c>
      <c r="E118" s="36">
        <f>'Recap du 1er Sem'!$E64</f>
        <v>0</v>
      </c>
      <c r="F118" s="66"/>
      <c r="G118" s="36">
        <f>'Recap du 1er Sem'!$G64</f>
        <v>0</v>
      </c>
      <c r="H118" s="66"/>
      <c r="I118" s="66"/>
      <c r="J118" s="66"/>
    </row>
    <row r="119" spans="2:10" x14ac:dyDescent="0.4">
      <c r="B119" s="64"/>
      <c r="C119" s="66"/>
      <c r="D119" s="35">
        <f>'Recap du 1er Sem'!$D65</f>
        <v>0</v>
      </c>
      <c r="E119" s="36">
        <f>'Recap du 1er Sem'!$E65</f>
        <v>0</v>
      </c>
      <c r="F119" s="66"/>
      <c r="G119" s="36">
        <f>'Recap du 1er Sem'!$G65</f>
        <v>0</v>
      </c>
      <c r="H119" s="66"/>
      <c r="I119" s="66"/>
      <c r="J119" s="66"/>
    </row>
    <row r="120" spans="2:10" x14ac:dyDescent="0.4">
      <c r="B120" s="64"/>
      <c r="C120" s="66"/>
      <c r="D120" s="35">
        <f>'Recap du 1er Sem'!$D66</f>
        <v>0</v>
      </c>
      <c r="E120" s="36">
        <f>'Recap du 1er Sem'!$E66</f>
        <v>0</v>
      </c>
      <c r="F120" s="66"/>
      <c r="G120" s="36">
        <f>'Recap du 1er Sem'!$G66</f>
        <v>0</v>
      </c>
      <c r="H120" s="66"/>
      <c r="I120" s="66"/>
      <c r="J120" s="66"/>
    </row>
    <row r="121" spans="2:10" x14ac:dyDescent="0.4">
      <c r="B121" s="64"/>
      <c r="C121" s="66"/>
      <c r="D121" s="35">
        <f>'Recap du 1er Sem'!$D67</f>
        <v>0</v>
      </c>
      <c r="E121" s="36">
        <f>'Recap du 1er Sem'!$E67</f>
        <v>0</v>
      </c>
      <c r="F121" s="66"/>
      <c r="G121" s="36">
        <f>'Recap du 1er Sem'!$G67</f>
        <v>0</v>
      </c>
      <c r="H121" s="66"/>
      <c r="I121" s="66"/>
      <c r="J121" s="66"/>
    </row>
    <row r="122" spans="2:10" x14ac:dyDescent="0.4">
      <c r="B122" s="64"/>
      <c r="C122" s="66"/>
      <c r="D122" s="35">
        <f>'Recap du 1er Sem'!$D68</f>
        <v>0</v>
      </c>
      <c r="E122" s="36">
        <f>'Recap du 1er Sem'!$E68</f>
        <v>0</v>
      </c>
      <c r="F122" s="66"/>
      <c r="G122" s="36">
        <f>'Recap du 1er Sem'!$G68</f>
        <v>0</v>
      </c>
      <c r="H122" s="66"/>
      <c r="I122" s="66"/>
      <c r="J122" s="66"/>
    </row>
    <row r="123" spans="2:10" x14ac:dyDescent="0.4">
      <c r="B123" s="64"/>
      <c r="C123" s="66"/>
      <c r="D123" s="35">
        <f>'Recap du 2eme Sem'!$D63</f>
        <v>0</v>
      </c>
      <c r="E123" s="36">
        <f>'Recap du 2eme Sem'!$E63</f>
        <v>0</v>
      </c>
      <c r="F123" s="67">
        <f t="shared" ref="F123" si="47">SUM(E123:E128)</f>
        <v>0</v>
      </c>
      <c r="G123" s="36">
        <f>'Recap du 2eme Sem'!$G63</f>
        <v>0</v>
      </c>
      <c r="H123" s="67">
        <f t="shared" ref="H123" si="48">SUM(G123:G128)</f>
        <v>0</v>
      </c>
      <c r="I123" s="66">
        <f t="shared" ref="I123" si="49">H123-F123</f>
        <v>0</v>
      </c>
      <c r="J123" s="66"/>
    </row>
    <row r="124" spans="2:10" x14ac:dyDescent="0.4">
      <c r="B124" s="64"/>
      <c r="C124" s="66"/>
      <c r="D124" s="35">
        <f>'Recap du 2eme Sem'!$D64</f>
        <v>0</v>
      </c>
      <c r="E124" s="36">
        <f>'Recap du 2eme Sem'!$E64</f>
        <v>0</v>
      </c>
      <c r="F124" s="66"/>
      <c r="G124" s="36">
        <f>'Recap du 2eme Sem'!$G64</f>
        <v>0</v>
      </c>
      <c r="H124" s="66"/>
      <c r="I124" s="66"/>
      <c r="J124" s="66"/>
    </row>
    <row r="125" spans="2:10" x14ac:dyDescent="0.4">
      <c r="B125" s="64"/>
      <c r="C125" s="66"/>
      <c r="D125" s="35">
        <f>'Recap du 2eme Sem'!$D65</f>
        <v>0</v>
      </c>
      <c r="E125" s="36">
        <f>'Recap du 2eme Sem'!$E65</f>
        <v>0</v>
      </c>
      <c r="F125" s="66"/>
      <c r="G125" s="36">
        <f>'Recap du 2eme Sem'!$G65</f>
        <v>0</v>
      </c>
      <c r="H125" s="66"/>
      <c r="I125" s="66"/>
      <c r="J125" s="66"/>
    </row>
    <row r="126" spans="2:10" x14ac:dyDescent="0.4">
      <c r="B126" s="64"/>
      <c r="C126" s="66"/>
      <c r="D126" s="35">
        <f>'Recap du 2eme Sem'!$D66</f>
        <v>0</v>
      </c>
      <c r="E126" s="36">
        <f>'Recap du 2eme Sem'!$E66</f>
        <v>0</v>
      </c>
      <c r="F126" s="66"/>
      <c r="G126" s="36">
        <f>'Recap du 2eme Sem'!$G66</f>
        <v>0</v>
      </c>
      <c r="H126" s="66"/>
      <c r="I126" s="66"/>
      <c r="J126" s="66"/>
    </row>
    <row r="127" spans="2:10" x14ac:dyDescent="0.4">
      <c r="B127" s="64"/>
      <c r="C127" s="66"/>
      <c r="D127" s="35">
        <f>'Recap du 2eme Sem'!$D67</f>
        <v>0</v>
      </c>
      <c r="E127" s="36">
        <f>'Recap du 2eme Sem'!$E67</f>
        <v>0</v>
      </c>
      <c r="F127" s="66"/>
      <c r="G127" s="36">
        <f>'Recap du 2eme Sem'!$G67</f>
        <v>0</v>
      </c>
      <c r="H127" s="66"/>
      <c r="I127" s="66"/>
      <c r="J127" s="66"/>
    </row>
    <row r="128" spans="2:10" x14ac:dyDescent="0.4">
      <c r="B128" s="64"/>
      <c r="C128" s="66"/>
      <c r="D128" s="35">
        <f>'Recap du 2eme Sem'!$D68</f>
        <v>0</v>
      </c>
      <c r="E128" s="36">
        <f>'Recap du 2eme Sem'!$E68</f>
        <v>0</v>
      </c>
      <c r="F128" s="66"/>
      <c r="G128" s="36">
        <f>'Recap du 2eme Sem'!$G68</f>
        <v>0</v>
      </c>
      <c r="H128" s="66"/>
      <c r="I128" s="66"/>
      <c r="J128" s="66"/>
    </row>
    <row r="129" spans="2:10" x14ac:dyDescent="0.4">
      <c r="B129" s="64">
        <f>JAN!B19</f>
        <v>9</v>
      </c>
      <c r="C129" s="66"/>
      <c r="D129" s="35">
        <f>'Recap du 1er Sem'!$D69</f>
        <v>0</v>
      </c>
      <c r="E129" s="36">
        <f>'Recap du 1er Sem'!$E69</f>
        <v>0</v>
      </c>
      <c r="F129" s="67">
        <f t="shared" ref="F129" si="50">SUM(E129:E134)</f>
        <v>0</v>
      </c>
      <c r="G129" s="36">
        <f>'Recap du 1er Sem'!$G69</f>
        <v>0</v>
      </c>
      <c r="H129" s="67">
        <f t="shared" ref="H129" si="51">SUM(G129:G134)</f>
        <v>0</v>
      </c>
      <c r="I129" s="66">
        <f t="shared" ref="I129" si="52">H129-F129</f>
        <v>0</v>
      </c>
      <c r="J129" s="66"/>
    </row>
    <row r="130" spans="2:10" x14ac:dyDescent="0.4">
      <c r="B130" s="64"/>
      <c r="C130" s="66"/>
      <c r="D130" s="35">
        <f>'Recap du 1er Sem'!$D70</f>
        <v>0</v>
      </c>
      <c r="E130" s="36">
        <f>'Recap du 1er Sem'!$E70</f>
        <v>0</v>
      </c>
      <c r="F130" s="66"/>
      <c r="G130" s="36">
        <f>'Recap du 1er Sem'!$G70</f>
        <v>0</v>
      </c>
      <c r="H130" s="66"/>
      <c r="I130" s="66"/>
      <c r="J130" s="66"/>
    </row>
    <row r="131" spans="2:10" x14ac:dyDescent="0.4">
      <c r="B131" s="64"/>
      <c r="C131" s="66"/>
      <c r="D131" s="35">
        <f>'Recap du 1er Sem'!$D71</f>
        <v>0</v>
      </c>
      <c r="E131" s="36">
        <f>'Recap du 1er Sem'!$E71</f>
        <v>0</v>
      </c>
      <c r="F131" s="66"/>
      <c r="G131" s="36">
        <f>'Recap du 1er Sem'!$G71</f>
        <v>0</v>
      </c>
      <c r="H131" s="66"/>
      <c r="I131" s="66"/>
      <c r="J131" s="66"/>
    </row>
    <row r="132" spans="2:10" x14ac:dyDescent="0.4">
      <c r="B132" s="64"/>
      <c r="C132" s="66"/>
      <c r="D132" s="35">
        <f>'Recap du 1er Sem'!$D72</f>
        <v>0</v>
      </c>
      <c r="E132" s="36">
        <f>'Recap du 1er Sem'!$E72</f>
        <v>0</v>
      </c>
      <c r="F132" s="66"/>
      <c r="G132" s="36">
        <f>'Recap du 1er Sem'!$G72</f>
        <v>0</v>
      </c>
      <c r="H132" s="66"/>
      <c r="I132" s="66"/>
      <c r="J132" s="66"/>
    </row>
    <row r="133" spans="2:10" x14ac:dyDescent="0.4">
      <c r="B133" s="64"/>
      <c r="C133" s="66"/>
      <c r="D133" s="35">
        <f>'Recap du 1er Sem'!$D73</f>
        <v>0</v>
      </c>
      <c r="E133" s="36">
        <f>'Recap du 1er Sem'!$E73</f>
        <v>0</v>
      </c>
      <c r="F133" s="66"/>
      <c r="G133" s="36">
        <f>'Recap du 1er Sem'!$G73</f>
        <v>0</v>
      </c>
      <c r="H133" s="66"/>
      <c r="I133" s="66"/>
      <c r="J133" s="66"/>
    </row>
    <row r="134" spans="2:10" x14ac:dyDescent="0.4">
      <c r="B134" s="64"/>
      <c r="C134" s="66"/>
      <c r="D134" s="35">
        <f>'Recap du 1er Sem'!$D74</f>
        <v>0</v>
      </c>
      <c r="E134" s="36">
        <f>'Recap du 1er Sem'!$E74</f>
        <v>0</v>
      </c>
      <c r="F134" s="66"/>
      <c r="G134" s="36">
        <f>'Recap du 1er Sem'!$G74</f>
        <v>0</v>
      </c>
      <c r="H134" s="66"/>
      <c r="I134" s="66"/>
      <c r="J134" s="66"/>
    </row>
    <row r="135" spans="2:10" x14ac:dyDescent="0.4">
      <c r="B135" s="64"/>
      <c r="C135" s="66"/>
      <c r="D135" s="35">
        <f>'Recap du 2eme Sem'!$D69</f>
        <v>0</v>
      </c>
      <c r="E135" s="36">
        <f>'Recap du 2eme Sem'!$E69</f>
        <v>0</v>
      </c>
      <c r="F135" s="67">
        <f t="shared" ref="F135" si="53">SUM(E135:E140)</f>
        <v>0</v>
      </c>
      <c r="G135" s="36">
        <f>'Recap du 2eme Sem'!$G69</f>
        <v>0</v>
      </c>
      <c r="H135" s="67">
        <f t="shared" ref="H135" si="54">SUM(G135:G140)</f>
        <v>0</v>
      </c>
      <c r="I135" s="66">
        <f t="shared" ref="I135" si="55">H135-F135</f>
        <v>0</v>
      </c>
      <c r="J135" s="66"/>
    </row>
    <row r="136" spans="2:10" x14ac:dyDescent="0.4">
      <c r="B136" s="64"/>
      <c r="C136" s="66"/>
      <c r="D136" s="35">
        <f>'Recap du 2eme Sem'!$D70</f>
        <v>0</v>
      </c>
      <c r="E136" s="36">
        <f>'Recap du 2eme Sem'!$E70</f>
        <v>0</v>
      </c>
      <c r="F136" s="66"/>
      <c r="G136" s="36">
        <f>'Recap du 2eme Sem'!$G70</f>
        <v>0</v>
      </c>
      <c r="H136" s="66"/>
      <c r="I136" s="66"/>
      <c r="J136" s="66"/>
    </row>
    <row r="137" spans="2:10" x14ac:dyDescent="0.4">
      <c r="B137" s="64"/>
      <c r="C137" s="66"/>
      <c r="D137" s="35">
        <f>'Recap du 2eme Sem'!$D71</f>
        <v>0</v>
      </c>
      <c r="E137" s="36">
        <f>'Recap du 2eme Sem'!$E71</f>
        <v>0</v>
      </c>
      <c r="F137" s="66"/>
      <c r="G137" s="36">
        <f>'Recap du 2eme Sem'!$G71</f>
        <v>0</v>
      </c>
      <c r="H137" s="66"/>
      <c r="I137" s="66"/>
      <c r="J137" s="66"/>
    </row>
    <row r="138" spans="2:10" x14ac:dyDescent="0.4">
      <c r="B138" s="64"/>
      <c r="C138" s="66"/>
      <c r="D138" s="35">
        <f>'Recap du 2eme Sem'!$D72</f>
        <v>0</v>
      </c>
      <c r="E138" s="36">
        <f>'Recap du 2eme Sem'!$E72</f>
        <v>0</v>
      </c>
      <c r="F138" s="66"/>
      <c r="G138" s="36">
        <f>'Recap du 2eme Sem'!$G72</f>
        <v>0</v>
      </c>
      <c r="H138" s="66"/>
      <c r="I138" s="66"/>
      <c r="J138" s="66"/>
    </row>
    <row r="139" spans="2:10" x14ac:dyDescent="0.4">
      <c r="B139" s="64"/>
      <c r="C139" s="66"/>
      <c r="D139" s="35">
        <f>'Recap du 2eme Sem'!$D73</f>
        <v>0</v>
      </c>
      <c r="E139" s="36">
        <f>'Recap du 2eme Sem'!$E73</f>
        <v>0</v>
      </c>
      <c r="F139" s="66"/>
      <c r="G139" s="36">
        <f>'Recap du 2eme Sem'!$G73</f>
        <v>0</v>
      </c>
      <c r="H139" s="66"/>
      <c r="I139" s="66"/>
      <c r="J139" s="66"/>
    </row>
    <row r="140" spans="2:10" x14ac:dyDescent="0.4">
      <c r="B140" s="64"/>
      <c r="C140" s="66"/>
      <c r="D140" s="35">
        <f>'Recap du 2eme Sem'!$D74</f>
        <v>0</v>
      </c>
      <c r="E140" s="36">
        <f>'Recap du 2eme Sem'!$E74</f>
        <v>0</v>
      </c>
      <c r="F140" s="66"/>
      <c r="G140" s="36">
        <f>'Recap du 2eme Sem'!$G74</f>
        <v>0</v>
      </c>
      <c r="H140" s="66"/>
      <c r="I140" s="66"/>
      <c r="J140" s="66"/>
    </row>
    <row r="141" spans="2:10" x14ac:dyDescent="0.4">
      <c r="B141" s="64">
        <f>JAN!B20</f>
        <v>11</v>
      </c>
      <c r="C141" s="66"/>
      <c r="D141" s="35">
        <f>'Recap du 1er Sem'!$D75</f>
        <v>0</v>
      </c>
      <c r="E141" s="36">
        <f>'Recap du 1er Sem'!$E75</f>
        <v>0</v>
      </c>
      <c r="F141" s="67">
        <f t="shared" ref="F141" si="56">SUM(E141:E146)</f>
        <v>0</v>
      </c>
      <c r="G141" s="36">
        <f>'Recap du 1er Sem'!$G75</f>
        <v>0</v>
      </c>
      <c r="H141" s="67">
        <f t="shared" ref="H141" si="57">SUM(G141:G146)</f>
        <v>0</v>
      </c>
      <c r="I141" s="66">
        <f t="shared" ref="I141" si="58">H141-F141</f>
        <v>0</v>
      </c>
      <c r="J141" s="66"/>
    </row>
    <row r="142" spans="2:10" x14ac:dyDescent="0.4">
      <c r="B142" s="64"/>
      <c r="C142" s="66"/>
      <c r="D142" s="35">
        <f>'Recap du 1er Sem'!$D76</f>
        <v>0</v>
      </c>
      <c r="E142" s="36">
        <f>'Recap du 1er Sem'!$E76</f>
        <v>0</v>
      </c>
      <c r="F142" s="66"/>
      <c r="G142" s="36">
        <f>'Recap du 1er Sem'!$G76</f>
        <v>0</v>
      </c>
      <c r="H142" s="66"/>
      <c r="I142" s="66"/>
      <c r="J142" s="66"/>
    </row>
    <row r="143" spans="2:10" x14ac:dyDescent="0.4">
      <c r="B143" s="64"/>
      <c r="C143" s="66"/>
      <c r="D143" s="35">
        <f>'Recap du 1er Sem'!$D77</f>
        <v>0</v>
      </c>
      <c r="E143" s="36">
        <f>'Recap du 1er Sem'!$E77</f>
        <v>0</v>
      </c>
      <c r="F143" s="66"/>
      <c r="G143" s="36">
        <f>'Recap du 1er Sem'!$G77</f>
        <v>0</v>
      </c>
      <c r="H143" s="66"/>
      <c r="I143" s="66"/>
      <c r="J143" s="66"/>
    </row>
    <row r="144" spans="2:10" x14ac:dyDescent="0.4">
      <c r="B144" s="64"/>
      <c r="C144" s="66"/>
      <c r="D144" s="35">
        <f>'Recap du 1er Sem'!$D78</f>
        <v>0</v>
      </c>
      <c r="E144" s="36">
        <f>'Recap du 1er Sem'!$E78</f>
        <v>0</v>
      </c>
      <c r="F144" s="66"/>
      <c r="G144" s="36">
        <f>'Recap du 1er Sem'!$G78</f>
        <v>0</v>
      </c>
      <c r="H144" s="66"/>
      <c r="I144" s="66"/>
      <c r="J144" s="66"/>
    </row>
    <row r="145" spans="2:10" x14ac:dyDescent="0.4">
      <c r="B145" s="64"/>
      <c r="C145" s="66"/>
      <c r="D145" s="35">
        <f>'Recap du 1er Sem'!$D79</f>
        <v>0</v>
      </c>
      <c r="E145" s="36">
        <f>'Recap du 1er Sem'!$E79</f>
        <v>0</v>
      </c>
      <c r="F145" s="66"/>
      <c r="G145" s="36">
        <f>'Recap du 1er Sem'!$G79</f>
        <v>0</v>
      </c>
      <c r="H145" s="66"/>
      <c r="I145" s="66"/>
      <c r="J145" s="66"/>
    </row>
    <row r="146" spans="2:10" x14ac:dyDescent="0.4">
      <c r="B146" s="64"/>
      <c r="C146" s="66"/>
      <c r="D146" s="35">
        <f>'Recap du 1er Sem'!$D80</f>
        <v>0</v>
      </c>
      <c r="E146" s="36">
        <f>'Recap du 1er Sem'!$E80</f>
        <v>0</v>
      </c>
      <c r="F146" s="66"/>
      <c r="G146" s="36">
        <f>'Recap du 1er Sem'!$G80</f>
        <v>0</v>
      </c>
      <c r="H146" s="66"/>
      <c r="I146" s="66"/>
      <c r="J146" s="66"/>
    </row>
    <row r="147" spans="2:10" x14ac:dyDescent="0.4">
      <c r="B147" s="64"/>
      <c r="C147" s="66"/>
      <c r="D147" s="35">
        <f>'Recap du 2eme Sem'!$D75</f>
        <v>0</v>
      </c>
      <c r="E147" s="36">
        <f>'Recap du 2eme Sem'!$E75</f>
        <v>0</v>
      </c>
      <c r="F147" s="67">
        <f t="shared" ref="F147" si="59">SUM(E147:E152)</f>
        <v>0</v>
      </c>
      <c r="G147" s="36">
        <f>'Recap du 2eme Sem'!$G75</f>
        <v>0</v>
      </c>
      <c r="H147" s="67">
        <f t="shared" ref="H147" si="60">SUM(G147:G152)</f>
        <v>0</v>
      </c>
      <c r="I147" s="66">
        <f t="shared" ref="I147" si="61">H147-F147</f>
        <v>0</v>
      </c>
      <c r="J147" s="66"/>
    </row>
    <row r="148" spans="2:10" x14ac:dyDescent="0.4">
      <c r="B148" s="64"/>
      <c r="C148" s="66"/>
      <c r="D148" s="35">
        <f>'Recap du 2eme Sem'!$D76</f>
        <v>0</v>
      </c>
      <c r="E148" s="36">
        <f>'Recap du 2eme Sem'!$E76</f>
        <v>0</v>
      </c>
      <c r="F148" s="66"/>
      <c r="G148" s="36">
        <f>'Recap du 2eme Sem'!$G76</f>
        <v>0</v>
      </c>
      <c r="H148" s="66"/>
      <c r="I148" s="66"/>
      <c r="J148" s="66"/>
    </row>
    <row r="149" spans="2:10" x14ac:dyDescent="0.4">
      <c r="B149" s="64"/>
      <c r="C149" s="66"/>
      <c r="D149" s="35">
        <f>'Recap du 2eme Sem'!$D77</f>
        <v>0</v>
      </c>
      <c r="E149" s="36">
        <f>'Recap du 2eme Sem'!$E77</f>
        <v>0</v>
      </c>
      <c r="F149" s="66"/>
      <c r="G149" s="36">
        <f>'Recap du 2eme Sem'!$G77</f>
        <v>0</v>
      </c>
      <c r="H149" s="66"/>
      <c r="I149" s="66"/>
      <c r="J149" s="66"/>
    </row>
    <row r="150" spans="2:10" x14ac:dyDescent="0.4">
      <c r="B150" s="64"/>
      <c r="C150" s="66"/>
      <c r="D150" s="35">
        <f>'Recap du 2eme Sem'!$D78</f>
        <v>0</v>
      </c>
      <c r="E150" s="36">
        <f>'Recap du 2eme Sem'!$E78</f>
        <v>0</v>
      </c>
      <c r="F150" s="66"/>
      <c r="G150" s="36">
        <f>'Recap du 2eme Sem'!$G78</f>
        <v>0</v>
      </c>
      <c r="H150" s="66"/>
      <c r="I150" s="66"/>
      <c r="J150" s="66"/>
    </row>
    <row r="151" spans="2:10" x14ac:dyDescent="0.4">
      <c r="B151" s="64"/>
      <c r="C151" s="66"/>
      <c r="D151" s="35">
        <f>'Recap du 2eme Sem'!$D79</f>
        <v>0</v>
      </c>
      <c r="E151" s="36">
        <f>'Recap du 2eme Sem'!$E79</f>
        <v>0</v>
      </c>
      <c r="F151" s="66"/>
      <c r="G151" s="36">
        <f>'Recap du 2eme Sem'!$G79</f>
        <v>0</v>
      </c>
      <c r="H151" s="66"/>
      <c r="I151" s="66"/>
      <c r="J151" s="66"/>
    </row>
    <row r="152" spans="2:10" x14ac:dyDescent="0.4">
      <c r="B152" s="64"/>
      <c r="C152" s="66"/>
      <c r="D152" s="35">
        <f>'Recap du 2eme Sem'!$D80</f>
        <v>0</v>
      </c>
      <c r="E152" s="36">
        <f>'Recap du 2eme Sem'!$E80</f>
        <v>0</v>
      </c>
      <c r="F152" s="66"/>
      <c r="G152" s="36">
        <f>'Recap du 2eme Sem'!$G80</f>
        <v>0</v>
      </c>
      <c r="H152" s="66"/>
      <c r="I152" s="66"/>
      <c r="J152" s="66"/>
    </row>
    <row r="153" spans="2:10" x14ac:dyDescent="0.4">
      <c r="B153" s="64" t="str">
        <f>JAN!B21</f>
        <v>lok</v>
      </c>
      <c r="C153" s="66"/>
      <c r="D153" s="35">
        <f>'Recap du 1er Sem'!$D81</f>
        <v>0</v>
      </c>
      <c r="E153" s="36">
        <f>'Recap du 1er Sem'!$E81</f>
        <v>30000</v>
      </c>
      <c r="F153" s="67">
        <f t="shared" ref="F153" si="62">SUM(E153:E158)</f>
        <v>90000</v>
      </c>
      <c r="G153" s="36">
        <f>'Recap du 1er Sem'!$G81</f>
        <v>30000</v>
      </c>
      <c r="H153" s="67">
        <f t="shared" ref="H153" si="63">SUM(G153:G158)</f>
        <v>89500</v>
      </c>
      <c r="I153" s="66">
        <f t="shared" ref="I153" si="64">H153-F153</f>
        <v>-500</v>
      </c>
      <c r="J153" s="66"/>
    </row>
    <row r="154" spans="2:10" x14ac:dyDescent="0.4">
      <c r="B154" s="64"/>
      <c r="C154" s="66"/>
      <c r="D154" s="35">
        <f>'Recap du 1er Sem'!$D82</f>
        <v>0</v>
      </c>
      <c r="E154" s="36">
        <f>'Recap du 1er Sem'!$E82</f>
        <v>30000</v>
      </c>
      <c r="F154" s="66"/>
      <c r="G154" s="36">
        <f>'Recap du 1er Sem'!$G82</f>
        <v>30000</v>
      </c>
      <c r="H154" s="66"/>
      <c r="I154" s="66"/>
      <c r="J154" s="66"/>
    </row>
    <row r="155" spans="2:10" x14ac:dyDescent="0.4">
      <c r="B155" s="64"/>
      <c r="C155" s="66"/>
      <c r="D155" s="35">
        <f>'Recap du 1er Sem'!$D83</f>
        <v>0</v>
      </c>
      <c r="E155" s="36">
        <f>'Recap du 1er Sem'!$E83</f>
        <v>30000</v>
      </c>
      <c r="F155" s="66"/>
      <c r="G155" s="36">
        <f>'Recap du 1er Sem'!$G83</f>
        <v>29500</v>
      </c>
      <c r="H155" s="66"/>
      <c r="I155" s="66"/>
      <c r="J155" s="66"/>
    </row>
    <row r="156" spans="2:10" x14ac:dyDescent="0.4">
      <c r="B156" s="64"/>
      <c r="C156" s="66"/>
      <c r="D156" s="35">
        <f>'Recap du 1er Sem'!$D84</f>
        <v>0</v>
      </c>
      <c r="E156" s="36">
        <f>'Recap du 1er Sem'!$E84</f>
        <v>0</v>
      </c>
      <c r="F156" s="66"/>
      <c r="G156" s="36">
        <f>'Recap du 1er Sem'!$G84</f>
        <v>0</v>
      </c>
      <c r="H156" s="66"/>
      <c r="I156" s="66"/>
      <c r="J156" s="66"/>
    </row>
    <row r="157" spans="2:10" x14ac:dyDescent="0.4">
      <c r="B157" s="64"/>
      <c r="C157" s="66"/>
      <c r="D157" s="35">
        <f>'Recap du 1er Sem'!$D85</f>
        <v>0</v>
      </c>
      <c r="E157" s="36">
        <f>'Recap du 1er Sem'!$E85</f>
        <v>0</v>
      </c>
      <c r="F157" s="66"/>
      <c r="G157" s="36">
        <f>'Recap du 1er Sem'!$G85</f>
        <v>0</v>
      </c>
      <c r="H157" s="66"/>
      <c r="I157" s="66"/>
      <c r="J157" s="66"/>
    </row>
    <row r="158" spans="2:10" x14ac:dyDescent="0.4">
      <c r="B158" s="64"/>
      <c r="C158" s="66"/>
      <c r="D158" s="35">
        <f>'Recap du 1er Sem'!$D86</f>
        <v>0</v>
      </c>
      <c r="E158" s="36">
        <f>'Recap du 1er Sem'!$E86</f>
        <v>0</v>
      </c>
      <c r="F158" s="66"/>
      <c r="G158" s="36">
        <f>'Recap du 1er Sem'!$G86</f>
        <v>0</v>
      </c>
      <c r="H158" s="66"/>
      <c r="I158" s="66"/>
      <c r="J158" s="66"/>
    </row>
    <row r="159" spans="2:10" x14ac:dyDescent="0.4">
      <c r="B159" s="64"/>
      <c r="C159" s="66"/>
      <c r="D159" s="35">
        <f>'Recap du 2eme Sem'!$D81</f>
        <v>0</v>
      </c>
      <c r="E159" s="36">
        <f>'Recap du 2eme Sem'!$E81</f>
        <v>0</v>
      </c>
      <c r="F159" s="67">
        <f t="shared" ref="F159" si="65">SUM(E159:E164)</f>
        <v>0</v>
      </c>
      <c r="G159" s="36">
        <f>'Recap du 2eme Sem'!$G81</f>
        <v>0</v>
      </c>
      <c r="H159" s="67">
        <f t="shared" ref="H159" si="66">SUM(G159:G164)</f>
        <v>0</v>
      </c>
      <c r="I159" s="66">
        <f t="shared" ref="I159" si="67">H159-F159</f>
        <v>0</v>
      </c>
      <c r="J159" s="66"/>
    </row>
    <row r="160" spans="2:10" x14ac:dyDescent="0.4">
      <c r="B160" s="64"/>
      <c r="C160" s="66"/>
      <c r="D160" s="35">
        <f>'Recap du 2eme Sem'!$D82</f>
        <v>0</v>
      </c>
      <c r="E160" s="36">
        <f>'Recap du 2eme Sem'!$E82</f>
        <v>0</v>
      </c>
      <c r="F160" s="66"/>
      <c r="G160" s="36">
        <f>'Recap du 2eme Sem'!$G82</f>
        <v>0</v>
      </c>
      <c r="H160" s="66"/>
      <c r="I160" s="66"/>
      <c r="J160" s="66"/>
    </row>
    <row r="161" spans="2:10" x14ac:dyDescent="0.4">
      <c r="B161" s="64"/>
      <c r="C161" s="66"/>
      <c r="D161" s="35">
        <f>'Recap du 2eme Sem'!$D83</f>
        <v>0</v>
      </c>
      <c r="E161" s="36">
        <f>'Recap du 2eme Sem'!$E83</f>
        <v>0</v>
      </c>
      <c r="F161" s="66"/>
      <c r="G161" s="36">
        <f>'Recap du 2eme Sem'!$G83</f>
        <v>0</v>
      </c>
      <c r="H161" s="66"/>
      <c r="I161" s="66"/>
      <c r="J161" s="66"/>
    </row>
    <row r="162" spans="2:10" x14ac:dyDescent="0.4">
      <c r="B162" s="64"/>
      <c r="C162" s="66"/>
      <c r="D162" s="35">
        <f>'Recap du 2eme Sem'!$D84</f>
        <v>0</v>
      </c>
      <c r="E162" s="36">
        <f>'Recap du 2eme Sem'!$E84</f>
        <v>0</v>
      </c>
      <c r="F162" s="66"/>
      <c r="G162" s="36">
        <f>'Recap du 2eme Sem'!$G84</f>
        <v>0</v>
      </c>
      <c r="H162" s="66"/>
      <c r="I162" s="66"/>
      <c r="J162" s="66"/>
    </row>
    <row r="163" spans="2:10" x14ac:dyDescent="0.4">
      <c r="B163" s="64"/>
      <c r="C163" s="66"/>
      <c r="D163" s="35">
        <f>'Recap du 2eme Sem'!$D85</f>
        <v>0</v>
      </c>
      <c r="E163" s="36">
        <f>'Recap du 2eme Sem'!$E85</f>
        <v>0</v>
      </c>
      <c r="F163" s="66"/>
      <c r="G163" s="36">
        <f>'Recap du 2eme Sem'!$G85</f>
        <v>0</v>
      </c>
      <c r="H163" s="66"/>
      <c r="I163" s="66"/>
      <c r="J163" s="66"/>
    </row>
    <row r="164" spans="2:10" x14ac:dyDescent="0.4">
      <c r="B164" s="64"/>
      <c r="C164" s="66"/>
      <c r="D164" s="35">
        <f>'Recap du 2eme Sem'!$D86</f>
        <v>0</v>
      </c>
      <c r="E164" s="36">
        <f>'Recap du 2eme Sem'!$E86</f>
        <v>0</v>
      </c>
      <c r="F164" s="66"/>
      <c r="G164" s="36">
        <f>'Recap du 2eme Sem'!$G86</f>
        <v>0</v>
      </c>
      <c r="H164" s="66"/>
      <c r="I164" s="66"/>
      <c r="J164" s="66"/>
    </row>
    <row r="165" spans="2:10" x14ac:dyDescent="0.4">
      <c r="B165" s="64">
        <f>JAN!B22</f>
        <v>0</v>
      </c>
      <c r="C165" s="66"/>
      <c r="D165" s="35">
        <f>'Recap du 1er Sem'!$D87</f>
        <v>0</v>
      </c>
      <c r="E165" s="36">
        <f>'Recap du 1er Sem'!$E87</f>
        <v>0</v>
      </c>
      <c r="F165" s="67">
        <f t="shared" ref="F165" si="68">SUM(E165:E170)</f>
        <v>0</v>
      </c>
      <c r="G165" s="36">
        <f>'Recap du 1er Sem'!$G87</f>
        <v>0</v>
      </c>
      <c r="H165" s="67">
        <f t="shared" ref="H165" si="69">SUM(G165:G170)</f>
        <v>0</v>
      </c>
      <c r="I165" s="66">
        <f t="shared" ref="I165" si="70">H165-F165</f>
        <v>0</v>
      </c>
      <c r="J165" s="66"/>
    </row>
    <row r="166" spans="2:10" x14ac:dyDescent="0.4">
      <c r="B166" s="64"/>
      <c r="C166" s="66"/>
      <c r="D166" s="35">
        <f>'Recap du 1er Sem'!$D88</f>
        <v>0</v>
      </c>
      <c r="E166" s="36">
        <f>'Recap du 1er Sem'!$E88</f>
        <v>0</v>
      </c>
      <c r="F166" s="66"/>
      <c r="G166" s="36">
        <f>'Recap du 1er Sem'!$G88</f>
        <v>0</v>
      </c>
      <c r="H166" s="66"/>
      <c r="I166" s="66"/>
      <c r="J166" s="66"/>
    </row>
    <row r="167" spans="2:10" x14ac:dyDescent="0.4">
      <c r="B167" s="64"/>
      <c r="C167" s="66"/>
      <c r="D167" s="35">
        <f>'Recap du 1er Sem'!$D89</f>
        <v>0</v>
      </c>
      <c r="E167" s="36">
        <f>'Recap du 1er Sem'!$E89</f>
        <v>0</v>
      </c>
      <c r="F167" s="66"/>
      <c r="G167" s="36">
        <f>'Recap du 1er Sem'!$G89</f>
        <v>0</v>
      </c>
      <c r="H167" s="66"/>
      <c r="I167" s="66"/>
      <c r="J167" s="66"/>
    </row>
    <row r="168" spans="2:10" x14ac:dyDescent="0.4">
      <c r="B168" s="64"/>
      <c r="C168" s="66"/>
      <c r="D168" s="35">
        <f>'Recap du 1er Sem'!$D90</f>
        <v>0</v>
      </c>
      <c r="E168" s="36">
        <f>'Recap du 1er Sem'!$E90</f>
        <v>0</v>
      </c>
      <c r="F168" s="66"/>
      <c r="G168" s="36">
        <f>'Recap du 1er Sem'!$G90</f>
        <v>0</v>
      </c>
      <c r="H168" s="66"/>
      <c r="I168" s="66"/>
      <c r="J168" s="66"/>
    </row>
    <row r="169" spans="2:10" x14ac:dyDescent="0.4">
      <c r="B169" s="64"/>
      <c r="C169" s="66"/>
      <c r="D169" s="35">
        <f>'Recap du 1er Sem'!$D91</f>
        <v>0</v>
      </c>
      <c r="E169" s="36">
        <f>'Recap du 1er Sem'!$E91</f>
        <v>0</v>
      </c>
      <c r="F169" s="66"/>
      <c r="G169" s="36">
        <f>'Recap du 1er Sem'!$G91</f>
        <v>0</v>
      </c>
      <c r="H169" s="66"/>
      <c r="I169" s="66"/>
      <c r="J169" s="66"/>
    </row>
    <row r="170" spans="2:10" x14ac:dyDescent="0.4">
      <c r="B170" s="64"/>
      <c r="C170" s="66"/>
      <c r="D170" s="35">
        <f>'Recap du 1er Sem'!$D92</f>
        <v>0</v>
      </c>
      <c r="E170" s="36">
        <f>'Recap du 1er Sem'!$E92</f>
        <v>0</v>
      </c>
      <c r="F170" s="66"/>
      <c r="G170" s="36">
        <f>'Recap du 1er Sem'!$G92</f>
        <v>0</v>
      </c>
      <c r="H170" s="66"/>
      <c r="I170" s="66"/>
      <c r="J170" s="66"/>
    </row>
    <row r="171" spans="2:10" x14ac:dyDescent="0.4">
      <c r="B171" s="64"/>
      <c r="C171" s="66"/>
      <c r="D171" s="35">
        <f>'Recap du 2eme Sem'!$D87</f>
        <v>0</v>
      </c>
      <c r="E171" s="36">
        <f>'Recap du 2eme Sem'!$E87</f>
        <v>0</v>
      </c>
      <c r="F171" s="67">
        <f t="shared" ref="F171" si="71">SUM(E171:E176)</f>
        <v>0</v>
      </c>
      <c r="G171" s="36">
        <f>'Recap du 2eme Sem'!$G87</f>
        <v>0</v>
      </c>
      <c r="H171" s="67">
        <f t="shared" ref="H171" si="72">SUM(G171:G176)</f>
        <v>0</v>
      </c>
      <c r="I171" s="66">
        <f t="shared" ref="I171" si="73">H171-F171</f>
        <v>0</v>
      </c>
      <c r="J171" s="66"/>
    </row>
    <row r="172" spans="2:10" x14ac:dyDescent="0.4">
      <c r="B172" s="64"/>
      <c r="C172" s="66"/>
      <c r="D172" s="35">
        <f>'Recap du 2eme Sem'!$D88</f>
        <v>0</v>
      </c>
      <c r="E172" s="36">
        <f>'Recap du 2eme Sem'!$E88</f>
        <v>0</v>
      </c>
      <c r="F172" s="66"/>
      <c r="G172" s="36">
        <f>'Recap du 2eme Sem'!$G88</f>
        <v>0</v>
      </c>
      <c r="H172" s="66"/>
      <c r="I172" s="66"/>
      <c r="J172" s="66"/>
    </row>
    <row r="173" spans="2:10" x14ac:dyDescent="0.4">
      <c r="B173" s="64"/>
      <c r="C173" s="66"/>
      <c r="D173" s="35">
        <f>'Recap du 2eme Sem'!$D89</f>
        <v>0</v>
      </c>
      <c r="E173" s="36">
        <f>'Recap du 2eme Sem'!$E89</f>
        <v>0</v>
      </c>
      <c r="F173" s="66"/>
      <c r="G173" s="36">
        <f>'Recap du 2eme Sem'!$G89</f>
        <v>0</v>
      </c>
      <c r="H173" s="66"/>
      <c r="I173" s="66"/>
      <c r="J173" s="66"/>
    </row>
    <row r="174" spans="2:10" x14ac:dyDescent="0.4">
      <c r="B174" s="64"/>
      <c r="C174" s="66"/>
      <c r="D174" s="35">
        <f>'Recap du 2eme Sem'!$D90</f>
        <v>0</v>
      </c>
      <c r="E174" s="36">
        <f>'Recap du 2eme Sem'!$E90</f>
        <v>0</v>
      </c>
      <c r="F174" s="66"/>
      <c r="G174" s="36">
        <f>'Recap du 2eme Sem'!$G90</f>
        <v>0</v>
      </c>
      <c r="H174" s="66"/>
      <c r="I174" s="66"/>
      <c r="J174" s="66"/>
    </row>
    <row r="175" spans="2:10" x14ac:dyDescent="0.4">
      <c r="B175" s="64"/>
      <c r="C175" s="66"/>
      <c r="D175" s="35">
        <f>'Recap du 2eme Sem'!$D91</f>
        <v>0</v>
      </c>
      <c r="E175" s="36">
        <f>'Recap du 2eme Sem'!$E91</f>
        <v>0</v>
      </c>
      <c r="F175" s="66"/>
      <c r="G175" s="36">
        <f>'Recap du 2eme Sem'!$G91</f>
        <v>0</v>
      </c>
      <c r="H175" s="66"/>
      <c r="I175" s="66"/>
      <c r="J175" s="66"/>
    </row>
    <row r="176" spans="2:10" x14ac:dyDescent="0.4">
      <c r="B176" s="64"/>
      <c r="C176" s="66"/>
      <c r="D176" s="35">
        <f>'Recap du 2eme Sem'!$D92</f>
        <v>0</v>
      </c>
      <c r="E176" s="36">
        <f>'Recap du 2eme Sem'!$E92</f>
        <v>0</v>
      </c>
      <c r="F176" s="66"/>
      <c r="G176" s="36">
        <f>'Recap du 2eme Sem'!$G92</f>
        <v>0</v>
      </c>
      <c r="H176" s="66"/>
      <c r="I176" s="66"/>
      <c r="J176" s="66"/>
    </row>
    <row r="177" spans="2:10" x14ac:dyDescent="0.4">
      <c r="B177" s="64" t="str">
        <f>JAN!B209</f>
        <v>Total</v>
      </c>
      <c r="C177" s="66"/>
      <c r="D177" s="35">
        <f>'Recap du 1er Sem'!$D93</f>
        <v>0</v>
      </c>
      <c r="E177" s="36">
        <f>'Recap du 1er Sem'!$E93</f>
        <v>0</v>
      </c>
      <c r="F177" s="67">
        <f t="shared" ref="F177" si="74">SUM(E177:E182)</f>
        <v>0</v>
      </c>
      <c r="G177" s="36">
        <f>'Recap du 1er Sem'!$G93</f>
        <v>0</v>
      </c>
      <c r="H177" s="67">
        <f t="shared" ref="H177" si="75">SUM(G177:G182)</f>
        <v>0</v>
      </c>
      <c r="I177" s="66">
        <f t="shared" ref="I177" si="76">H177-F177</f>
        <v>0</v>
      </c>
      <c r="J177" s="66"/>
    </row>
    <row r="178" spans="2:10" x14ac:dyDescent="0.4">
      <c r="B178" s="64"/>
      <c r="C178" s="66"/>
      <c r="D178" s="35">
        <f>'Recap du 1er Sem'!$D94</f>
        <v>0</v>
      </c>
      <c r="E178" s="36">
        <f>'Recap du 1er Sem'!$E94</f>
        <v>0</v>
      </c>
      <c r="F178" s="66"/>
      <c r="G178" s="36">
        <f>'Recap du 1er Sem'!$G94</f>
        <v>0</v>
      </c>
      <c r="H178" s="66"/>
      <c r="I178" s="66"/>
      <c r="J178" s="66"/>
    </row>
    <row r="179" spans="2:10" x14ac:dyDescent="0.4">
      <c r="B179" s="64"/>
      <c r="C179" s="66"/>
      <c r="D179" s="35">
        <f>'Recap du 1er Sem'!$D95</f>
        <v>0</v>
      </c>
      <c r="E179" s="36">
        <f>'Recap du 1er Sem'!$E95</f>
        <v>0</v>
      </c>
      <c r="F179" s="66"/>
      <c r="G179" s="36">
        <f>'Recap du 1er Sem'!$G95</f>
        <v>0</v>
      </c>
      <c r="H179" s="66"/>
      <c r="I179" s="66"/>
      <c r="J179" s="66"/>
    </row>
    <row r="180" spans="2:10" x14ac:dyDescent="0.4">
      <c r="B180" s="64"/>
      <c r="C180" s="66"/>
      <c r="D180" s="35">
        <f>'Recap du 1er Sem'!$D96</f>
        <v>0</v>
      </c>
      <c r="E180" s="36">
        <f>'Recap du 1er Sem'!$E96</f>
        <v>0</v>
      </c>
      <c r="F180" s="66"/>
      <c r="G180" s="36">
        <f>'Recap du 1er Sem'!$G96</f>
        <v>0</v>
      </c>
      <c r="H180" s="66"/>
      <c r="I180" s="66"/>
      <c r="J180" s="66"/>
    </row>
    <row r="181" spans="2:10" x14ac:dyDescent="0.4">
      <c r="B181" s="64"/>
      <c r="C181" s="66"/>
      <c r="D181" s="35">
        <f>'Recap du 1er Sem'!$D97</f>
        <v>0</v>
      </c>
      <c r="E181" s="36">
        <f>'Recap du 1er Sem'!$E97</f>
        <v>0</v>
      </c>
      <c r="F181" s="66"/>
      <c r="G181" s="36">
        <f>'Recap du 1er Sem'!$G97</f>
        <v>0</v>
      </c>
      <c r="H181" s="66"/>
      <c r="I181" s="66"/>
      <c r="J181" s="66"/>
    </row>
    <row r="182" spans="2:10" x14ac:dyDescent="0.4">
      <c r="B182" s="64"/>
      <c r="C182" s="66"/>
      <c r="D182" s="35">
        <f>'Recap du 1er Sem'!$D98</f>
        <v>0</v>
      </c>
      <c r="E182" s="36">
        <f>'Recap du 1er Sem'!$E98</f>
        <v>0</v>
      </c>
      <c r="F182" s="66"/>
      <c r="G182" s="36">
        <f>'Recap du 1er Sem'!$G98</f>
        <v>0</v>
      </c>
      <c r="H182" s="66"/>
      <c r="I182" s="66"/>
      <c r="J182" s="66"/>
    </row>
    <row r="183" spans="2:10" x14ac:dyDescent="0.4">
      <c r="B183" s="64"/>
      <c r="C183" s="66"/>
      <c r="D183" s="35">
        <f>'Recap du 2eme Sem'!$D93</f>
        <v>0</v>
      </c>
      <c r="E183" s="36">
        <f>'Recap du 2eme Sem'!$E93</f>
        <v>0</v>
      </c>
      <c r="F183" s="67">
        <f t="shared" ref="F183" si="77">SUM(E183:E188)</f>
        <v>0</v>
      </c>
      <c r="G183" s="36">
        <f>'Recap du 2eme Sem'!$G93</f>
        <v>0</v>
      </c>
      <c r="H183" s="67">
        <f t="shared" ref="H183" si="78">SUM(G183:G188)</f>
        <v>0</v>
      </c>
      <c r="I183" s="66">
        <f t="shared" ref="I183" si="79">H183-F183</f>
        <v>0</v>
      </c>
      <c r="J183" s="66"/>
    </row>
    <row r="184" spans="2:10" x14ac:dyDescent="0.4">
      <c r="B184" s="64"/>
      <c r="C184" s="66"/>
      <c r="D184" s="35">
        <f>'Recap du 2eme Sem'!$D94</f>
        <v>0</v>
      </c>
      <c r="E184" s="36">
        <f>'Recap du 2eme Sem'!$E94</f>
        <v>0</v>
      </c>
      <c r="F184" s="66"/>
      <c r="G184" s="36">
        <f>'Recap du 2eme Sem'!$G94</f>
        <v>0</v>
      </c>
      <c r="H184" s="66"/>
      <c r="I184" s="66"/>
      <c r="J184" s="66"/>
    </row>
    <row r="185" spans="2:10" x14ac:dyDescent="0.4">
      <c r="B185" s="64"/>
      <c r="C185" s="66"/>
      <c r="D185" s="35">
        <f>'Recap du 2eme Sem'!$D95</f>
        <v>0</v>
      </c>
      <c r="E185" s="36">
        <f>'Recap du 2eme Sem'!$E95</f>
        <v>0</v>
      </c>
      <c r="F185" s="66"/>
      <c r="G185" s="36">
        <f>'Recap du 2eme Sem'!$G95</f>
        <v>0</v>
      </c>
      <c r="H185" s="66"/>
      <c r="I185" s="66"/>
      <c r="J185" s="66"/>
    </row>
    <row r="186" spans="2:10" x14ac:dyDescent="0.4">
      <c r="B186" s="64"/>
      <c r="C186" s="66"/>
      <c r="D186" s="35">
        <f>'Recap du 2eme Sem'!$D96</f>
        <v>0</v>
      </c>
      <c r="E186" s="36">
        <f>'Recap du 2eme Sem'!$E96</f>
        <v>0</v>
      </c>
      <c r="F186" s="66"/>
      <c r="G186" s="36">
        <f>'Recap du 2eme Sem'!$G96</f>
        <v>0</v>
      </c>
      <c r="H186" s="66"/>
      <c r="I186" s="66"/>
      <c r="J186" s="66"/>
    </row>
    <row r="187" spans="2:10" x14ac:dyDescent="0.4">
      <c r="B187" s="64"/>
      <c r="C187" s="66"/>
      <c r="D187" s="35">
        <f>'Recap du 2eme Sem'!$D97</f>
        <v>0</v>
      </c>
      <c r="E187" s="36">
        <f>'Recap du 2eme Sem'!$E97</f>
        <v>0</v>
      </c>
      <c r="F187" s="66"/>
      <c r="G187" s="36">
        <f>'Recap du 2eme Sem'!$G97</f>
        <v>0</v>
      </c>
      <c r="H187" s="66"/>
      <c r="I187" s="66"/>
      <c r="J187" s="66"/>
    </row>
    <row r="188" spans="2:10" x14ac:dyDescent="0.4">
      <c r="B188" s="64"/>
      <c r="C188" s="66"/>
      <c r="D188" s="35">
        <f>'Recap du 2eme Sem'!$D98</f>
        <v>0</v>
      </c>
      <c r="E188" s="36">
        <f>'Recap du 2eme Sem'!$E98</f>
        <v>0</v>
      </c>
      <c r="F188" s="66"/>
      <c r="G188" s="36">
        <f>'Recap du 2eme Sem'!$G98</f>
        <v>0</v>
      </c>
      <c r="H188" s="66"/>
      <c r="I188" s="66"/>
      <c r="J188" s="66"/>
    </row>
    <row r="189" spans="2:10" x14ac:dyDescent="0.4">
      <c r="B189" s="64">
        <f>JAN!B210</f>
        <v>0</v>
      </c>
      <c r="C189" s="66"/>
      <c r="D189" s="35">
        <f>'Recap du 1er Sem'!$D99</f>
        <v>0</v>
      </c>
      <c r="E189" s="36">
        <f>'Recap du 1er Sem'!$E99</f>
        <v>0</v>
      </c>
      <c r="F189" s="67">
        <f t="shared" ref="F189" si="80">SUM(E189:E194)</f>
        <v>0</v>
      </c>
      <c r="G189" s="36">
        <f>'Recap du 1er Sem'!$G99</f>
        <v>0</v>
      </c>
      <c r="H189" s="67">
        <f t="shared" ref="H189" si="81">SUM(G189:G194)</f>
        <v>0</v>
      </c>
      <c r="I189" s="66">
        <f t="shared" ref="I189" si="82">H189-F189</f>
        <v>0</v>
      </c>
      <c r="J189" s="66"/>
    </row>
    <row r="190" spans="2:10" x14ac:dyDescent="0.4">
      <c r="B190" s="64"/>
      <c r="C190" s="66"/>
      <c r="D190" s="35">
        <f>'Recap du 1er Sem'!$D100</f>
        <v>0</v>
      </c>
      <c r="E190" s="36">
        <f>'Recap du 1er Sem'!$E100</f>
        <v>0</v>
      </c>
      <c r="F190" s="66"/>
      <c r="G190" s="36">
        <f>'Recap du 1er Sem'!$G100</f>
        <v>0</v>
      </c>
      <c r="H190" s="66"/>
      <c r="I190" s="66"/>
      <c r="J190" s="66"/>
    </row>
    <row r="191" spans="2:10" x14ac:dyDescent="0.4">
      <c r="B191" s="64"/>
      <c r="C191" s="66"/>
      <c r="D191" s="35">
        <f>'Recap du 1er Sem'!$D101</f>
        <v>0</v>
      </c>
      <c r="E191" s="36">
        <f>'Recap du 1er Sem'!$E101</f>
        <v>0</v>
      </c>
      <c r="F191" s="66"/>
      <c r="G191" s="36">
        <f>'Recap du 1er Sem'!$G101</f>
        <v>0</v>
      </c>
      <c r="H191" s="66"/>
      <c r="I191" s="66"/>
      <c r="J191" s="66"/>
    </row>
    <row r="192" spans="2:10" x14ac:dyDescent="0.4">
      <c r="B192" s="64"/>
      <c r="C192" s="66"/>
      <c r="D192" s="35">
        <f>'Recap du 1er Sem'!$D102</f>
        <v>0</v>
      </c>
      <c r="E192" s="36">
        <f>'Recap du 1er Sem'!$E102</f>
        <v>0</v>
      </c>
      <c r="F192" s="66"/>
      <c r="G192" s="36">
        <f>'Recap du 1er Sem'!$G102</f>
        <v>0</v>
      </c>
      <c r="H192" s="66"/>
      <c r="I192" s="66"/>
      <c r="J192" s="66"/>
    </row>
    <row r="193" spans="2:10" x14ac:dyDescent="0.4">
      <c r="B193" s="64"/>
      <c r="C193" s="66"/>
      <c r="D193" s="35">
        <f>'Recap du 1er Sem'!$D103</f>
        <v>0</v>
      </c>
      <c r="E193" s="36">
        <f>'Recap du 1er Sem'!$E103</f>
        <v>0</v>
      </c>
      <c r="F193" s="66"/>
      <c r="G193" s="36">
        <f>'Recap du 1er Sem'!$G103</f>
        <v>0</v>
      </c>
      <c r="H193" s="66"/>
      <c r="I193" s="66"/>
      <c r="J193" s="66"/>
    </row>
    <row r="194" spans="2:10" x14ac:dyDescent="0.4">
      <c r="B194" s="64"/>
      <c r="C194" s="66"/>
      <c r="D194" s="35">
        <f>'Recap du 1er Sem'!$D104</f>
        <v>0</v>
      </c>
      <c r="E194" s="36">
        <f>'Recap du 1er Sem'!$E104</f>
        <v>0</v>
      </c>
      <c r="F194" s="66"/>
      <c r="G194" s="36">
        <f>'Recap du 1er Sem'!$G104</f>
        <v>0</v>
      </c>
      <c r="H194" s="66"/>
      <c r="I194" s="66"/>
      <c r="J194" s="66"/>
    </row>
    <row r="195" spans="2:10" x14ac:dyDescent="0.4">
      <c r="B195" s="64"/>
      <c r="C195" s="66"/>
      <c r="D195" s="35">
        <f>'Recap du 2eme Sem'!$D99</f>
        <v>0</v>
      </c>
      <c r="E195" s="36">
        <f>'Recap du 2eme Sem'!$E99</f>
        <v>0</v>
      </c>
      <c r="F195" s="67">
        <f t="shared" ref="F195" si="83">SUM(E195:E200)</f>
        <v>0</v>
      </c>
      <c r="G195" s="36">
        <f>'Recap du 2eme Sem'!$G99</f>
        <v>0</v>
      </c>
      <c r="H195" s="67">
        <f t="shared" ref="H195" si="84">SUM(G195:G200)</f>
        <v>0</v>
      </c>
      <c r="I195" s="66">
        <f t="shared" ref="I195" si="85">H195-F195</f>
        <v>0</v>
      </c>
      <c r="J195" s="66"/>
    </row>
    <row r="196" spans="2:10" x14ac:dyDescent="0.4">
      <c r="B196" s="64"/>
      <c r="C196" s="66"/>
      <c r="D196" s="35">
        <f>'Recap du 2eme Sem'!$D100</f>
        <v>0</v>
      </c>
      <c r="E196" s="36">
        <f>'Recap du 2eme Sem'!$E100</f>
        <v>0</v>
      </c>
      <c r="F196" s="66"/>
      <c r="G196" s="36">
        <f>'Recap du 2eme Sem'!$G100</f>
        <v>0</v>
      </c>
      <c r="H196" s="66"/>
      <c r="I196" s="66"/>
      <c r="J196" s="66"/>
    </row>
    <row r="197" spans="2:10" x14ac:dyDescent="0.4">
      <c r="B197" s="64"/>
      <c r="C197" s="66"/>
      <c r="D197" s="35">
        <f>'Recap du 2eme Sem'!$D101</f>
        <v>0</v>
      </c>
      <c r="E197" s="36">
        <f>'Recap du 2eme Sem'!$E101</f>
        <v>0</v>
      </c>
      <c r="F197" s="66"/>
      <c r="G197" s="36">
        <f>'Recap du 2eme Sem'!$G101</f>
        <v>0</v>
      </c>
      <c r="H197" s="66"/>
      <c r="I197" s="66"/>
      <c r="J197" s="66"/>
    </row>
    <row r="198" spans="2:10" x14ac:dyDescent="0.4">
      <c r="B198" s="64"/>
      <c r="C198" s="66"/>
      <c r="D198" s="35">
        <f>'Recap du 2eme Sem'!$D102</f>
        <v>0</v>
      </c>
      <c r="E198" s="36">
        <f>'Recap du 2eme Sem'!$E102</f>
        <v>0</v>
      </c>
      <c r="F198" s="66"/>
      <c r="G198" s="36">
        <f>'Recap du 2eme Sem'!$G102</f>
        <v>0</v>
      </c>
      <c r="H198" s="66"/>
      <c r="I198" s="66"/>
      <c r="J198" s="66"/>
    </row>
    <row r="199" spans="2:10" x14ac:dyDescent="0.4">
      <c r="B199" s="64"/>
      <c r="C199" s="66"/>
      <c r="D199" s="35">
        <f>'Recap du 2eme Sem'!$D103</f>
        <v>0</v>
      </c>
      <c r="E199" s="36">
        <f>'Recap du 2eme Sem'!$E103</f>
        <v>0</v>
      </c>
      <c r="F199" s="66"/>
      <c r="G199" s="36">
        <f>'Recap du 2eme Sem'!$G103</f>
        <v>0</v>
      </c>
      <c r="H199" s="66"/>
      <c r="I199" s="66"/>
      <c r="J199" s="66"/>
    </row>
    <row r="200" spans="2:10" x14ac:dyDescent="0.4">
      <c r="B200" s="64"/>
      <c r="C200" s="66"/>
      <c r="D200" s="35">
        <f>'Recap du 2eme Sem'!$D104</f>
        <v>0</v>
      </c>
      <c r="E200" s="36">
        <f>'Recap du 2eme Sem'!$E104</f>
        <v>0</v>
      </c>
      <c r="F200" s="66"/>
      <c r="G200" s="36">
        <f>'Recap du 2eme Sem'!$G104</f>
        <v>0</v>
      </c>
      <c r="H200" s="66"/>
      <c r="I200" s="66"/>
      <c r="J200" s="66"/>
    </row>
    <row r="201" spans="2:10" x14ac:dyDescent="0.4">
      <c r="B201" s="64">
        <f>JAN!B211</f>
        <v>0</v>
      </c>
      <c r="C201" s="66"/>
      <c r="D201" s="35">
        <f>'Recap du 1er Sem'!$D105</f>
        <v>0</v>
      </c>
      <c r="E201" s="36">
        <f>'Recap du 1er Sem'!$E105</f>
        <v>0</v>
      </c>
      <c r="F201" s="67">
        <f t="shared" ref="F201" si="86">SUM(E201:E206)</f>
        <v>0</v>
      </c>
      <c r="G201" s="36">
        <f>'Recap du 1er Sem'!$G105</f>
        <v>0</v>
      </c>
      <c r="H201" s="67">
        <f t="shared" ref="H201" si="87">SUM(G201:G206)</f>
        <v>0</v>
      </c>
      <c r="I201" s="66">
        <f t="shared" ref="I201" si="88">H201-F201</f>
        <v>0</v>
      </c>
      <c r="J201" s="66"/>
    </row>
    <row r="202" spans="2:10" x14ac:dyDescent="0.4">
      <c r="B202" s="64"/>
      <c r="C202" s="66"/>
      <c r="D202" s="35">
        <f>'Recap du 1er Sem'!$D106</f>
        <v>0</v>
      </c>
      <c r="E202" s="36">
        <f>'Recap du 1er Sem'!$E106</f>
        <v>0</v>
      </c>
      <c r="F202" s="66"/>
      <c r="G202" s="36">
        <f>'Recap du 1er Sem'!$G106</f>
        <v>0</v>
      </c>
      <c r="H202" s="66"/>
      <c r="I202" s="66"/>
      <c r="J202" s="66"/>
    </row>
    <row r="203" spans="2:10" x14ac:dyDescent="0.4">
      <c r="B203" s="64"/>
      <c r="C203" s="66"/>
      <c r="D203" s="35">
        <f>'Recap du 1er Sem'!$D107</f>
        <v>0</v>
      </c>
      <c r="E203" s="36">
        <f>'Recap du 1er Sem'!$E107</f>
        <v>0</v>
      </c>
      <c r="F203" s="66"/>
      <c r="G203" s="36">
        <f>'Recap du 1er Sem'!$G107</f>
        <v>0</v>
      </c>
      <c r="H203" s="66"/>
      <c r="I203" s="66"/>
      <c r="J203" s="66"/>
    </row>
    <row r="204" spans="2:10" x14ac:dyDescent="0.4">
      <c r="B204" s="64"/>
      <c r="C204" s="66"/>
      <c r="D204" s="35">
        <f>'Recap du 1er Sem'!$D108</f>
        <v>0</v>
      </c>
      <c r="E204" s="36">
        <f>'Recap du 1er Sem'!$E108</f>
        <v>0</v>
      </c>
      <c r="F204" s="66"/>
      <c r="G204" s="36">
        <f>'Recap du 1er Sem'!$G108</f>
        <v>0</v>
      </c>
      <c r="H204" s="66"/>
      <c r="I204" s="66"/>
      <c r="J204" s="66"/>
    </row>
    <row r="205" spans="2:10" x14ac:dyDescent="0.4">
      <c r="B205" s="64"/>
      <c r="C205" s="66"/>
      <c r="D205" s="35">
        <f>'Recap du 1er Sem'!$D109</f>
        <v>0</v>
      </c>
      <c r="E205" s="36">
        <f>'Recap du 1er Sem'!$E109</f>
        <v>0</v>
      </c>
      <c r="F205" s="66"/>
      <c r="G205" s="36">
        <f>'Recap du 1er Sem'!$G109</f>
        <v>0</v>
      </c>
      <c r="H205" s="66"/>
      <c r="I205" s="66"/>
      <c r="J205" s="66"/>
    </row>
    <row r="206" spans="2:10" x14ac:dyDescent="0.4">
      <c r="B206" s="64"/>
      <c r="C206" s="66"/>
      <c r="D206" s="35">
        <f>'Recap du 1er Sem'!$D110</f>
        <v>0</v>
      </c>
      <c r="E206" s="36">
        <f>'Recap du 1er Sem'!$E110</f>
        <v>0</v>
      </c>
      <c r="F206" s="66"/>
      <c r="G206" s="36">
        <f>'Recap du 1er Sem'!$G110</f>
        <v>0</v>
      </c>
      <c r="H206" s="66"/>
      <c r="I206" s="66"/>
      <c r="J206" s="66"/>
    </row>
    <row r="207" spans="2:10" x14ac:dyDescent="0.4">
      <c r="B207" s="64"/>
      <c r="C207" s="66"/>
      <c r="D207" s="35">
        <f>'Recap du 2eme Sem'!$D105</f>
        <v>0</v>
      </c>
      <c r="E207" s="36">
        <f>'Recap du 2eme Sem'!$E105</f>
        <v>0</v>
      </c>
      <c r="F207" s="67">
        <f t="shared" ref="F207" si="89">SUM(E207:E212)</f>
        <v>0</v>
      </c>
      <c r="G207" s="36">
        <f>'Recap du 2eme Sem'!$G105</f>
        <v>0</v>
      </c>
      <c r="H207" s="67">
        <f t="shared" ref="H207" si="90">SUM(G207:G212)</f>
        <v>0</v>
      </c>
      <c r="I207" s="66">
        <f t="shared" ref="I207" si="91">H207-F207</f>
        <v>0</v>
      </c>
      <c r="J207" s="66"/>
    </row>
    <row r="208" spans="2:10" x14ac:dyDescent="0.4">
      <c r="B208" s="64"/>
      <c r="C208" s="66"/>
      <c r="D208" s="35">
        <f>'Recap du 2eme Sem'!$D106</f>
        <v>0</v>
      </c>
      <c r="E208" s="36">
        <f>'Recap du 2eme Sem'!$E106</f>
        <v>0</v>
      </c>
      <c r="F208" s="66"/>
      <c r="G208" s="36">
        <f>'Recap du 2eme Sem'!$G106</f>
        <v>0</v>
      </c>
      <c r="H208" s="66"/>
      <c r="I208" s="66"/>
      <c r="J208" s="66"/>
    </row>
    <row r="209" spans="2:10" x14ac:dyDescent="0.4">
      <c r="B209" s="64"/>
      <c r="C209" s="66"/>
      <c r="D209" s="35">
        <f>'Recap du 2eme Sem'!$D107</f>
        <v>0</v>
      </c>
      <c r="E209" s="36">
        <f>'Recap du 2eme Sem'!$E107</f>
        <v>0</v>
      </c>
      <c r="F209" s="66"/>
      <c r="G209" s="36">
        <f>'Recap du 2eme Sem'!$G107</f>
        <v>0</v>
      </c>
      <c r="H209" s="66"/>
      <c r="I209" s="66"/>
      <c r="J209" s="66"/>
    </row>
    <row r="210" spans="2:10" x14ac:dyDescent="0.4">
      <c r="B210" s="64"/>
      <c r="C210" s="66"/>
      <c r="D210" s="35">
        <f>'Recap du 2eme Sem'!$D108</f>
        <v>0</v>
      </c>
      <c r="E210" s="36">
        <f>'Recap du 2eme Sem'!$E108</f>
        <v>0</v>
      </c>
      <c r="F210" s="66"/>
      <c r="G210" s="36">
        <f>'Recap du 2eme Sem'!$G108</f>
        <v>0</v>
      </c>
      <c r="H210" s="66"/>
      <c r="I210" s="66"/>
      <c r="J210" s="66"/>
    </row>
    <row r="211" spans="2:10" x14ac:dyDescent="0.4">
      <c r="B211" s="64"/>
      <c r="C211" s="66"/>
      <c r="D211" s="35">
        <f>'Recap du 2eme Sem'!$D109</f>
        <v>0</v>
      </c>
      <c r="E211" s="36">
        <f>'Recap du 2eme Sem'!$E109</f>
        <v>0</v>
      </c>
      <c r="F211" s="66"/>
      <c r="G211" s="36">
        <f>'Recap du 2eme Sem'!$G109</f>
        <v>0</v>
      </c>
      <c r="H211" s="66"/>
      <c r="I211" s="66"/>
      <c r="J211" s="66"/>
    </row>
    <row r="212" spans="2:10" x14ac:dyDescent="0.4">
      <c r="B212" s="64"/>
      <c r="C212" s="66"/>
      <c r="D212" s="35">
        <f>'Recap du 2eme Sem'!$D110</f>
        <v>0</v>
      </c>
      <c r="E212" s="36">
        <f>'Recap du 2eme Sem'!$E110</f>
        <v>0</v>
      </c>
      <c r="F212" s="66"/>
      <c r="G212" s="36">
        <f>'Recap du 2eme Sem'!$G110</f>
        <v>0</v>
      </c>
      <c r="H212" s="66"/>
      <c r="I212" s="66"/>
      <c r="J212" s="66"/>
    </row>
    <row r="213" spans="2:10" x14ac:dyDescent="0.4">
      <c r="B213" s="64">
        <f>JAN!B212</f>
        <v>0</v>
      </c>
      <c r="C213" s="66"/>
      <c r="D213" s="35">
        <f>'Recap du 1er Sem'!$D111</f>
        <v>0</v>
      </c>
      <c r="E213" s="36">
        <f>'Recap du 1er Sem'!$E111</f>
        <v>0</v>
      </c>
      <c r="F213" s="67">
        <f t="shared" ref="F213" si="92">SUM(E213:E218)</f>
        <v>0</v>
      </c>
      <c r="G213" s="36">
        <f>'Recap du 1er Sem'!$G111</f>
        <v>0</v>
      </c>
      <c r="H213" s="67">
        <f t="shared" ref="H213" si="93">SUM(G213:G218)</f>
        <v>0</v>
      </c>
      <c r="I213" s="66">
        <f t="shared" ref="I213" si="94">H213-F213</f>
        <v>0</v>
      </c>
      <c r="J213" s="66"/>
    </row>
    <row r="214" spans="2:10" x14ac:dyDescent="0.4">
      <c r="B214" s="64"/>
      <c r="C214" s="66"/>
      <c r="D214" s="35">
        <f>'Recap du 1er Sem'!$D112</f>
        <v>0</v>
      </c>
      <c r="E214" s="36">
        <f>'Recap du 1er Sem'!$E112</f>
        <v>0</v>
      </c>
      <c r="F214" s="66"/>
      <c r="G214" s="36">
        <f>'Recap du 1er Sem'!$G112</f>
        <v>0</v>
      </c>
      <c r="H214" s="66"/>
      <c r="I214" s="66"/>
      <c r="J214" s="66"/>
    </row>
    <row r="215" spans="2:10" x14ac:dyDescent="0.4">
      <c r="B215" s="64"/>
      <c r="C215" s="66"/>
      <c r="D215" s="35">
        <f>'Recap du 1er Sem'!$D113</f>
        <v>0</v>
      </c>
      <c r="E215" s="36">
        <f>'Recap du 1er Sem'!$E113</f>
        <v>0</v>
      </c>
      <c r="F215" s="66"/>
      <c r="G215" s="36">
        <f>'Recap du 1er Sem'!$G113</f>
        <v>0</v>
      </c>
      <c r="H215" s="66"/>
      <c r="I215" s="66"/>
      <c r="J215" s="66"/>
    </row>
    <row r="216" spans="2:10" x14ac:dyDescent="0.4">
      <c r="B216" s="64"/>
      <c r="C216" s="66"/>
      <c r="D216" s="35">
        <f>'Recap du 1er Sem'!$D114</f>
        <v>0</v>
      </c>
      <c r="E216" s="36">
        <f>'Recap du 1er Sem'!$E114</f>
        <v>0</v>
      </c>
      <c r="F216" s="66"/>
      <c r="G216" s="36">
        <f>'Recap du 1er Sem'!$G114</f>
        <v>0</v>
      </c>
      <c r="H216" s="66"/>
      <c r="I216" s="66"/>
      <c r="J216" s="66"/>
    </row>
    <row r="217" spans="2:10" x14ac:dyDescent="0.4">
      <c r="B217" s="64"/>
      <c r="C217" s="66"/>
      <c r="D217" s="35">
        <f>'Recap du 1er Sem'!$D115</f>
        <v>0</v>
      </c>
      <c r="E217" s="36">
        <f>'Recap du 1er Sem'!$E115</f>
        <v>0</v>
      </c>
      <c r="F217" s="66"/>
      <c r="G217" s="36">
        <f>'Recap du 1er Sem'!$G115</f>
        <v>0</v>
      </c>
      <c r="H217" s="66"/>
      <c r="I217" s="66"/>
      <c r="J217" s="66"/>
    </row>
    <row r="218" spans="2:10" x14ac:dyDescent="0.4">
      <c r="B218" s="64"/>
      <c r="C218" s="66"/>
      <c r="D218" s="35">
        <f>'Recap du 1er Sem'!$D116</f>
        <v>0</v>
      </c>
      <c r="E218" s="36">
        <f>'Recap du 1er Sem'!$E116</f>
        <v>0</v>
      </c>
      <c r="F218" s="66"/>
      <c r="G218" s="36">
        <f>'Recap du 1er Sem'!$G116</f>
        <v>0</v>
      </c>
      <c r="H218" s="66"/>
      <c r="I218" s="66"/>
      <c r="J218" s="66"/>
    </row>
    <row r="219" spans="2:10" x14ac:dyDescent="0.4">
      <c r="B219" s="64"/>
      <c r="C219" s="66"/>
      <c r="D219" s="35">
        <f>'Recap du 2eme Sem'!$D111</f>
        <v>0</v>
      </c>
      <c r="E219" s="36">
        <f>'Recap du 2eme Sem'!$E111</f>
        <v>0</v>
      </c>
      <c r="F219" s="67">
        <f t="shared" ref="F219" si="95">SUM(E219:E224)</f>
        <v>0</v>
      </c>
      <c r="G219" s="36">
        <f>'Recap du 2eme Sem'!$G111</f>
        <v>0</v>
      </c>
      <c r="H219" s="67">
        <f t="shared" ref="H219" si="96">SUM(G219:G224)</f>
        <v>0</v>
      </c>
      <c r="I219" s="66">
        <f t="shared" ref="I219" si="97">H219-F219</f>
        <v>0</v>
      </c>
      <c r="J219" s="66"/>
    </row>
    <row r="220" spans="2:10" x14ac:dyDescent="0.4">
      <c r="B220" s="64"/>
      <c r="C220" s="66"/>
      <c r="D220" s="35">
        <f>'Recap du 2eme Sem'!$D112</f>
        <v>0</v>
      </c>
      <c r="E220" s="36">
        <f>'Recap du 2eme Sem'!$E112</f>
        <v>0</v>
      </c>
      <c r="F220" s="66"/>
      <c r="G220" s="36">
        <f>'Recap du 2eme Sem'!$G112</f>
        <v>0</v>
      </c>
      <c r="H220" s="66"/>
      <c r="I220" s="66"/>
      <c r="J220" s="66"/>
    </row>
    <row r="221" spans="2:10" x14ac:dyDescent="0.4">
      <c r="B221" s="64"/>
      <c r="C221" s="66"/>
      <c r="D221" s="35">
        <f>'Recap du 2eme Sem'!$D113</f>
        <v>0</v>
      </c>
      <c r="E221" s="36">
        <f>'Recap du 2eme Sem'!$E113</f>
        <v>0</v>
      </c>
      <c r="F221" s="66"/>
      <c r="G221" s="36">
        <f>'Recap du 2eme Sem'!$G113</f>
        <v>0</v>
      </c>
      <c r="H221" s="66"/>
      <c r="I221" s="66"/>
      <c r="J221" s="66"/>
    </row>
    <row r="222" spans="2:10" x14ac:dyDescent="0.4">
      <c r="B222" s="64"/>
      <c r="C222" s="66"/>
      <c r="D222" s="35">
        <f>'Recap du 2eme Sem'!$D114</f>
        <v>0</v>
      </c>
      <c r="E222" s="36">
        <f>'Recap du 2eme Sem'!$E114</f>
        <v>0</v>
      </c>
      <c r="F222" s="66"/>
      <c r="G222" s="36">
        <f>'Recap du 2eme Sem'!$G114</f>
        <v>0</v>
      </c>
      <c r="H222" s="66"/>
      <c r="I222" s="66"/>
      <c r="J222" s="66"/>
    </row>
    <row r="223" spans="2:10" x14ac:dyDescent="0.4">
      <c r="B223" s="64"/>
      <c r="C223" s="66"/>
      <c r="D223" s="35">
        <f>'Recap du 2eme Sem'!$D115</f>
        <v>0</v>
      </c>
      <c r="E223" s="36">
        <f>'Recap du 2eme Sem'!$E115</f>
        <v>0</v>
      </c>
      <c r="F223" s="66"/>
      <c r="G223" s="36">
        <f>'Recap du 2eme Sem'!$G115</f>
        <v>0</v>
      </c>
      <c r="H223" s="66"/>
      <c r="I223" s="66"/>
      <c r="J223" s="66"/>
    </row>
    <row r="224" spans="2:10" x14ac:dyDescent="0.4">
      <c r="B224" s="64"/>
      <c r="C224" s="66"/>
      <c r="D224" s="35">
        <f>'Recap du 2eme Sem'!$D116</f>
        <v>0</v>
      </c>
      <c r="E224" s="36">
        <f>'Recap du 2eme Sem'!$E116</f>
        <v>0</v>
      </c>
      <c r="F224" s="66"/>
      <c r="G224" s="36">
        <f>'Recap du 2eme Sem'!$G116</f>
        <v>0</v>
      </c>
      <c r="H224" s="66"/>
      <c r="I224" s="66"/>
      <c r="J224" s="66"/>
    </row>
    <row r="225" spans="2:10" x14ac:dyDescent="0.4">
      <c r="B225" s="64">
        <f>JAN!B213</f>
        <v>0</v>
      </c>
      <c r="C225" s="66"/>
      <c r="D225" s="35">
        <f>'Recap du 1er Sem'!$D117</f>
        <v>0</v>
      </c>
      <c r="E225" s="36">
        <f>'Recap du 1er Sem'!$E117</f>
        <v>0</v>
      </c>
      <c r="F225" s="67">
        <f t="shared" ref="F225" si="98">SUM(E225:E230)</f>
        <v>0</v>
      </c>
      <c r="G225" s="36">
        <f>'Recap du 1er Sem'!$G117</f>
        <v>0</v>
      </c>
      <c r="H225" s="67">
        <f t="shared" ref="H225" si="99">SUM(G225:G230)</f>
        <v>0</v>
      </c>
      <c r="I225" s="66">
        <f t="shared" ref="I225" si="100">H225-F225</f>
        <v>0</v>
      </c>
      <c r="J225" s="66"/>
    </row>
    <row r="226" spans="2:10" x14ac:dyDescent="0.4">
      <c r="B226" s="64"/>
      <c r="C226" s="66"/>
      <c r="D226" s="35">
        <f>'Recap du 1er Sem'!$D118</f>
        <v>0</v>
      </c>
      <c r="E226" s="36">
        <f>'Recap du 1er Sem'!$E118</f>
        <v>0</v>
      </c>
      <c r="F226" s="66"/>
      <c r="G226" s="36">
        <f>'Recap du 1er Sem'!$G118</f>
        <v>0</v>
      </c>
      <c r="H226" s="66"/>
      <c r="I226" s="66"/>
      <c r="J226" s="66"/>
    </row>
    <row r="227" spans="2:10" x14ac:dyDescent="0.4">
      <c r="B227" s="64"/>
      <c r="C227" s="66"/>
      <c r="D227" s="35">
        <f>'Recap du 1er Sem'!$D119</f>
        <v>0</v>
      </c>
      <c r="E227" s="36">
        <f>'Recap du 1er Sem'!$E119</f>
        <v>0</v>
      </c>
      <c r="F227" s="66"/>
      <c r="G227" s="36">
        <f>'Recap du 1er Sem'!$G119</f>
        <v>0</v>
      </c>
      <c r="H227" s="66"/>
      <c r="I227" s="66"/>
      <c r="J227" s="66"/>
    </row>
    <row r="228" spans="2:10" x14ac:dyDescent="0.4">
      <c r="B228" s="64"/>
      <c r="C228" s="66"/>
      <c r="D228" s="35">
        <f>'Recap du 1er Sem'!$D120</f>
        <v>0</v>
      </c>
      <c r="E228" s="36">
        <f>'Recap du 1er Sem'!$E120</f>
        <v>0</v>
      </c>
      <c r="F228" s="66"/>
      <c r="G228" s="36">
        <f>'Recap du 1er Sem'!$G120</f>
        <v>0</v>
      </c>
      <c r="H228" s="66"/>
      <c r="I228" s="66"/>
      <c r="J228" s="66"/>
    </row>
    <row r="229" spans="2:10" x14ac:dyDescent="0.4">
      <c r="B229" s="64"/>
      <c r="C229" s="66"/>
      <c r="D229" s="35">
        <f>'Recap du 1er Sem'!$D121</f>
        <v>0</v>
      </c>
      <c r="E229" s="36">
        <f>'Recap du 1er Sem'!$E121</f>
        <v>0</v>
      </c>
      <c r="F229" s="66"/>
      <c r="G229" s="36">
        <f>'Recap du 1er Sem'!$G121</f>
        <v>0</v>
      </c>
      <c r="H229" s="66"/>
      <c r="I229" s="66"/>
      <c r="J229" s="66"/>
    </row>
    <row r="230" spans="2:10" x14ac:dyDescent="0.4">
      <c r="B230" s="64"/>
      <c r="C230" s="66"/>
      <c r="D230" s="35">
        <f>'Recap du 1er Sem'!$D122</f>
        <v>0</v>
      </c>
      <c r="E230" s="36">
        <f>'Recap du 1er Sem'!$E122</f>
        <v>0</v>
      </c>
      <c r="F230" s="66"/>
      <c r="G230" s="36">
        <f>'Recap du 1er Sem'!$G122</f>
        <v>0</v>
      </c>
      <c r="H230" s="66"/>
      <c r="I230" s="66"/>
      <c r="J230" s="66"/>
    </row>
    <row r="231" spans="2:10" x14ac:dyDescent="0.4">
      <c r="B231" s="64"/>
      <c r="C231" s="66"/>
      <c r="D231" s="35">
        <f>'Recap du 2eme Sem'!$D117</f>
        <v>0</v>
      </c>
      <c r="E231" s="36">
        <f>'Recap du 2eme Sem'!$E117</f>
        <v>0</v>
      </c>
      <c r="F231" s="67">
        <f t="shared" ref="F231" si="101">SUM(E231:E236)</f>
        <v>0</v>
      </c>
      <c r="G231" s="36">
        <f>'Recap du 2eme Sem'!$G117</f>
        <v>0</v>
      </c>
      <c r="H231" s="67">
        <f t="shared" ref="H231" si="102">SUM(G231:G236)</f>
        <v>0</v>
      </c>
      <c r="I231" s="66">
        <f t="shared" ref="I231" si="103">H231-F231</f>
        <v>0</v>
      </c>
      <c r="J231" s="66"/>
    </row>
    <row r="232" spans="2:10" x14ac:dyDescent="0.4">
      <c r="B232" s="64"/>
      <c r="C232" s="66"/>
      <c r="D232" s="35">
        <f>'Recap du 2eme Sem'!$D118</f>
        <v>0</v>
      </c>
      <c r="E232" s="36">
        <f>'Recap du 2eme Sem'!$E118</f>
        <v>0</v>
      </c>
      <c r="F232" s="66"/>
      <c r="G232" s="36">
        <f>'Recap du 2eme Sem'!$G118</f>
        <v>0</v>
      </c>
      <c r="H232" s="66"/>
      <c r="I232" s="66"/>
      <c r="J232" s="66"/>
    </row>
    <row r="233" spans="2:10" x14ac:dyDescent="0.4">
      <c r="B233" s="64"/>
      <c r="C233" s="66"/>
      <c r="D233" s="35">
        <f>'Recap du 2eme Sem'!$D119</f>
        <v>0</v>
      </c>
      <c r="E233" s="36">
        <f>'Recap du 2eme Sem'!$E119</f>
        <v>0</v>
      </c>
      <c r="F233" s="66"/>
      <c r="G233" s="36">
        <f>'Recap du 2eme Sem'!$G119</f>
        <v>0</v>
      </c>
      <c r="H233" s="66"/>
      <c r="I233" s="66"/>
      <c r="J233" s="66"/>
    </row>
    <row r="234" spans="2:10" x14ac:dyDescent="0.4">
      <c r="B234" s="64"/>
      <c r="C234" s="66"/>
      <c r="D234" s="35">
        <f>'Recap du 2eme Sem'!$D120</f>
        <v>0</v>
      </c>
      <c r="E234" s="36">
        <f>'Recap du 2eme Sem'!$E120</f>
        <v>0</v>
      </c>
      <c r="F234" s="66"/>
      <c r="G234" s="36">
        <f>'Recap du 2eme Sem'!$G120</f>
        <v>0</v>
      </c>
      <c r="H234" s="66"/>
      <c r="I234" s="66"/>
      <c r="J234" s="66"/>
    </row>
    <row r="235" spans="2:10" x14ac:dyDescent="0.4">
      <c r="B235" s="64"/>
      <c r="C235" s="66"/>
      <c r="D235" s="35">
        <f>'Recap du 2eme Sem'!$D121</f>
        <v>0</v>
      </c>
      <c r="E235" s="36">
        <f>'Recap du 2eme Sem'!$E121</f>
        <v>0</v>
      </c>
      <c r="F235" s="66"/>
      <c r="G235" s="36">
        <f>'Recap du 2eme Sem'!$G121</f>
        <v>0</v>
      </c>
      <c r="H235" s="66"/>
      <c r="I235" s="66"/>
      <c r="J235" s="66"/>
    </row>
    <row r="236" spans="2:10" x14ac:dyDescent="0.4">
      <c r="B236" s="64"/>
      <c r="C236" s="66"/>
      <c r="D236" s="35">
        <f>'Recap du 2eme Sem'!$D122</f>
        <v>0</v>
      </c>
      <c r="E236" s="36">
        <f>'Recap du 2eme Sem'!$E122</f>
        <v>0</v>
      </c>
      <c r="F236" s="66"/>
      <c r="G236" s="36">
        <f>'Recap du 2eme Sem'!$G122</f>
        <v>0</v>
      </c>
      <c r="H236" s="66"/>
      <c r="I236" s="66"/>
      <c r="J236" s="66"/>
    </row>
    <row r="237" spans="2:10" x14ac:dyDescent="0.4">
      <c r="B237" s="64">
        <f>JAN!B214</f>
        <v>0</v>
      </c>
      <c r="C237" s="66"/>
      <c r="D237" s="35">
        <f>'Recap du 1er Sem'!$D123</f>
        <v>0</v>
      </c>
      <c r="E237" s="36">
        <f>'Recap du 1er Sem'!$E123</f>
        <v>0</v>
      </c>
      <c r="F237" s="67">
        <f t="shared" ref="F237" si="104">SUM(E237:E242)</f>
        <v>0</v>
      </c>
      <c r="G237" s="36">
        <f>'Recap du 1er Sem'!$G123</f>
        <v>0</v>
      </c>
      <c r="H237" s="67">
        <f t="shared" ref="H237" si="105">SUM(G237:G242)</f>
        <v>0</v>
      </c>
      <c r="I237" s="66">
        <f t="shared" ref="I237" si="106">H237-F237</f>
        <v>0</v>
      </c>
      <c r="J237" s="66"/>
    </row>
    <row r="238" spans="2:10" x14ac:dyDescent="0.4">
      <c r="B238" s="64"/>
      <c r="C238" s="66"/>
      <c r="D238" s="35">
        <f>'Recap du 1er Sem'!$D124</f>
        <v>0</v>
      </c>
      <c r="E238" s="36">
        <f>'Recap du 1er Sem'!$E124</f>
        <v>0</v>
      </c>
      <c r="F238" s="66"/>
      <c r="G238" s="36">
        <f>'Recap du 1er Sem'!$G124</f>
        <v>0</v>
      </c>
      <c r="H238" s="66"/>
      <c r="I238" s="66"/>
      <c r="J238" s="66"/>
    </row>
    <row r="239" spans="2:10" x14ac:dyDescent="0.4">
      <c r="B239" s="64"/>
      <c r="C239" s="66"/>
      <c r="D239" s="35">
        <f>'Recap du 1er Sem'!$D125</f>
        <v>0</v>
      </c>
      <c r="E239" s="36">
        <f>'Recap du 1er Sem'!$E125</f>
        <v>0</v>
      </c>
      <c r="F239" s="66"/>
      <c r="G239" s="36">
        <f>'Recap du 1er Sem'!$G125</f>
        <v>0</v>
      </c>
      <c r="H239" s="66"/>
      <c r="I239" s="66"/>
      <c r="J239" s="66"/>
    </row>
    <row r="240" spans="2:10" x14ac:dyDescent="0.4">
      <c r="B240" s="64"/>
      <c r="C240" s="66"/>
      <c r="D240" s="35">
        <f>'Recap du 1er Sem'!$D126</f>
        <v>0</v>
      </c>
      <c r="E240" s="36">
        <f>'Recap du 1er Sem'!$E126</f>
        <v>0</v>
      </c>
      <c r="F240" s="66"/>
      <c r="G240" s="36">
        <f>'Recap du 1er Sem'!$G126</f>
        <v>0</v>
      </c>
      <c r="H240" s="66"/>
      <c r="I240" s="66"/>
      <c r="J240" s="66"/>
    </row>
    <row r="241" spans="2:10" x14ac:dyDescent="0.4">
      <c r="B241" s="64"/>
      <c r="C241" s="66"/>
      <c r="D241" s="35">
        <f>'Recap du 1er Sem'!$D127</f>
        <v>0</v>
      </c>
      <c r="E241" s="36">
        <f>'Recap du 1er Sem'!$E127</f>
        <v>0</v>
      </c>
      <c r="F241" s="66"/>
      <c r="G241" s="36">
        <f>'Recap du 1er Sem'!$G127</f>
        <v>0</v>
      </c>
      <c r="H241" s="66"/>
      <c r="I241" s="66"/>
      <c r="J241" s="66"/>
    </row>
    <row r="242" spans="2:10" x14ac:dyDescent="0.4">
      <c r="B242" s="64"/>
      <c r="C242" s="66"/>
      <c r="D242" s="35">
        <f>'Recap du 1er Sem'!$D128</f>
        <v>0</v>
      </c>
      <c r="E242" s="36">
        <f>'Recap du 1er Sem'!$E128</f>
        <v>0</v>
      </c>
      <c r="F242" s="66"/>
      <c r="G242" s="36">
        <f>'Recap du 1er Sem'!$G128</f>
        <v>0</v>
      </c>
      <c r="H242" s="66"/>
      <c r="I242" s="66"/>
      <c r="J242" s="66"/>
    </row>
    <row r="243" spans="2:10" x14ac:dyDescent="0.4">
      <c r="B243" s="64"/>
      <c r="C243" s="66"/>
      <c r="D243" s="35">
        <f>'Recap du 2eme Sem'!$D123</f>
        <v>0</v>
      </c>
      <c r="E243" s="36">
        <f>'Recap du 2eme Sem'!$E123</f>
        <v>0</v>
      </c>
      <c r="F243" s="67">
        <f t="shared" ref="F243" si="107">SUM(E243:E248)</f>
        <v>0</v>
      </c>
      <c r="G243" s="36">
        <f>'Recap du 2eme Sem'!$G123</f>
        <v>0</v>
      </c>
      <c r="H243" s="67">
        <f t="shared" ref="H243" si="108">SUM(G243:G248)</f>
        <v>0</v>
      </c>
      <c r="I243" s="66">
        <f t="shared" ref="I243" si="109">H243-F243</f>
        <v>0</v>
      </c>
      <c r="J243" s="66"/>
    </row>
    <row r="244" spans="2:10" x14ac:dyDescent="0.4">
      <c r="B244" s="64"/>
      <c r="C244" s="66"/>
      <c r="D244" s="35">
        <f>'Recap du 2eme Sem'!$D124</f>
        <v>0</v>
      </c>
      <c r="E244" s="36">
        <f>'Recap du 2eme Sem'!$E124</f>
        <v>0</v>
      </c>
      <c r="F244" s="66"/>
      <c r="G244" s="36">
        <f>'Recap du 2eme Sem'!$G124</f>
        <v>0</v>
      </c>
      <c r="H244" s="66"/>
      <c r="I244" s="66"/>
      <c r="J244" s="66"/>
    </row>
    <row r="245" spans="2:10" x14ac:dyDescent="0.4">
      <c r="B245" s="64"/>
      <c r="C245" s="66"/>
      <c r="D245" s="35">
        <f>'Recap du 2eme Sem'!$D125</f>
        <v>0</v>
      </c>
      <c r="E245" s="36">
        <f>'Recap du 2eme Sem'!$E125</f>
        <v>0</v>
      </c>
      <c r="F245" s="66"/>
      <c r="G245" s="36">
        <f>'Recap du 2eme Sem'!$G125</f>
        <v>0</v>
      </c>
      <c r="H245" s="66"/>
      <c r="I245" s="66"/>
      <c r="J245" s="66"/>
    </row>
    <row r="246" spans="2:10" x14ac:dyDescent="0.4">
      <c r="B246" s="64"/>
      <c r="C246" s="66"/>
      <c r="D246" s="35">
        <f>'Recap du 2eme Sem'!$D126</f>
        <v>0</v>
      </c>
      <c r="E246" s="36">
        <f>'Recap du 2eme Sem'!$E126</f>
        <v>0</v>
      </c>
      <c r="F246" s="66"/>
      <c r="G246" s="36">
        <f>'Recap du 2eme Sem'!$G126</f>
        <v>0</v>
      </c>
      <c r="H246" s="66"/>
      <c r="I246" s="66"/>
      <c r="J246" s="66"/>
    </row>
    <row r="247" spans="2:10" x14ac:dyDescent="0.4">
      <c r="B247" s="64"/>
      <c r="C247" s="66"/>
      <c r="D247" s="35">
        <f>'Recap du 2eme Sem'!$D127</f>
        <v>0</v>
      </c>
      <c r="E247" s="36">
        <f>'Recap du 2eme Sem'!$E127</f>
        <v>0</v>
      </c>
      <c r="F247" s="66"/>
      <c r="G247" s="36">
        <f>'Recap du 2eme Sem'!$G127</f>
        <v>0</v>
      </c>
      <c r="H247" s="66"/>
      <c r="I247" s="66"/>
      <c r="J247" s="66"/>
    </row>
    <row r="248" spans="2:10" x14ac:dyDescent="0.4">
      <c r="B248" s="64"/>
      <c r="C248" s="66"/>
      <c r="D248" s="35">
        <f>'Recap du 2eme Sem'!$D128</f>
        <v>0</v>
      </c>
      <c r="E248" s="36">
        <f>'Recap du 2eme Sem'!$E128</f>
        <v>0</v>
      </c>
      <c r="F248" s="66"/>
      <c r="G248" s="36">
        <f>'Recap du 2eme Sem'!$G128</f>
        <v>0</v>
      </c>
      <c r="H248" s="66"/>
      <c r="I248" s="66"/>
      <c r="J248" s="66"/>
    </row>
    <row r="249" spans="2:10" x14ac:dyDescent="0.4">
      <c r="B249" s="64">
        <f>JAN!B215</f>
        <v>0</v>
      </c>
      <c r="C249" s="66"/>
      <c r="D249" s="35">
        <f>'Recap du 1er Sem'!$D129</f>
        <v>0</v>
      </c>
      <c r="E249" s="36">
        <f>'Recap du 1er Sem'!$E129</f>
        <v>0</v>
      </c>
      <c r="F249" s="67">
        <f t="shared" ref="F249" si="110">SUM(E249:E254)</f>
        <v>0</v>
      </c>
      <c r="G249" s="36">
        <f>'Recap du 1er Sem'!$G129</f>
        <v>0</v>
      </c>
      <c r="H249" s="67">
        <f t="shared" ref="H249" si="111">SUM(G249:G254)</f>
        <v>0</v>
      </c>
      <c r="I249" s="66">
        <f t="shared" ref="I249" si="112">H249-F249</f>
        <v>0</v>
      </c>
      <c r="J249" s="66"/>
    </row>
    <row r="250" spans="2:10" x14ac:dyDescent="0.4">
      <c r="B250" s="64"/>
      <c r="C250" s="66"/>
      <c r="D250" s="35">
        <f>'Recap du 1er Sem'!$D130</f>
        <v>0</v>
      </c>
      <c r="E250" s="36">
        <f>'Recap du 1er Sem'!$E130</f>
        <v>0</v>
      </c>
      <c r="F250" s="66"/>
      <c r="G250" s="36">
        <f>'Recap du 1er Sem'!$G130</f>
        <v>0</v>
      </c>
      <c r="H250" s="66"/>
      <c r="I250" s="66"/>
      <c r="J250" s="66"/>
    </row>
    <row r="251" spans="2:10" x14ac:dyDescent="0.4">
      <c r="B251" s="64"/>
      <c r="C251" s="66"/>
      <c r="D251" s="35">
        <f>'Recap du 1er Sem'!$D131</f>
        <v>0</v>
      </c>
      <c r="E251" s="36">
        <f>'Recap du 1er Sem'!$E131</f>
        <v>0</v>
      </c>
      <c r="F251" s="66"/>
      <c r="G251" s="36">
        <f>'Recap du 1er Sem'!$G131</f>
        <v>0</v>
      </c>
      <c r="H251" s="66"/>
      <c r="I251" s="66"/>
      <c r="J251" s="66"/>
    </row>
    <row r="252" spans="2:10" x14ac:dyDescent="0.4">
      <c r="B252" s="64"/>
      <c r="C252" s="66"/>
      <c r="D252" s="35">
        <f>'Recap du 1er Sem'!$D132</f>
        <v>0</v>
      </c>
      <c r="E252" s="36">
        <f>'Recap du 1er Sem'!$E132</f>
        <v>0</v>
      </c>
      <c r="F252" s="66"/>
      <c r="G252" s="36">
        <f>'Recap du 1er Sem'!$G132</f>
        <v>0</v>
      </c>
      <c r="H252" s="66"/>
      <c r="I252" s="66"/>
      <c r="J252" s="66"/>
    </row>
    <row r="253" spans="2:10" x14ac:dyDescent="0.4">
      <c r="B253" s="64"/>
      <c r="C253" s="66"/>
      <c r="D253" s="35">
        <f>'Recap du 1er Sem'!$D133</f>
        <v>0</v>
      </c>
      <c r="E253" s="36">
        <f>'Recap du 1er Sem'!$E133</f>
        <v>0</v>
      </c>
      <c r="F253" s="66"/>
      <c r="G253" s="36">
        <f>'Recap du 1er Sem'!$G133</f>
        <v>0</v>
      </c>
      <c r="H253" s="66"/>
      <c r="I253" s="66"/>
      <c r="J253" s="66"/>
    </row>
    <row r="254" spans="2:10" x14ac:dyDescent="0.4">
      <c r="B254" s="64"/>
      <c r="C254" s="66"/>
      <c r="D254" s="35">
        <f>'Recap du 1er Sem'!$D134</f>
        <v>0</v>
      </c>
      <c r="E254" s="36">
        <f>'Recap du 1er Sem'!$E134</f>
        <v>0</v>
      </c>
      <c r="F254" s="66"/>
      <c r="G254" s="36">
        <f>'Recap du 1er Sem'!$G134</f>
        <v>0</v>
      </c>
      <c r="H254" s="66"/>
      <c r="I254" s="66"/>
      <c r="J254" s="66"/>
    </row>
    <row r="255" spans="2:10" x14ac:dyDescent="0.4">
      <c r="B255" s="64"/>
      <c r="C255" s="66"/>
      <c r="D255" s="35">
        <f>'Recap du 2eme Sem'!$D129</f>
        <v>0</v>
      </c>
      <c r="E255" s="36">
        <f>'Recap du 2eme Sem'!$E129</f>
        <v>0</v>
      </c>
      <c r="F255" s="67">
        <f t="shared" ref="F255" si="113">SUM(E255:E260)</f>
        <v>0</v>
      </c>
      <c r="G255" s="36">
        <f>'Recap du 2eme Sem'!$G129</f>
        <v>0</v>
      </c>
      <c r="H255" s="67">
        <f t="shared" ref="H255" si="114">SUM(G255:G260)</f>
        <v>0</v>
      </c>
      <c r="I255" s="66">
        <f t="shared" ref="I255" si="115">H255-F255</f>
        <v>0</v>
      </c>
      <c r="J255" s="66"/>
    </row>
    <row r="256" spans="2:10" x14ac:dyDescent="0.4">
      <c r="B256" s="64"/>
      <c r="C256" s="66"/>
      <c r="D256" s="35">
        <f>'Recap du 2eme Sem'!$D130</f>
        <v>0</v>
      </c>
      <c r="E256" s="36">
        <f>'Recap du 2eme Sem'!$E130</f>
        <v>0</v>
      </c>
      <c r="F256" s="66"/>
      <c r="G256" s="36">
        <f>'Recap du 2eme Sem'!$G130</f>
        <v>0</v>
      </c>
      <c r="H256" s="66"/>
      <c r="I256" s="66"/>
      <c r="J256" s="66"/>
    </row>
    <row r="257" spans="2:10" x14ac:dyDescent="0.4">
      <c r="B257" s="64"/>
      <c r="C257" s="66"/>
      <c r="D257" s="35">
        <f>'Recap du 2eme Sem'!$D131</f>
        <v>0</v>
      </c>
      <c r="E257" s="36">
        <f>'Recap du 2eme Sem'!$E131</f>
        <v>0</v>
      </c>
      <c r="F257" s="66"/>
      <c r="G257" s="36">
        <f>'Recap du 2eme Sem'!$G131</f>
        <v>0</v>
      </c>
      <c r="H257" s="66"/>
      <c r="I257" s="66"/>
      <c r="J257" s="66"/>
    </row>
    <row r="258" spans="2:10" x14ac:dyDescent="0.4">
      <c r="B258" s="64"/>
      <c r="C258" s="66"/>
      <c r="D258" s="35">
        <f>'Recap du 2eme Sem'!$D132</f>
        <v>0</v>
      </c>
      <c r="E258" s="36">
        <f>'Recap du 2eme Sem'!$E132</f>
        <v>0</v>
      </c>
      <c r="F258" s="66"/>
      <c r="G258" s="36">
        <f>'Recap du 2eme Sem'!$G132</f>
        <v>0</v>
      </c>
      <c r="H258" s="66"/>
      <c r="I258" s="66"/>
      <c r="J258" s="66"/>
    </row>
    <row r="259" spans="2:10" x14ac:dyDescent="0.4">
      <c r="B259" s="64"/>
      <c r="C259" s="66"/>
      <c r="D259" s="35">
        <f>'Recap du 2eme Sem'!$D133</f>
        <v>0</v>
      </c>
      <c r="E259" s="36">
        <f>'Recap du 2eme Sem'!$E133</f>
        <v>0</v>
      </c>
      <c r="F259" s="66"/>
      <c r="G259" s="36">
        <f>'Recap du 2eme Sem'!$G133</f>
        <v>0</v>
      </c>
      <c r="H259" s="66"/>
      <c r="I259" s="66"/>
      <c r="J259" s="66"/>
    </row>
    <row r="260" spans="2:10" x14ac:dyDescent="0.4">
      <c r="B260" s="64"/>
      <c r="C260" s="66"/>
      <c r="D260" s="35">
        <f>'Recap du 2eme Sem'!$D134</f>
        <v>0</v>
      </c>
      <c r="E260" s="36">
        <f>'Recap du 2eme Sem'!$E134</f>
        <v>0</v>
      </c>
      <c r="F260" s="66"/>
      <c r="G260" s="36">
        <f>'Recap du 2eme Sem'!$G134</f>
        <v>0</v>
      </c>
      <c r="H260" s="66"/>
      <c r="I260" s="66"/>
      <c r="J260" s="66"/>
    </row>
    <row r="261" spans="2:10" x14ac:dyDescent="0.4">
      <c r="B261" s="64">
        <f>JAN!B216</f>
        <v>0</v>
      </c>
      <c r="C261" s="66"/>
      <c r="D261" s="35">
        <f>'Recap du 1er Sem'!$D135</f>
        <v>0</v>
      </c>
      <c r="E261" s="36">
        <f>'Recap du 1er Sem'!$E135</f>
        <v>0</v>
      </c>
      <c r="F261" s="67">
        <f t="shared" ref="F261" si="116">SUM(E261:E266)</f>
        <v>0</v>
      </c>
      <c r="G261" s="36">
        <f>'Recap du 1er Sem'!$G135</f>
        <v>0</v>
      </c>
      <c r="H261" s="67">
        <f t="shared" ref="H261" si="117">SUM(G261:G266)</f>
        <v>0</v>
      </c>
      <c r="I261" s="66">
        <f t="shared" ref="I261" si="118">H261-F261</f>
        <v>0</v>
      </c>
      <c r="J261" s="66"/>
    </row>
    <row r="262" spans="2:10" x14ac:dyDescent="0.4">
      <c r="B262" s="64"/>
      <c r="C262" s="66"/>
      <c r="D262" s="35">
        <f>'Recap du 1er Sem'!$D136</f>
        <v>0</v>
      </c>
      <c r="E262" s="36">
        <f>'Recap du 1er Sem'!$E136</f>
        <v>0</v>
      </c>
      <c r="F262" s="66"/>
      <c r="G262" s="36">
        <f>'Recap du 1er Sem'!$G136</f>
        <v>0</v>
      </c>
      <c r="H262" s="66"/>
      <c r="I262" s="66"/>
      <c r="J262" s="66"/>
    </row>
    <row r="263" spans="2:10" x14ac:dyDescent="0.4">
      <c r="B263" s="64"/>
      <c r="C263" s="66"/>
      <c r="D263" s="35">
        <f>'Recap du 1er Sem'!$D137</f>
        <v>0</v>
      </c>
      <c r="E263" s="36">
        <f>'Recap du 1er Sem'!$E137</f>
        <v>0</v>
      </c>
      <c r="F263" s="66"/>
      <c r="G263" s="36">
        <f>'Recap du 1er Sem'!$G137</f>
        <v>0</v>
      </c>
      <c r="H263" s="66"/>
      <c r="I263" s="66"/>
      <c r="J263" s="66"/>
    </row>
    <row r="264" spans="2:10" x14ac:dyDescent="0.4">
      <c r="B264" s="64"/>
      <c r="C264" s="66"/>
      <c r="D264" s="35">
        <f>'Recap du 1er Sem'!$D138</f>
        <v>0</v>
      </c>
      <c r="E264" s="36">
        <f>'Recap du 1er Sem'!$E138</f>
        <v>0</v>
      </c>
      <c r="F264" s="66"/>
      <c r="G264" s="36">
        <f>'Recap du 1er Sem'!$G138</f>
        <v>0</v>
      </c>
      <c r="H264" s="66"/>
      <c r="I264" s="66"/>
      <c r="J264" s="66"/>
    </row>
    <row r="265" spans="2:10" x14ac:dyDescent="0.4">
      <c r="B265" s="64"/>
      <c r="C265" s="66"/>
      <c r="D265" s="35">
        <f>'Recap du 1er Sem'!$D139</f>
        <v>0</v>
      </c>
      <c r="E265" s="36">
        <f>'Recap du 1er Sem'!$E139</f>
        <v>0</v>
      </c>
      <c r="F265" s="66"/>
      <c r="G265" s="36">
        <f>'Recap du 1er Sem'!$G139</f>
        <v>0</v>
      </c>
      <c r="H265" s="66"/>
      <c r="I265" s="66"/>
      <c r="J265" s="66"/>
    </row>
    <row r="266" spans="2:10" x14ac:dyDescent="0.4">
      <c r="B266" s="64"/>
      <c r="C266" s="66"/>
      <c r="D266" s="35">
        <f>'Recap du 1er Sem'!$D140</f>
        <v>0</v>
      </c>
      <c r="E266" s="36">
        <f>'Recap du 1er Sem'!$E140</f>
        <v>0</v>
      </c>
      <c r="F266" s="66"/>
      <c r="G266" s="36">
        <f>'Recap du 1er Sem'!$G140</f>
        <v>0</v>
      </c>
      <c r="H266" s="66"/>
      <c r="I266" s="66"/>
      <c r="J266" s="66"/>
    </row>
    <row r="267" spans="2:10" x14ac:dyDescent="0.4">
      <c r="B267" s="64"/>
      <c r="C267" s="66"/>
      <c r="D267" s="35">
        <f>'Recap du 2eme Sem'!$D135</f>
        <v>0</v>
      </c>
      <c r="E267" s="36">
        <f>'Recap du 2eme Sem'!$E135</f>
        <v>0</v>
      </c>
      <c r="F267" s="67">
        <f t="shared" ref="F267" si="119">SUM(E267:E272)</f>
        <v>0</v>
      </c>
      <c r="G267" s="36">
        <f>'Recap du 2eme Sem'!$G135</f>
        <v>0</v>
      </c>
      <c r="H267" s="67">
        <f t="shared" ref="H267" si="120">SUM(G267:G272)</f>
        <v>0</v>
      </c>
      <c r="I267" s="66">
        <f t="shared" ref="I267" si="121">H267-F267</f>
        <v>0</v>
      </c>
      <c r="J267" s="66"/>
    </row>
    <row r="268" spans="2:10" x14ac:dyDescent="0.4">
      <c r="B268" s="64"/>
      <c r="C268" s="66"/>
      <c r="D268" s="35">
        <f>'Recap du 2eme Sem'!$D136</f>
        <v>0</v>
      </c>
      <c r="E268" s="36">
        <f>'Recap du 2eme Sem'!$E136</f>
        <v>0</v>
      </c>
      <c r="F268" s="66"/>
      <c r="G268" s="36">
        <f>'Recap du 2eme Sem'!$G136</f>
        <v>0</v>
      </c>
      <c r="H268" s="66"/>
      <c r="I268" s="66"/>
      <c r="J268" s="66"/>
    </row>
    <row r="269" spans="2:10" x14ac:dyDescent="0.4">
      <c r="B269" s="64"/>
      <c r="C269" s="66"/>
      <c r="D269" s="35">
        <f>'Recap du 2eme Sem'!$D137</f>
        <v>0</v>
      </c>
      <c r="E269" s="36">
        <f>'Recap du 2eme Sem'!$E137</f>
        <v>0</v>
      </c>
      <c r="F269" s="66"/>
      <c r="G269" s="36">
        <f>'Recap du 2eme Sem'!$G137</f>
        <v>0</v>
      </c>
      <c r="H269" s="66"/>
      <c r="I269" s="66"/>
      <c r="J269" s="66"/>
    </row>
    <row r="270" spans="2:10" x14ac:dyDescent="0.4">
      <c r="B270" s="64"/>
      <c r="C270" s="66"/>
      <c r="D270" s="35">
        <f>'Recap du 2eme Sem'!$D138</f>
        <v>0</v>
      </c>
      <c r="E270" s="36">
        <f>'Recap du 2eme Sem'!$E138</f>
        <v>0</v>
      </c>
      <c r="F270" s="66"/>
      <c r="G270" s="36">
        <f>'Recap du 2eme Sem'!$G138</f>
        <v>0</v>
      </c>
      <c r="H270" s="66"/>
      <c r="I270" s="66"/>
      <c r="J270" s="66"/>
    </row>
    <row r="271" spans="2:10" x14ac:dyDescent="0.4">
      <c r="B271" s="64"/>
      <c r="C271" s="66"/>
      <c r="D271" s="35">
        <f>'Recap du 2eme Sem'!$D139</f>
        <v>0</v>
      </c>
      <c r="E271" s="36">
        <f>'Recap du 2eme Sem'!$E139</f>
        <v>0</v>
      </c>
      <c r="F271" s="66"/>
      <c r="G271" s="36">
        <f>'Recap du 2eme Sem'!$G139</f>
        <v>0</v>
      </c>
      <c r="H271" s="66"/>
      <c r="I271" s="66"/>
      <c r="J271" s="66"/>
    </row>
    <row r="272" spans="2:10" x14ac:dyDescent="0.4">
      <c r="B272" s="64"/>
      <c r="C272" s="66"/>
      <c r="D272" s="35">
        <f>'Recap du 2eme Sem'!$D140</f>
        <v>0</v>
      </c>
      <c r="E272" s="36">
        <f>'Recap du 2eme Sem'!$E140</f>
        <v>0</v>
      </c>
      <c r="F272" s="66"/>
      <c r="G272" s="36">
        <f>'Recap du 2eme Sem'!$G140</f>
        <v>0</v>
      </c>
      <c r="H272" s="66"/>
      <c r="I272" s="66"/>
      <c r="J272" s="66"/>
    </row>
    <row r="273" spans="2:10" x14ac:dyDescent="0.4">
      <c r="B273" s="64">
        <f>JAN!B217</f>
        <v>0</v>
      </c>
      <c r="C273" s="66"/>
      <c r="D273" s="35">
        <f>'Recap du 1er Sem'!$D141</f>
        <v>0</v>
      </c>
      <c r="E273" s="36">
        <f>'Recap du 1er Sem'!$E141</f>
        <v>0</v>
      </c>
      <c r="F273" s="67">
        <f t="shared" ref="F273" si="122">SUM(E273:E278)</f>
        <v>0</v>
      </c>
      <c r="G273" s="36">
        <f>'Recap du 1er Sem'!$G141</f>
        <v>0</v>
      </c>
      <c r="H273" s="67">
        <f t="shared" ref="H273" si="123">SUM(G273:G278)</f>
        <v>0</v>
      </c>
      <c r="I273" s="66">
        <f t="shared" ref="I273" si="124">H273-F273</f>
        <v>0</v>
      </c>
      <c r="J273" s="66"/>
    </row>
    <row r="274" spans="2:10" x14ac:dyDescent="0.4">
      <c r="B274" s="64"/>
      <c r="C274" s="66"/>
      <c r="D274" s="35">
        <f>'Recap du 1er Sem'!$D142</f>
        <v>0</v>
      </c>
      <c r="E274" s="36">
        <f>'Recap du 1er Sem'!$E142</f>
        <v>0</v>
      </c>
      <c r="F274" s="66"/>
      <c r="G274" s="36">
        <f>'Recap du 1er Sem'!$G142</f>
        <v>0</v>
      </c>
      <c r="H274" s="66"/>
      <c r="I274" s="66"/>
      <c r="J274" s="66"/>
    </row>
    <row r="275" spans="2:10" x14ac:dyDescent="0.4">
      <c r="B275" s="64"/>
      <c r="C275" s="66"/>
      <c r="D275" s="35">
        <f>'Recap du 1er Sem'!$D143</f>
        <v>0</v>
      </c>
      <c r="E275" s="36">
        <f>'Recap du 1er Sem'!$E143</f>
        <v>0</v>
      </c>
      <c r="F275" s="66"/>
      <c r="G275" s="36">
        <f>'Recap du 1er Sem'!$G143</f>
        <v>0</v>
      </c>
      <c r="H275" s="66"/>
      <c r="I275" s="66"/>
      <c r="J275" s="66"/>
    </row>
    <row r="276" spans="2:10" x14ac:dyDescent="0.4">
      <c r="B276" s="64"/>
      <c r="C276" s="66"/>
      <c r="D276" s="35">
        <f>'Recap du 1er Sem'!$D144</f>
        <v>0</v>
      </c>
      <c r="E276" s="36">
        <f>'Recap du 1er Sem'!$E144</f>
        <v>0</v>
      </c>
      <c r="F276" s="66"/>
      <c r="G276" s="36">
        <f>'Recap du 1er Sem'!$G144</f>
        <v>0</v>
      </c>
      <c r="H276" s="66"/>
      <c r="I276" s="66"/>
      <c r="J276" s="66"/>
    </row>
    <row r="277" spans="2:10" x14ac:dyDescent="0.4">
      <c r="B277" s="64"/>
      <c r="C277" s="66"/>
      <c r="D277" s="35">
        <f>'Recap du 1er Sem'!$D145</f>
        <v>0</v>
      </c>
      <c r="E277" s="36">
        <f>'Recap du 1er Sem'!$E145</f>
        <v>0</v>
      </c>
      <c r="F277" s="66"/>
      <c r="G277" s="36">
        <f>'Recap du 1er Sem'!$G145</f>
        <v>0</v>
      </c>
      <c r="H277" s="66"/>
      <c r="I277" s="66"/>
      <c r="J277" s="66"/>
    </row>
    <row r="278" spans="2:10" x14ac:dyDescent="0.4">
      <c r="B278" s="64"/>
      <c r="C278" s="66"/>
      <c r="D278" s="35">
        <f>'Recap du 1er Sem'!$D146</f>
        <v>0</v>
      </c>
      <c r="E278" s="36">
        <f>'Recap du 1er Sem'!$E146</f>
        <v>0</v>
      </c>
      <c r="F278" s="66"/>
      <c r="G278" s="36">
        <f>'Recap du 1er Sem'!$G146</f>
        <v>0</v>
      </c>
      <c r="H278" s="66"/>
      <c r="I278" s="66"/>
      <c r="J278" s="66"/>
    </row>
    <row r="279" spans="2:10" x14ac:dyDescent="0.4">
      <c r="B279" s="64"/>
      <c r="C279" s="66"/>
      <c r="D279" s="35">
        <f>'Recap du 2eme Sem'!$D141</f>
        <v>0</v>
      </c>
      <c r="E279" s="36">
        <f>'Recap du 2eme Sem'!$E141</f>
        <v>0</v>
      </c>
      <c r="F279" s="67">
        <f t="shared" ref="F279" si="125">SUM(E279:E284)</f>
        <v>0</v>
      </c>
      <c r="G279" s="36">
        <f>'Recap du 2eme Sem'!$G141</f>
        <v>0</v>
      </c>
      <c r="H279" s="67">
        <f t="shared" ref="H279" si="126">SUM(G279:G284)</f>
        <v>0</v>
      </c>
      <c r="I279" s="66">
        <f t="shared" ref="I279" si="127">H279-F279</f>
        <v>0</v>
      </c>
      <c r="J279" s="66"/>
    </row>
    <row r="280" spans="2:10" x14ac:dyDescent="0.4">
      <c r="B280" s="64"/>
      <c r="C280" s="66"/>
      <c r="D280" s="35">
        <f>'Recap du 2eme Sem'!$D142</f>
        <v>0</v>
      </c>
      <c r="E280" s="36">
        <f>'Recap du 2eme Sem'!$E142</f>
        <v>0</v>
      </c>
      <c r="F280" s="66"/>
      <c r="G280" s="36">
        <f>'Recap du 2eme Sem'!$G142</f>
        <v>0</v>
      </c>
      <c r="H280" s="66"/>
      <c r="I280" s="66"/>
      <c r="J280" s="66"/>
    </row>
    <row r="281" spans="2:10" x14ac:dyDescent="0.4">
      <c r="B281" s="64"/>
      <c r="C281" s="66"/>
      <c r="D281" s="35">
        <f>'Recap du 2eme Sem'!$D143</f>
        <v>0</v>
      </c>
      <c r="E281" s="36">
        <f>'Recap du 2eme Sem'!$E143</f>
        <v>0</v>
      </c>
      <c r="F281" s="66"/>
      <c r="G281" s="36">
        <f>'Recap du 2eme Sem'!$G143</f>
        <v>0</v>
      </c>
      <c r="H281" s="66"/>
      <c r="I281" s="66"/>
      <c r="J281" s="66"/>
    </row>
    <row r="282" spans="2:10" x14ac:dyDescent="0.4">
      <c r="B282" s="64"/>
      <c r="C282" s="66"/>
      <c r="D282" s="35">
        <f>'Recap du 2eme Sem'!$D144</f>
        <v>0</v>
      </c>
      <c r="E282" s="36">
        <f>'Recap du 2eme Sem'!$E144</f>
        <v>0</v>
      </c>
      <c r="F282" s="66"/>
      <c r="G282" s="36">
        <f>'Recap du 2eme Sem'!$G144</f>
        <v>0</v>
      </c>
      <c r="H282" s="66"/>
      <c r="I282" s="66"/>
      <c r="J282" s="66"/>
    </row>
    <row r="283" spans="2:10" x14ac:dyDescent="0.4">
      <c r="B283" s="64"/>
      <c r="C283" s="66"/>
      <c r="D283" s="35">
        <f>'Recap du 2eme Sem'!$D145</f>
        <v>0</v>
      </c>
      <c r="E283" s="36">
        <f>'Recap du 2eme Sem'!$E145</f>
        <v>0</v>
      </c>
      <c r="F283" s="66"/>
      <c r="G283" s="36">
        <f>'Recap du 2eme Sem'!$G145</f>
        <v>0</v>
      </c>
      <c r="H283" s="66"/>
      <c r="I283" s="66"/>
      <c r="J283" s="66"/>
    </row>
    <row r="284" spans="2:10" x14ac:dyDescent="0.4">
      <c r="B284" s="64"/>
      <c r="C284" s="66"/>
      <c r="D284" s="35">
        <f>'Recap du 2eme Sem'!$D146</f>
        <v>0</v>
      </c>
      <c r="E284" s="36">
        <f>'Recap du 2eme Sem'!$E146</f>
        <v>0</v>
      </c>
      <c r="F284" s="66"/>
      <c r="G284" s="36">
        <f>'Recap du 2eme Sem'!$G146</f>
        <v>0</v>
      </c>
      <c r="H284" s="66"/>
      <c r="I284" s="66"/>
      <c r="J284" s="66"/>
    </row>
    <row r="285" spans="2:10" x14ac:dyDescent="0.4">
      <c r="B285" s="64">
        <f>JAN!B218</f>
        <v>0</v>
      </c>
      <c r="C285" s="66"/>
      <c r="D285" s="35">
        <f>'Recap du 1er Sem'!$D147</f>
        <v>0</v>
      </c>
      <c r="E285" s="36">
        <f>'Recap du 1er Sem'!$E147</f>
        <v>0</v>
      </c>
      <c r="F285" s="67">
        <f t="shared" ref="F285" si="128">SUM(E285:E290)</f>
        <v>0</v>
      </c>
      <c r="G285" s="36">
        <f>'Recap du 1er Sem'!$G147</f>
        <v>0</v>
      </c>
      <c r="H285" s="67">
        <f t="shared" ref="H285" si="129">SUM(G285:G290)</f>
        <v>0</v>
      </c>
      <c r="I285" s="66">
        <f t="shared" ref="I285" si="130">H285-F285</f>
        <v>0</v>
      </c>
      <c r="J285" s="66"/>
    </row>
    <row r="286" spans="2:10" x14ac:dyDescent="0.4">
      <c r="B286" s="64"/>
      <c r="C286" s="66"/>
      <c r="D286" s="35">
        <f>'Recap du 1er Sem'!$D148</f>
        <v>0</v>
      </c>
      <c r="E286" s="36">
        <f>'Recap du 1er Sem'!$E148</f>
        <v>0</v>
      </c>
      <c r="F286" s="66"/>
      <c r="G286" s="36">
        <f>'Recap du 1er Sem'!$G148</f>
        <v>0</v>
      </c>
      <c r="H286" s="66"/>
      <c r="I286" s="66"/>
      <c r="J286" s="66"/>
    </row>
    <row r="287" spans="2:10" x14ac:dyDescent="0.4">
      <c r="B287" s="64"/>
      <c r="C287" s="66"/>
      <c r="D287" s="35">
        <f>'Recap du 1er Sem'!$D149</f>
        <v>0</v>
      </c>
      <c r="E287" s="36">
        <f>'Recap du 1er Sem'!$E149</f>
        <v>0</v>
      </c>
      <c r="F287" s="66"/>
      <c r="G287" s="36">
        <f>'Recap du 1er Sem'!$G149</f>
        <v>0</v>
      </c>
      <c r="H287" s="66"/>
      <c r="I287" s="66"/>
      <c r="J287" s="66"/>
    </row>
    <row r="288" spans="2:10" x14ac:dyDescent="0.4">
      <c r="B288" s="64"/>
      <c r="C288" s="66"/>
      <c r="D288" s="35">
        <f>'Recap du 1er Sem'!$D150</f>
        <v>0</v>
      </c>
      <c r="E288" s="36">
        <f>'Recap du 1er Sem'!$E150</f>
        <v>0</v>
      </c>
      <c r="F288" s="66"/>
      <c r="G288" s="36">
        <f>'Recap du 1er Sem'!$G150</f>
        <v>0</v>
      </c>
      <c r="H288" s="66"/>
      <c r="I288" s="66"/>
      <c r="J288" s="66"/>
    </row>
    <row r="289" spans="2:10" x14ac:dyDescent="0.4">
      <c r="B289" s="64"/>
      <c r="C289" s="66"/>
      <c r="D289" s="35">
        <f>'Recap du 1er Sem'!$D151</f>
        <v>0</v>
      </c>
      <c r="E289" s="36">
        <f>'Recap du 1er Sem'!$E151</f>
        <v>0</v>
      </c>
      <c r="F289" s="66"/>
      <c r="G289" s="36">
        <f>'Recap du 1er Sem'!$G151</f>
        <v>0</v>
      </c>
      <c r="H289" s="66"/>
      <c r="I289" s="66"/>
      <c r="J289" s="66"/>
    </row>
    <row r="290" spans="2:10" x14ac:dyDescent="0.4">
      <c r="B290" s="64"/>
      <c r="C290" s="66"/>
      <c r="D290" s="35">
        <f>'Recap du 1er Sem'!$D152</f>
        <v>0</v>
      </c>
      <c r="E290" s="36">
        <f>'Recap du 1er Sem'!$E152</f>
        <v>0</v>
      </c>
      <c r="F290" s="66"/>
      <c r="G290" s="36">
        <f>'Recap du 1er Sem'!$G152</f>
        <v>0</v>
      </c>
      <c r="H290" s="66"/>
      <c r="I290" s="66"/>
      <c r="J290" s="66"/>
    </row>
    <row r="291" spans="2:10" x14ac:dyDescent="0.4">
      <c r="B291" s="64"/>
      <c r="C291" s="66"/>
      <c r="D291" s="35">
        <f>'Recap du 2eme Sem'!$D147</f>
        <v>0</v>
      </c>
      <c r="E291" s="36">
        <f>'Recap du 2eme Sem'!$E147</f>
        <v>0</v>
      </c>
      <c r="F291" s="67">
        <f t="shared" ref="F291" si="131">SUM(E291:E296)</f>
        <v>0</v>
      </c>
      <c r="G291" s="36">
        <f>'Recap du 2eme Sem'!$G147</f>
        <v>0</v>
      </c>
      <c r="H291" s="67">
        <f t="shared" ref="H291" si="132">SUM(G291:G296)</f>
        <v>0</v>
      </c>
      <c r="I291" s="66">
        <f t="shared" ref="I291" si="133">H291-F291</f>
        <v>0</v>
      </c>
      <c r="J291" s="66"/>
    </row>
    <row r="292" spans="2:10" x14ac:dyDescent="0.4">
      <c r="B292" s="64"/>
      <c r="C292" s="66"/>
      <c r="D292" s="35">
        <f>'Recap du 2eme Sem'!$D148</f>
        <v>0</v>
      </c>
      <c r="E292" s="36">
        <f>'Recap du 2eme Sem'!$E148</f>
        <v>0</v>
      </c>
      <c r="F292" s="66"/>
      <c r="G292" s="36">
        <f>'Recap du 2eme Sem'!$G148</f>
        <v>0</v>
      </c>
      <c r="H292" s="66"/>
      <c r="I292" s="66"/>
      <c r="J292" s="66"/>
    </row>
    <row r="293" spans="2:10" x14ac:dyDescent="0.4">
      <c r="B293" s="64"/>
      <c r="C293" s="66"/>
      <c r="D293" s="35">
        <f>'Recap du 2eme Sem'!$D149</f>
        <v>0</v>
      </c>
      <c r="E293" s="36">
        <f>'Recap du 2eme Sem'!$E149</f>
        <v>0</v>
      </c>
      <c r="F293" s="66"/>
      <c r="G293" s="36">
        <f>'Recap du 2eme Sem'!$G149</f>
        <v>0</v>
      </c>
      <c r="H293" s="66"/>
      <c r="I293" s="66"/>
      <c r="J293" s="66"/>
    </row>
    <row r="294" spans="2:10" x14ac:dyDescent="0.4">
      <c r="B294" s="64"/>
      <c r="C294" s="66"/>
      <c r="D294" s="35">
        <f>'Recap du 2eme Sem'!$D150</f>
        <v>0</v>
      </c>
      <c r="E294" s="36">
        <f>'Recap du 2eme Sem'!$E150</f>
        <v>0</v>
      </c>
      <c r="F294" s="66"/>
      <c r="G294" s="36">
        <f>'Recap du 2eme Sem'!$G150</f>
        <v>0</v>
      </c>
      <c r="H294" s="66"/>
      <c r="I294" s="66"/>
      <c r="J294" s="66"/>
    </row>
    <row r="295" spans="2:10" x14ac:dyDescent="0.4">
      <c r="B295" s="64"/>
      <c r="C295" s="66"/>
      <c r="D295" s="35">
        <f>'Recap du 2eme Sem'!$D151</f>
        <v>0</v>
      </c>
      <c r="E295" s="36">
        <f>'Recap du 2eme Sem'!$E151</f>
        <v>0</v>
      </c>
      <c r="F295" s="66"/>
      <c r="G295" s="36">
        <f>'Recap du 2eme Sem'!$G151</f>
        <v>0</v>
      </c>
      <c r="H295" s="66"/>
      <c r="I295" s="66"/>
      <c r="J295" s="66"/>
    </row>
    <row r="296" spans="2:10" x14ac:dyDescent="0.4">
      <c r="B296" s="64"/>
      <c r="C296" s="66"/>
      <c r="D296" s="35">
        <f>'Recap du 2eme Sem'!$D152</f>
        <v>0</v>
      </c>
      <c r="E296" s="36">
        <f>'Recap du 2eme Sem'!$E152</f>
        <v>0</v>
      </c>
      <c r="F296" s="66"/>
      <c r="G296" s="36">
        <f>'Recap du 2eme Sem'!$G152</f>
        <v>0</v>
      </c>
      <c r="H296" s="66"/>
      <c r="I296" s="66"/>
      <c r="J296" s="66"/>
    </row>
    <row r="297" spans="2:10" x14ac:dyDescent="0.4">
      <c r="B297" s="64">
        <f>JAN!B219</f>
        <v>0</v>
      </c>
      <c r="C297" s="66"/>
      <c r="D297" s="35">
        <f>'Recap du 1er Sem'!$D153</f>
        <v>0</v>
      </c>
      <c r="E297" s="36">
        <f>'Recap du 1er Sem'!$E153</f>
        <v>0</v>
      </c>
      <c r="F297" s="67">
        <f t="shared" ref="F297" si="134">SUM(E297:E302)</f>
        <v>0</v>
      </c>
      <c r="G297" s="36">
        <f>'Recap du 1er Sem'!$G153</f>
        <v>0</v>
      </c>
      <c r="H297" s="67">
        <f t="shared" ref="H297" si="135">SUM(G297:G302)</f>
        <v>0</v>
      </c>
      <c r="I297" s="66">
        <f t="shared" ref="I297" si="136">H297-F297</f>
        <v>0</v>
      </c>
      <c r="J297" s="66"/>
    </row>
    <row r="298" spans="2:10" x14ac:dyDescent="0.4">
      <c r="B298" s="64"/>
      <c r="C298" s="66"/>
      <c r="D298" s="35">
        <f>'Recap du 1er Sem'!$D154</f>
        <v>0</v>
      </c>
      <c r="E298" s="36">
        <f>'Recap du 1er Sem'!$E154</f>
        <v>0</v>
      </c>
      <c r="F298" s="66"/>
      <c r="G298" s="36">
        <f>'Recap du 1er Sem'!$G154</f>
        <v>0</v>
      </c>
      <c r="H298" s="66"/>
      <c r="I298" s="66"/>
      <c r="J298" s="66"/>
    </row>
    <row r="299" spans="2:10" x14ac:dyDescent="0.4">
      <c r="B299" s="64"/>
      <c r="C299" s="66"/>
      <c r="D299" s="35">
        <f>'Recap du 1er Sem'!$D155</f>
        <v>0</v>
      </c>
      <c r="E299" s="36">
        <f>'Recap du 1er Sem'!$E155</f>
        <v>0</v>
      </c>
      <c r="F299" s="66"/>
      <c r="G299" s="36">
        <f>'Recap du 1er Sem'!$G155</f>
        <v>0</v>
      </c>
      <c r="H299" s="66"/>
      <c r="I299" s="66"/>
      <c r="J299" s="66"/>
    </row>
    <row r="300" spans="2:10" x14ac:dyDescent="0.4">
      <c r="B300" s="64"/>
      <c r="C300" s="66"/>
      <c r="D300" s="35">
        <f>'Recap du 1er Sem'!$D156</f>
        <v>0</v>
      </c>
      <c r="E300" s="36">
        <f>'Recap du 1er Sem'!$E156</f>
        <v>0</v>
      </c>
      <c r="F300" s="66"/>
      <c r="G300" s="36">
        <f>'Recap du 1er Sem'!$G156</f>
        <v>0</v>
      </c>
      <c r="H300" s="66"/>
      <c r="I300" s="66"/>
      <c r="J300" s="66"/>
    </row>
    <row r="301" spans="2:10" x14ac:dyDescent="0.4">
      <c r="B301" s="64"/>
      <c r="C301" s="66"/>
      <c r="D301" s="35">
        <f>'Recap du 1er Sem'!$D157</f>
        <v>0</v>
      </c>
      <c r="E301" s="36">
        <f>'Recap du 1er Sem'!$E157</f>
        <v>0</v>
      </c>
      <c r="F301" s="66"/>
      <c r="G301" s="36">
        <f>'Recap du 1er Sem'!$G157</f>
        <v>0</v>
      </c>
      <c r="H301" s="66"/>
      <c r="I301" s="66"/>
      <c r="J301" s="66"/>
    </row>
    <row r="302" spans="2:10" x14ac:dyDescent="0.4">
      <c r="B302" s="64"/>
      <c r="C302" s="66"/>
      <c r="D302" s="35">
        <f>'Recap du 1er Sem'!$D158</f>
        <v>0</v>
      </c>
      <c r="E302" s="36">
        <f>'Recap du 1er Sem'!$E158</f>
        <v>0</v>
      </c>
      <c r="F302" s="66"/>
      <c r="G302" s="36">
        <f>'Recap du 1er Sem'!$G158</f>
        <v>0</v>
      </c>
      <c r="H302" s="66"/>
      <c r="I302" s="66"/>
      <c r="J302" s="66"/>
    </row>
    <row r="303" spans="2:10" x14ac:dyDescent="0.4">
      <c r="B303" s="64"/>
      <c r="C303" s="66"/>
      <c r="D303" s="35">
        <f>'Recap du 2eme Sem'!$D153</f>
        <v>0</v>
      </c>
      <c r="E303" s="36">
        <f>'Recap du 2eme Sem'!$E153</f>
        <v>0</v>
      </c>
      <c r="F303" s="67">
        <f t="shared" ref="F303" si="137">SUM(E303:E308)</f>
        <v>0</v>
      </c>
      <c r="G303" s="36">
        <f>'Recap du 2eme Sem'!$G153</f>
        <v>0</v>
      </c>
      <c r="H303" s="67">
        <f t="shared" ref="H303" si="138">SUM(G303:G308)</f>
        <v>0</v>
      </c>
      <c r="I303" s="66">
        <f t="shared" ref="I303" si="139">H303-F303</f>
        <v>0</v>
      </c>
      <c r="J303" s="66"/>
    </row>
    <row r="304" spans="2:10" x14ac:dyDescent="0.4">
      <c r="B304" s="64"/>
      <c r="C304" s="66"/>
      <c r="D304" s="35">
        <f>'Recap du 2eme Sem'!$D154</f>
        <v>0</v>
      </c>
      <c r="E304" s="36">
        <f>'Recap du 2eme Sem'!$E154</f>
        <v>0</v>
      </c>
      <c r="F304" s="66"/>
      <c r="G304" s="36">
        <f>'Recap du 2eme Sem'!$G154</f>
        <v>0</v>
      </c>
      <c r="H304" s="66"/>
      <c r="I304" s="66"/>
      <c r="J304" s="66"/>
    </row>
    <row r="305" spans="2:10" x14ac:dyDescent="0.4">
      <c r="B305" s="64"/>
      <c r="C305" s="66"/>
      <c r="D305" s="35">
        <f>'Recap du 2eme Sem'!$D155</f>
        <v>0</v>
      </c>
      <c r="E305" s="36">
        <f>'Recap du 2eme Sem'!$E155</f>
        <v>0</v>
      </c>
      <c r="F305" s="66"/>
      <c r="G305" s="36">
        <f>'Recap du 2eme Sem'!$G155</f>
        <v>0</v>
      </c>
      <c r="H305" s="66"/>
      <c r="I305" s="66"/>
      <c r="J305" s="66"/>
    </row>
    <row r="306" spans="2:10" x14ac:dyDescent="0.4">
      <c r="B306" s="64"/>
      <c r="C306" s="66"/>
      <c r="D306" s="35">
        <f>'Recap du 2eme Sem'!$D156</f>
        <v>0</v>
      </c>
      <c r="E306" s="36">
        <f>'Recap du 2eme Sem'!$E156</f>
        <v>0</v>
      </c>
      <c r="F306" s="66"/>
      <c r="G306" s="36">
        <f>'Recap du 2eme Sem'!$G156</f>
        <v>0</v>
      </c>
      <c r="H306" s="66"/>
      <c r="I306" s="66"/>
      <c r="J306" s="66"/>
    </row>
    <row r="307" spans="2:10" x14ac:dyDescent="0.4">
      <c r="B307" s="64"/>
      <c r="C307" s="66"/>
      <c r="D307" s="35">
        <f>'Recap du 2eme Sem'!$D157</f>
        <v>0</v>
      </c>
      <c r="E307" s="36">
        <f>'Recap du 2eme Sem'!$E157</f>
        <v>0</v>
      </c>
      <c r="F307" s="66"/>
      <c r="G307" s="36">
        <f>'Recap du 2eme Sem'!$G157</f>
        <v>0</v>
      </c>
      <c r="H307" s="66"/>
      <c r="I307" s="66"/>
      <c r="J307" s="66"/>
    </row>
    <row r="308" spans="2:10" x14ac:dyDescent="0.4">
      <c r="B308" s="64"/>
      <c r="C308" s="66"/>
      <c r="D308" s="35">
        <f>'Recap du 2eme Sem'!$D158</f>
        <v>0</v>
      </c>
      <c r="E308" s="36">
        <f>'Recap du 2eme Sem'!$E158</f>
        <v>0</v>
      </c>
      <c r="F308" s="66"/>
      <c r="G308" s="36">
        <f>'Recap du 2eme Sem'!$G158</f>
        <v>0</v>
      </c>
      <c r="H308" s="66"/>
      <c r="I308" s="66"/>
      <c r="J308" s="66"/>
    </row>
    <row r="309" spans="2:10" x14ac:dyDescent="0.4">
      <c r="B309" s="64">
        <f>JAN!B220</f>
        <v>0</v>
      </c>
      <c r="C309" s="66"/>
      <c r="D309" s="35">
        <f>'Recap du 1er Sem'!$D159</f>
        <v>0</v>
      </c>
      <c r="E309" s="36">
        <f>'Recap du 1er Sem'!$E159</f>
        <v>0</v>
      </c>
      <c r="F309" s="67">
        <f t="shared" ref="F309" si="140">SUM(E309:E314)</f>
        <v>0</v>
      </c>
      <c r="G309" s="36">
        <f>'Recap du 1er Sem'!$G159</f>
        <v>0</v>
      </c>
      <c r="H309" s="67">
        <f t="shared" ref="H309" si="141">SUM(G309:G314)</f>
        <v>0</v>
      </c>
      <c r="I309" s="66">
        <f t="shared" ref="I309" si="142">H309-F309</f>
        <v>0</v>
      </c>
      <c r="J309" s="66"/>
    </row>
    <row r="310" spans="2:10" x14ac:dyDescent="0.4">
      <c r="B310" s="64"/>
      <c r="C310" s="66"/>
      <c r="D310" s="35">
        <f>'Recap du 1er Sem'!$D160</f>
        <v>0</v>
      </c>
      <c r="E310" s="36">
        <f>'Recap du 1er Sem'!$E160</f>
        <v>0</v>
      </c>
      <c r="F310" s="66"/>
      <c r="G310" s="36">
        <f>'Recap du 1er Sem'!$G160</f>
        <v>0</v>
      </c>
      <c r="H310" s="66"/>
      <c r="I310" s="66"/>
      <c r="J310" s="66"/>
    </row>
    <row r="311" spans="2:10" x14ac:dyDescent="0.4">
      <c r="B311" s="64"/>
      <c r="C311" s="66"/>
      <c r="D311" s="35">
        <f>'Recap du 1er Sem'!$D161</f>
        <v>0</v>
      </c>
      <c r="E311" s="36">
        <f>'Recap du 1er Sem'!$E161</f>
        <v>0</v>
      </c>
      <c r="F311" s="66"/>
      <c r="G311" s="36">
        <f>'Recap du 1er Sem'!$G161</f>
        <v>0</v>
      </c>
      <c r="H311" s="66"/>
      <c r="I311" s="66"/>
      <c r="J311" s="66"/>
    </row>
    <row r="312" spans="2:10" x14ac:dyDescent="0.4">
      <c r="B312" s="64"/>
      <c r="C312" s="66"/>
      <c r="D312" s="35">
        <f>'Recap du 1er Sem'!$D162</f>
        <v>0</v>
      </c>
      <c r="E312" s="36">
        <f>'Recap du 1er Sem'!$E162</f>
        <v>0</v>
      </c>
      <c r="F312" s="66"/>
      <c r="G312" s="36">
        <f>'Recap du 1er Sem'!$G162</f>
        <v>0</v>
      </c>
      <c r="H312" s="66"/>
      <c r="I312" s="66"/>
      <c r="J312" s="66"/>
    </row>
    <row r="313" spans="2:10" x14ac:dyDescent="0.4">
      <c r="B313" s="64"/>
      <c r="C313" s="66"/>
      <c r="D313" s="35">
        <f>'Recap du 1er Sem'!$D163</f>
        <v>0</v>
      </c>
      <c r="E313" s="36">
        <f>'Recap du 1er Sem'!$E163</f>
        <v>0</v>
      </c>
      <c r="F313" s="66"/>
      <c r="G313" s="36">
        <f>'Recap du 1er Sem'!$G163</f>
        <v>0</v>
      </c>
      <c r="H313" s="66"/>
      <c r="I313" s="66"/>
      <c r="J313" s="66"/>
    </row>
    <row r="314" spans="2:10" x14ac:dyDescent="0.4">
      <c r="B314" s="64"/>
      <c r="C314" s="66"/>
      <c r="D314" s="35">
        <f>'Recap du 1er Sem'!$D164</f>
        <v>0</v>
      </c>
      <c r="E314" s="36">
        <f>'Recap du 1er Sem'!$E164</f>
        <v>0</v>
      </c>
      <c r="F314" s="66"/>
      <c r="G314" s="36">
        <f>'Recap du 1er Sem'!$G164</f>
        <v>0</v>
      </c>
      <c r="H314" s="66"/>
      <c r="I314" s="66"/>
      <c r="J314" s="66"/>
    </row>
    <row r="315" spans="2:10" x14ac:dyDescent="0.4">
      <c r="B315" s="64"/>
      <c r="C315" s="66"/>
      <c r="D315" s="35">
        <f>'Recap du 2eme Sem'!$D159</f>
        <v>0</v>
      </c>
      <c r="E315" s="36">
        <f>'Recap du 2eme Sem'!$E159</f>
        <v>0</v>
      </c>
      <c r="F315" s="67">
        <f t="shared" ref="F315" si="143">SUM(E315:E320)</f>
        <v>0</v>
      </c>
      <c r="G315" s="36">
        <f>'Recap du 2eme Sem'!$G159</f>
        <v>0</v>
      </c>
      <c r="H315" s="67">
        <f t="shared" ref="H315" si="144">SUM(G315:G320)</f>
        <v>0</v>
      </c>
      <c r="I315" s="66">
        <f t="shared" ref="I315" si="145">H315-F315</f>
        <v>0</v>
      </c>
      <c r="J315" s="66"/>
    </row>
    <row r="316" spans="2:10" x14ac:dyDescent="0.4">
      <c r="B316" s="64"/>
      <c r="C316" s="66"/>
      <c r="D316" s="35">
        <f>'Recap du 2eme Sem'!$D160</f>
        <v>0</v>
      </c>
      <c r="E316" s="36">
        <f>'Recap du 2eme Sem'!$E160</f>
        <v>0</v>
      </c>
      <c r="F316" s="66"/>
      <c r="G316" s="36">
        <f>'Recap du 2eme Sem'!$G160</f>
        <v>0</v>
      </c>
      <c r="H316" s="66"/>
      <c r="I316" s="66"/>
      <c r="J316" s="66"/>
    </row>
    <row r="317" spans="2:10" x14ac:dyDescent="0.4">
      <c r="B317" s="64"/>
      <c r="C317" s="66"/>
      <c r="D317" s="35">
        <f>'Recap du 2eme Sem'!$D161</f>
        <v>0</v>
      </c>
      <c r="E317" s="36">
        <f>'Recap du 2eme Sem'!$E161</f>
        <v>0</v>
      </c>
      <c r="F317" s="66"/>
      <c r="G317" s="36">
        <f>'Recap du 2eme Sem'!$G161</f>
        <v>0</v>
      </c>
      <c r="H317" s="66"/>
      <c r="I317" s="66"/>
      <c r="J317" s="66"/>
    </row>
    <row r="318" spans="2:10" x14ac:dyDescent="0.4">
      <c r="B318" s="64"/>
      <c r="C318" s="66"/>
      <c r="D318" s="35">
        <f>'Recap du 2eme Sem'!$D162</f>
        <v>0</v>
      </c>
      <c r="E318" s="36">
        <f>'Recap du 2eme Sem'!$E162</f>
        <v>0</v>
      </c>
      <c r="F318" s="66"/>
      <c r="G318" s="36">
        <f>'Recap du 2eme Sem'!$G162</f>
        <v>0</v>
      </c>
      <c r="H318" s="66"/>
      <c r="I318" s="66"/>
      <c r="J318" s="66"/>
    </row>
    <row r="319" spans="2:10" x14ac:dyDescent="0.4">
      <c r="B319" s="64"/>
      <c r="C319" s="66"/>
      <c r="D319" s="35">
        <f>'Recap du 2eme Sem'!$D163</f>
        <v>0</v>
      </c>
      <c r="E319" s="36">
        <f>'Recap du 2eme Sem'!$E163</f>
        <v>0</v>
      </c>
      <c r="F319" s="66"/>
      <c r="G319" s="36">
        <f>'Recap du 2eme Sem'!$G163</f>
        <v>0</v>
      </c>
      <c r="H319" s="66"/>
      <c r="I319" s="66"/>
      <c r="J319" s="66"/>
    </row>
    <row r="320" spans="2:10" x14ac:dyDescent="0.4">
      <c r="B320" s="64"/>
      <c r="C320" s="66"/>
      <c r="D320" s="35">
        <f>'Recap du 2eme Sem'!$D164</f>
        <v>0</v>
      </c>
      <c r="E320" s="36">
        <f>'Recap du 2eme Sem'!$E164</f>
        <v>0</v>
      </c>
      <c r="F320" s="66"/>
      <c r="G320" s="36">
        <f>'Recap du 2eme Sem'!$G164</f>
        <v>0</v>
      </c>
      <c r="H320" s="66"/>
      <c r="I320" s="66"/>
      <c r="J320" s="66"/>
    </row>
    <row r="321" spans="2:10" x14ac:dyDescent="0.4">
      <c r="B321" s="64">
        <f>JAN!B221</f>
        <v>0</v>
      </c>
      <c r="C321" s="66"/>
      <c r="D321" s="35">
        <f>'Recap du 1er Sem'!$D165</f>
        <v>0</v>
      </c>
      <c r="E321" s="36">
        <f>'Recap du 1er Sem'!$E165</f>
        <v>0</v>
      </c>
      <c r="F321" s="67">
        <f t="shared" ref="F321" si="146">SUM(E321:E326)</f>
        <v>0</v>
      </c>
      <c r="G321" s="36">
        <f>'Recap du 1er Sem'!$G165</f>
        <v>0</v>
      </c>
      <c r="H321" s="67">
        <f t="shared" ref="H321" si="147">SUM(G321:G326)</f>
        <v>0</v>
      </c>
      <c r="I321" s="66">
        <f t="shared" ref="I321" si="148">H321-F321</f>
        <v>0</v>
      </c>
      <c r="J321" s="66"/>
    </row>
    <row r="322" spans="2:10" x14ac:dyDescent="0.4">
      <c r="B322" s="64"/>
      <c r="C322" s="66"/>
      <c r="D322" s="35">
        <f>'Recap du 1er Sem'!$D166</f>
        <v>0</v>
      </c>
      <c r="E322" s="36">
        <f>'Recap du 1er Sem'!$E166</f>
        <v>0</v>
      </c>
      <c r="F322" s="66"/>
      <c r="G322" s="36">
        <f>'Recap du 1er Sem'!$G166</f>
        <v>0</v>
      </c>
      <c r="H322" s="66"/>
      <c r="I322" s="66"/>
      <c r="J322" s="66"/>
    </row>
    <row r="323" spans="2:10" x14ac:dyDescent="0.4">
      <c r="B323" s="64"/>
      <c r="C323" s="66"/>
      <c r="D323" s="35">
        <f>'Recap du 1er Sem'!$D167</f>
        <v>0</v>
      </c>
      <c r="E323" s="36">
        <f>'Recap du 1er Sem'!$E167</f>
        <v>0</v>
      </c>
      <c r="F323" s="66"/>
      <c r="G323" s="36">
        <f>'Recap du 1er Sem'!$G167</f>
        <v>0</v>
      </c>
      <c r="H323" s="66"/>
      <c r="I323" s="66"/>
      <c r="J323" s="66"/>
    </row>
    <row r="324" spans="2:10" x14ac:dyDescent="0.4">
      <c r="B324" s="64"/>
      <c r="C324" s="66"/>
      <c r="D324" s="35">
        <f>'Recap du 1er Sem'!$D168</f>
        <v>0</v>
      </c>
      <c r="E324" s="36">
        <f>'Recap du 1er Sem'!$E168</f>
        <v>0</v>
      </c>
      <c r="F324" s="66"/>
      <c r="G324" s="36">
        <f>'Recap du 1er Sem'!$G168</f>
        <v>0</v>
      </c>
      <c r="H324" s="66"/>
      <c r="I324" s="66"/>
      <c r="J324" s="66"/>
    </row>
    <row r="325" spans="2:10" x14ac:dyDescent="0.4">
      <c r="B325" s="64"/>
      <c r="C325" s="66"/>
      <c r="D325" s="35">
        <f>'Recap du 1er Sem'!$D169</f>
        <v>0</v>
      </c>
      <c r="E325" s="36">
        <f>'Recap du 1er Sem'!$E169</f>
        <v>0</v>
      </c>
      <c r="F325" s="66"/>
      <c r="G325" s="36">
        <f>'Recap du 1er Sem'!$G169</f>
        <v>0</v>
      </c>
      <c r="H325" s="66"/>
      <c r="I325" s="66"/>
      <c r="J325" s="66"/>
    </row>
    <row r="326" spans="2:10" x14ac:dyDescent="0.4">
      <c r="B326" s="64"/>
      <c r="C326" s="66"/>
      <c r="D326" s="35">
        <f>'Recap du 1er Sem'!$D170</f>
        <v>0</v>
      </c>
      <c r="E326" s="36">
        <f>'Recap du 1er Sem'!$E170</f>
        <v>0</v>
      </c>
      <c r="F326" s="66"/>
      <c r="G326" s="36">
        <f>'Recap du 1er Sem'!$G170</f>
        <v>0</v>
      </c>
      <c r="H326" s="66"/>
      <c r="I326" s="66"/>
      <c r="J326" s="66"/>
    </row>
    <row r="327" spans="2:10" x14ac:dyDescent="0.4">
      <c r="B327" s="64"/>
      <c r="C327" s="66"/>
      <c r="D327" s="35">
        <f>'Recap du 2eme Sem'!$D165</f>
        <v>0</v>
      </c>
      <c r="E327" s="36">
        <f>'Recap du 2eme Sem'!$E165</f>
        <v>0</v>
      </c>
      <c r="F327" s="67">
        <f t="shared" ref="F327" si="149">SUM(E327:E332)</f>
        <v>0</v>
      </c>
      <c r="G327" s="36">
        <f>'Recap du 2eme Sem'!$G165</f>
        <v>0</v>
      </c>
      <c r="H327" s="67">
        <f t="shared" ref="H327" si="150">SUM(G327:G332)</f>
        <v>0</v>
      </c>
      <c r="I327" s="66">
        <f t="shared" ref="I327" si="151">H327-F327</f>
        <v>0</v>
      </c>
      <c r="J327" s="66"/>
    </row>
    <row r="328" spans="2:10" x14ac:dyDescent="0.4">
      <c r="B328" s="64"/>
      <c r="C328" s="66"/>
      <c r="D328" s="35">
        <f>'Recap du 2eme Sem'!$D166</f>
        <v>0</v>
      </c>
      <c r="E328" s="36">
        <f>'Recap du 2eme Sem'!$E166</f>
        <v>0</v>
      </c>
      <c r="F328" s="66"/>
      <c r="G328" s="36">
        <f>'Recap du 2eme Sem'!$G166</f>
        <v>0</v>
      </c>
      <c r="H328" s="66"/>
      <c r="I328" s="66"/>
      <c r="J328" s="66"/>
    </row>
    <row r="329" spans="2:10" x14ac:dyDescent="0.4">
      <c r="B329" s="64"/>
      <c r="C329" s="66"/>
      <c r="D329" s="35">
        <f>'Recap du 2eme Sem'!$D167</f>
        <v>0</v>
      </c>
      <c r="E329" s="36">
        <f>'Recap du 2eme Sem'!$E167</f>
        <v>0</v>
      </c>
      <c r="F329" s="66"/>
      <c r="G329" s="36">
        <f>'Recap du 2eme Sem'!$G167</f>
        <v>0</v>
      </c>
      <c r="H329" s="66"/>
      <c r="I329" s="66"/>
      <c r="J329" s="66"/>
    </row>
    <row r="330" spans="2:10" x14ac:dyDescent="0.4">
      <c r="B330" s="64"/>
      <c r="C330" s="66"/>
      <c r="D330" s="35">
        <f>'Recap du 2eme Sem'!$D168</f>
        <v>0</v>
      </c>
      <c r="E330" s="36">
        <f>'Recap du 2eme Sem'!$E168</f>
        <v>0</v>
      </c>
      <c r="F330" s="66"/>
      <c r="G330" s="36">
        <f>'Recap du 2eme Sem'!$G168</f>
        <v>0</v>
      </c>
      <c r="H330" s="66"/>
      <c r="I330" s="66"/>
      <c r="J330" s="66"/>
    </row>
    <row r="331" spans="2:10" x14ac:dyDescent="0.4">
      <c r="B331" s="64"/>
      <c r="C331" s="66"/>
      <c r="D331" s="35">
        <f>'Recap du 2eme Sem'!$D169</f>
        <v>0</v>
      </c>
      <c r="E331" s="36">
        <f>'Recap du 2eme Sem'!$E169</f>
        <v>0</v>
      </c>
      <c r="F331" s="66"/>
      <c r="G331" s="36">
        <f>'Recap du 2eme Sem'!$G169</f>
        <v>0</v>
      </c>
      <c r="H331" s="66"/>
      <c r="I331" s="66"/>
      <c r="J331" s="66"/>
    </row>
    <row r="332" spans="2:10" x14ac:dyDescent="0.4">
      <c r="B332" s="64"/>
      <c r="C332" s="66"/>
      <c r="D332" s="35">
        <f>'Recap du 2eme Sem'!$D170</f>
        <v>0</v>
      </c>
      <c r="E332" s="36">
        <f>'Recap du 2eme Sem'!$E170</f>
        <v>0</v>
      </c>
      <c r="F332" s="66"/>
      <c r="G332" s="36">
        <f>'Recap du 2eme Sem'!$G170</f>
        <v>0</v>
      </c>
      <c r="H332" s="66"/>
      <c r="I332" s="66"/>
      <c r="J332" s="66"/>
    </row>
    <row r="333" spans="2:10" x14ac:dyDescent="0.4">
      <c r="B333" s="64">
        <f>JAN!B222</f>
        <v>0</v>
      </c>
      <c r="C333" s="66"/>
      <c r="D333" s="35">
        <f>'Recap du 1er Sem'!$D171</f>
        <v>0</v>
      </c>
      <c r="E333" s="36">
        <f>'Recap du 1er Sem'!$E171</f>
        <v>0</v>
      </c>
      <c r="F333" s="67">
        <f t="shared" ref="F333" si="152">SUM(E333:E338)</f>
        <v>0</v>
      </c>
      <c r="G333" s="36">
        <f>'Recap du 1er Sem'!$G171</f>
        <v>0</v>
      </c>
      <c r="H333" s="67">
        <f t="shared" ref="H333" si="153">SUM(G333:G338)</f>
        <v>0</v>
      </c>
      <c r="I333" s="66">
        <f t="shared" ref="I333" si="154">H333-F333</f>
        <v>0</v>
      </c>
      <c r="J333" s="66"/>
    </row>
    <row r="334" spans="2:10" x14ac:dyDescent="0.4">
      <c r="B334" s="64"/>
      <c r="C334" s="66"/>
      <c r="D334" s="35">
        <f>'Recap du 1er Sem'!$D172</f>
        <v>0</v>
      </c>
      <c r="E334" s="36">
        <f>'Recap du 1er Sem'!$E172</f>
        <v>0</v>
      </c>
      <c r="F334" s="66"/>
      <c r="G334" s="36">
        <f>'Recap du 1er Sem'!$G172</f>
        <v>0</v>
      </c>
      <c r="H334" s="66"/>
      <c r="I334" s="66"/>
      <c r="J334" s="66"/>
    </row>
    <row r="335" spans="2:10" x14ac:dyDescent="0.4">
      <c r="B335" s="64"/>
      <c r="C335" s="66"/>
      <c r="D335" s="35">
        <f>'Recap du 1er Sem'!$D173</f>
        <v>0</v>
      </c>
      <c r="E335" s="36">
        <f>'Recap du 1er Sem'!$E173</f>
        <v>0</v>
      </c>
      <c r="F335" s="66"/>
      <c r="G335" s="36">
        <f>'Recap du 1er Sem'!$G173</f>
        <v>0</v>
      </c>
      <c r="H335" s="66"/>
      <c r="I335" s="66"/>
      <c r="J335" s="66"/>
    </row>
    <row r="336" spans="2:10" x14ac:dyDescent="0.4">
      <c r="B336" s="64"/>
      <c r="C336" s="66"/>
      <c r="D336" s="35">
        <f>'Recap du 1er Sem'!$D174</f>
        <v>0</v>
      </c>
      <c r="E336" s="36">
        <f>'Recap du 1er Sem'!$E174</f>
        <v>0</v>
      </c>
      <c r="F336" s="66"/>
      <c r="G336" s="36">
        <f>'Recap du 1er Sem'!$G174</f>
        <v>0</v>
      </c>
      <c r="H336" s="66"/>
      <c r="I336" s="66"/>
      <c r="J336" s="66"/>
    </row>
    <row r="337" spans="2:10" x14ac:dyDescent="0.4">
      <c r="B337" s="64"/>
      <c r="C337" s="66"/>
      <c r="D337" s="35">
        <f>'Recap du 1er Sem'!$D175</f>
        <v>0</v>
      </c>
      <c r="E337" s="36">
        <f>'Recap du 1er Sem'!$E175</f>
        <v>0</v>
      </c>
      <c r="F337" s="66"/>
      <c r="G337" s="36">
        <f>'Recap du 1er Sem'!$G175</f>
        <v>0</v>
      </c>
      <c r="H337" s="66"/>
      <c r="I337" s="66"/>
      <c r="J337" s="66"/>
    </row>
    <row r="338" spans="2:10" x14ac:dyDescent="0.4">
      <c r="B338" s="64"/>
      <c r="C338" s="66"/>
      <c r="D338" s="35">
        <f>'Recap du 1er Sem'!$D176</f>
        <v>0</v>
      </c>
      <c r="E338" s="36">
        <f>'Recap du 1er Sem'!$E176</f>
        <v>0</v>
      </c>
      <c r="F338" s="66"/>
      <c r="G338" s="36">
        <f>'Recap du 1er Sem'!$G176</f>
        <v>0</v>
      </c>
      <c r="H338" s="66"/>
      <c r="I338" s="66"/>
      <c r="J338" s="66"/>
    </row>
    <row r="339" spans="2:10" x14ac:dyDescent="0.4">
      <c r="B339" s="64"/>
      <c r="C339" s="66"/>
      <c r="D339" s="35">
        <f>'Recap du 2eme Sem'!$D171</f>
        <v>0</v>
      </c>
      <c r="E339" s="36">
        <f>'Recap du 2eme Sem'!$E171</f>
        <v>0</v>
      </c>
      <c r="F339" s="67">
        <f t="shared" ref="F339" si="155">SUM(E339:E344)</f>
        <v>0</v>
      </c>
      <c r="G339" s="36">
        <f>'Recap du 2eme Sem'!$G171</f>
        <v>0</v>
      </c>
      <c r="H339" s="67">
        <f t="shared" ref="H339" si="156">SUM(G339:G344)</f>
        <v>0</v>
      </c>
      <c r="I339" s="66">
        <f t="shared" ref="I339" si="157">H339-F339</f>
        <v>0</v>
      </c>
      <c r="J339" s="66"/>
    </row>
    <row r="340" spans="2:10" x14ac:dyDescent="0.4">
      <c r="B340" s="64"/>
      <c r="C340" s="66"/>
      <c r="D340" s="35">
        <f>'Recap du 2eme Sem'!$D172</f>
        <v>0</v>
      </c>
      <c r="E340" s="36">
        <f>'Recap du 2eme Sem'!$E172</f>
        <v>0</v>
      </c>
      <c r="F340" s="66"/>
      <c r="G340" s="36">
        <f>'Recap du 2eme Sem'!$G172</f>
        <v>0</v>
      </c>
      <c r="H340" s="66"/>
      <c r="I340" s="66"/>
      <c r="J340" s="66"/>
    </row>
    <row r="341" spans="2:10" x14ac:dyDescent="0.4">
      <c r="B341" s="64"/>
      <c r="C341" s="66"/>
      <c r="D341" s="35">
        <f>'Recap du 2eme Sem'!$D173</f>
        <v>0</v>
      </c>
      <c r="E341" s="36">
        <f>'Recap du 2eme Sem'!$E173</f>
        <v>0</v>
      </c>
      <c r="F341" s="66"/>
      <c r="G341" s="36">
        <f>'Recap du 2eme Sem'!$G173</f>
        <v>0</v>
      </c>
      <c r="H341" s="66"/>
      <c r="I341" s="66"/>
      <c r="J341" s="66"/>
    </row>
    <row r="342" spans="2:10" x14ac:dyDescent="0.4">
      <c r="B342" s="64"/>
      <c r="C342" s="66"/>
      <c r="D342" s="35">
        <f>'Recap du 2eme Sem'!$D174</f>
        <v>0</v>
      </c>
      <c r="E342" s="36">
        <f>'Recap du 2eme Sem'!$E174</f>
        <v>0</v>
      </c>
      <c r="F342" s="66"/>
      <c r="G342" s="36">
        <f>'Recap du 2eme Sem'!$G174</f>
        <v>0</v>
      </c>
      <c r="H342" s="66"/>
      <c r="I342" s="66"/>
      <c r="J342" s="66"/>
    </row>
    <row r="343" spans="2:10" x14ac:dyDescent="0.4">
      <c r="B343" s="64"/>
      <c r="C343" s="66"/>
      <c r="D343" s="35">
        <f>'Recap du 2eme Sem'!$D175</f>
        <v>0</v>
      </c>
      <c r="E343" s="36">
        <f>'Recap du 2eme Sem'!$E175</f>
        <v>0</v>
      </c>
      <c r="F343" s="66"/>
      <c r="G343" s="36">
        <f>'Recap du 2eme Sem'!$G175</f>
        <v>0</v>
      </c>
      <c r="H343" s="66"/>
      <c r="I343" s="66"/>
      <c r="J343" s="66"/>
    </row>
    <row r="344" spans="2:10" x14ac:dyDescent="0.4">
      <c r="B344" s="64"/>
      <c r="C344" s="66"/>
      <c r="D344" s="35">
        <f>'Recap du 2eme Sem'!$D176</f>
        <v>0</v>
      </c>
      <c r="E344" s="36">
        <f>'Recap du 2eme Sem'!$E176</f>
        <v>0</v>
      </c>
      <c r="F344" s="66"/>
      <c r="G344" s="36">
        <f>'Recap du 2eme Sem'!$G176</f>
        <v>0</v>
      </c>
      <c r="H344" s="66"/>
      <c r="I344" s="66"/>
      <c r="J344" s="66"/>
    </row>
    <row r="345" spans="2:10" x14ac:dyDescent="0.4">
      <c r="B345" s="64">
        <f>JAN!B223</f>
        <v>0</v>
      </c>
      <c r="C345" s="66"/>
      <c r="D345" s="35">
        <f>'Recap du 1er Sem'!$D177</f>
        <v>0</v>
      </c>
      <c r="E345" s="36">
        <f>'Recap du 1er Sem'!$E177</f>
        <v>0</v>
      </c>
      <c r="F345" s="67">
        <f t="shared" ref="F345" si="158">SUM(E345:E350)</f>
        <v>0</v>
      </c>
      <c r="G345" s="36">
        <f>'Recap du 1er Sem'!$G177</f>
        <v>0</v>
      </c>
      <c r="H345" s="67">
        <f t="shared" ref="H345" si="159">SUM(G345:G350)</f>
        <v>0</v>
      </c>
      <c r="I345" s="66">
        <f t="shared" ref="I345" si="160">H345-F345</f>
        <v>0</v>
      </c>
      <c r="J345" s="66"/>
    </row>
    <row r="346" spans="2:10" x14ac:dyDescent="0.4">
      <c r="B346" s="64"/>
      <c r="C346" s="66"/>
      <c r="D346" s="35">
        <f>'Recap du 1er Sem'!$D178</f>
        <v>0</v>
      </c>
      <c r="E346" s="36">
        <f>'Recap du 1er Sem'!$E178</f>
        <v>0</v>
      </c>
      <c r="F346" s="66"/>
      <c r="G346" s="36">
        <f>'Recap du 1er Sem'!$G178</f>
        <v>0</v>
      </c>
      <c r="H346" s="66"/>
      <c r="I346" s="66"/>
      <c r="J346" s="66"/>
    </row>
    <row r="347" spans="2:10" x14ac:dyDescent="0.4">
      <c r="B347" s="64"/>
      <c r="C347" s="66"/>
      <c r="D347" s="35">
        <f>'Recap du 1er Sem'!$D179</f>
        <v>0</v>
      </c>
      <c r="E347" s="36">
        <f>'Recap du 1er Sem'!$E179</f>
        <v>0</v>
      </c>
      <c r="F347" s="66"/>
      <c r="G347" s="36">
        <f>'Recap du 1er Sem'!$G179</f>
        <v>0</v>
      </c>
      <c r="H347" s="66"/>
      <c r="I347" s="66"/>
      <c r="J347" s="66"/>
    </row>
    <row r="348" spans="2:10" x14ac:dyDescent="0.4">
      <c r="B348" s="64"/>
      <c r="C348" s="66"/>
      <c r="D348" s="35">
        <f>'Recap du 1er Sem'!$D180</f>
        <v>0</v>
      </c>
      <c r="E348" s="36">
        <f>'Recap du 1er Sem'!$E180</f>
        <v>0</v>
      </c>
      <c r="F348" s="66"/>
      <c r="G348" s="36">
        <f>'Recap du 1er Sem'!$G180</f>
        <v>0</v>
      </c>
      <c r="H348" s="66"/>
      <c r="I348" s="66"/>
      <c r="J348" s="66"/>
    </row>
    <row r="349" spans="2:10" x14ac:dyDescent="0.4">
      <c r="B349" s="64"/>
      <c r="C349" s="66"/>
      <c r="D349" s="35">
        <f>'Recap du 1er Sem'!$D181</f>
        <v>0</v>
      </c>
      <c r="E349" s="36">
        <f>'Recap du 1er Sem'!$E181</f>
        <v>0</v>
      </c>
      <c r="F349" s="66"/>
      <c r="G349" s="36">
        <f>'Recap du 1er Sem'!$G181</f>
        <v>0</v>
      </c>
      <c r="H349" s="66"/>
      <c r="I349" s="66"/>
      <c r="J349" s="66"/>
    </row>
    <row r="350" spans="2:10" x14ac:dyDescent="0.4">
      <c r="B350" s="64"/>
      <c r="C350" s="66"/>
      <c r="D350" s="35">
        <f>'Recap du 1er Sem'!$D182</f>
        <v>0</v>
      </c>
      <c r="E350" s="36">
        <f>'Recap du 1er Sem'!$E182</f>
        <v>0</v>
      </c>
      <c r="F350" s="66"/>
      <c r="G350" s="36">
        <f>'Recap du 1er Sem'!$G182</f>
        <v>0</v>
      </c>
      <c r="H350" s="66"/>
      <c r="I350" s="66"/>
      <c r="J350" s="66"/>
    </row>
    <row r="351" spans="2:10" x14ac:dyDescent="0.4">
      <c r="B351" s="64"/>
      <c r="C351" s="66"/>
      <c r="D351" s="35">
        <f>'Recap du 2eme Sem'!$D177</f>
        <v>0</v>
      </c>
      <c r="E351" s="36">
        <f>'Recap du 2eme Sem'!$E177</f>
        <v>0</v>
      </c>
      <c r="F351" s="67">
        <f t="shared" ref="F351" si="161">SUM(E351:E356)</f>
        <v>0</v>
      </c>
      <c r="G351" s="36">
        <f>'Recap du 2eme Sem'!$G177</f>
        <v>0</v>
      </c>
      <c r="H351" s="67">
        <f t="shared" ref="H351" si="162">SUM(G351:G356)</f>
        <v>0</v>
      </c>
      <c r="I351" s="66">
        <f t="shared" ref="I351" si="163">H351-F351</f>
        <v>0</v>
      </c>
      <c r="J351" s="66"/>
    </row>
    <row r="352" spans="2:10" x14ac:dyDescent="0.4">
      <c r="B352" s="64"/>
      <c r="C352" s="66"/>
      <c r="D352" s="35">
        <f>'Recap du 2eme Sem'!$D178</f>
        <v>0</v>
      </c>
      <c r="E352" s="36">
        <f>'Recap du 2eme Sem'!$E178</f>
        <v>0</v>
      </c>
      <c r="F352" s="66"/>
      <c r="G352" s="36">
        <f>'Recap du 2eme Sem'!$G178</f>
        <v>0</v>
      </c>
      <c r="H352" s="66"/>
      <c r="I352" s="66"/>
      <c r="J352" s="66"/>
    </row>
    <row r="353" spans="2:10" x14ac:dyDescent="0.4">
      <c r="B353" s="64"/>
      <c r="C353" s="66"/>
      <c r="D353" s="35">
        <f>'Recap du 2eme Sem'!$D179</f>
        <v>0</v>
      </c>
      <c r="E353" s="36">
        <f>'Recap du 2eme Sem'!$E179</f>
        <v>0</v>
      </c>
      <c r="F353" s="66"/>
      <c r="G353" s="36">
        <f>'Recap du 2eme Sem'!$G179</f>
        <v>0</v>
      </c>
      <c r="H353" s="66"/>
      <c r="I353" s="66"/>
      <c r="J353" s="66"/>
    </row>
    <row r="354" spans="2:10" x14ac:dyDescent="0.4">
      <c r="B354" s="64"/>
      <c r="C354" s="66"/>
      <c r="D354" s="35">
        <f>'Recap du 2eme Sem'!$D180</f>
        <v>0</v>
      </c>
      <c r="E354" s="36">
        <f>'Recap du 2eme Sem'!$E180</f>
        <v>0</v>
      </c>
      <c r="F354" s="66"/>
      <c r="G354" s="36">
        <f>'Recap du 2eme Sem'!$G180</f>
        <v>0</v>
      </c>
      <c r="H354" s="66"/>
      <c r="I354" s="66"/>
      <c r="J354" s="66"/>
    </row>
    <row r="355" spans="2:10" x14ac:dyDescent="0.4">
      <c r="B355" s="64"/>
      <c r="C355" s="66"/>
      <c r="D355" s="35">
        <f>'Recap du 2eme Sem'!$D181</f>
        <v>0</v>
      </c>
      <c r="E355" s="36">
        <f>'Recap du 2eme Sem'!$E181</f>
        <v>0</v>
      </c>
      <c r="F355" s="66"/>
      <c r="G355" s="36">
        <f>'Recap du 2eme Sem'!$G181</f>
        <v>0</v>
      </c>
      <c r="H355" s="66"/>
      <c r="I355" s="66"/>
      <c r="J355" s="66"/>
    </row>
    <row r="356" spans="2:10" x14ac:dyDescent="0.4">
      <c r="B356" s="64"/>
      <c r="C356" s="66"/>
      <c r="D356" s="35">
        <f>'Recap du 2eme Sem'!$D182</f>
        <v>0</v>
      </c>
      <c r="E356" s="36">
        <f>'Recap du 2eme Sem'!$E182</f>
        <v>0</v>
      </c>
      <c r="F356" s="66"/>
      <c r="G356" s="36">
        <f>'Recap du 2eme Sem'!$G182</f>
        <v>0</v>
      </c>
      <c r="H356" s="66"/>
      <c r="I356" s="66"/>
      <c r="J356" s="66"/>
    </row>
    <row r="357" spans="2:10" x14ac:dyDescent="0.4">
      <c r="B357" s="64">
        <f>JAN!B224</f>
        <v>0</v>
      </c>
      <c r="C357" s="66"/>
      <c r="D357" s="35">
        <f>'Recap du 1er Sem'!$D183</f>
        <v>0</v>
      </c>
      <c r="E357" s="36">
        <f>'Recap du 1er Sem'!$E183</f>
        <v>0</v>
      </c>
      <c r="F357" s="67">
        <f t="shared" ref="F357" si="164">SUM(E357:E362)</f>
        <v>0</v>
      </c>
      <c r="G357" s="36">
        <f>'Recap du 1er Sem'!$G183</f>
        <v>0</v>
      </c>
      <c r="H357" s="67">
        <f t="shared" ref="H357" si="165">SUM(G357:G362)</f>
        <v>0</v>
      </c>
      <c r="I357" s="66">
        <f t="shared" ref="I357" si="166">H357-F357</f>
        <v>0</v>
      </c>
      <c r="J357" s="66"/>
    </row>
    <row r="358" spans="2:10" x14ac:dyDescent="0.4">
      <c r="B358" s="64"/>
      <c r="C358" s="66"/>
      <c r="D358" s="35">
        <f>'Recap du 1er Sem'!$D184</f>
        <v>0</v>
      </c>
      <c r="E358" s="36">
        <f>'Recap du 1er Sem'!$E184</f>
        <v>0</v>
      </c>
      <c r="F358" s="66"/>
      <c r="G358" s="36">
        <f>'Recap du 1er Sem'!$G184</f>
        <v>0</v>
      </c>
      <c r="H358" s="66"/>
      <c r="I358" s="66"/>
      <c r="J358" s="66"/>
    </row>
    <row r="359" spans="2:10" x14ac:dyDescent="0.4">
      <c r="B359" s="64"/>
      <c r="C359" s="66"/>
      <c r="D359" s="35">
        <f>'Recap du 1er Sem'!$D185</f>
        <v>0</v>
      </c>
      <c r="E359" s="36">
        <f>'Recap du 1er Sem'!$E185</f>
        <v>0</v>
      </c>
      <c r="F359" s="66"/>
      <c r="G359" s="36">
        <f>'Recap du 1er Sem'!$G185</f>
        <v>0</v>
      </c>
      <c r="H359" s="66"/>
      <c r="I359" s="66"/>
      <c r="J359" s="66"/>
    </row>
    <row r="360" spans="2:10" x14ac:dyDescent="0.4">
      <c r="B360" s="64"/>
      <c r="C360" s="66"/>
      <c r="D360" s="35">
        <f>'Recap du 1er Sem'!$D186</f>
        <v>0</v>
      </c>
      <c r="E360" s="36">
        <f>'Recap du 1er Sem'!$E186</f>
        <v>0</v>
      </c>
      <c r="F360" s="66"/>
      <c r="G360" s="36">
        <f>'Recap du 1er Sem'!$G186</f>
        <v>0</v>
      </c>
      <c r="H360" s="66"/>
      <c r="I360" s="66"/>
      <c r="J360" s="66"/>
    </row>
    <row r="361" spans="2:10" x14ac:dyDescent="0.4">
      <c r="B361" s="64"/>
      <c r="C361" s="66"/>
      <c r="D361" s="35">
        <f>'Recap du 1er Sem'!$D187</f>
        <v>0</v>
      </c>
      <c r="E361" s="36">
        <f>'Recap du 1er Sem'!$E187</f>
        <v>0</v>
      </c>
      <c r="F361" s="66"/>
      <c r="G361" s="36">
        <f>'Recap du 1er Sem'!$G187</f>
        <v>0</v>
      </c>
      <c r="H361" s="66"/>
      <c r="I361" s="66"/>
      <c r="J361" s="66"/>
    </row>
    <row r="362" spans="2:10" x14ac:dyDescent="0.4">
      <c r="B362" s="64"/>
      <c r="C362" s="66"/>
      <c r="D362" s="35">
        <f>'Recap du 1er Sem'!$D188</f>
        <v>0</v>
      </c>
      <c r="E362" s="36">
        <f>'Recap du 1er Sem'!$E188</f>
        <v>0</v>
      </c>
      <c r="F362" s="66"/>
      <c r="G362" s="36">
        <f>'Recap du 1er Sem'!$G188</f>
        <v>0</v>
      </c>
      <c r="H362" s="66"/>
      <c r="I362" s="66"/>
      <c r="J362" s="66"/>
    </row>
    <row r="363" spans="2:10" x14ac:dyDescent="0.4">
      <c r="B363" s="64"/>
      <c r="C363" s="66"/>
      <c r="D363" s="35">
        <f>'Recap du 2eme Sem'!$D183</f>
        <v>0</v>
      </c>
      <c r="E363" s="36">
        <f>'Recap du 2eme Sem'!$E183</f>
        <v>0</v>
      </c>
      <c r="F363" s="67">
        <f t="shared" ref="F363" si="167">SUM(E363:E368)</f>
        <v>0</v>
      </c>
      <c r="G363" s="36">
        <f>'Recap du 2eme Sem'!$G183</f>
        <v>0</v>
      </c>
      <c r="H363" s="67">
        <f t="shared" ref="H363" si="168">SUM(G363:G368)</f>
        <v>0</v>
      </c>
      <c r="I363" s="66">
        <f t="shared" ref="I363" si="169">H363-F363</f>
        <v>0</v>
      </c>
      <c r="J363" s="66"/>
    </row>
    <row r="364" spans="2:10" x14ac:dyDescent="0.4">
      <c r="B364" s="64"/>
      <c r="C364" s="66"/>
      <c r="D364" s="35">
        <f>'Recap du 2eme Sem'!$D184</f>
        <v>0</v>
      </c>
      <c r="E364" s="36">
        <f>'Recap du 2eme Sem'!$E184</f>
        <v>0</v>
      </c>
      <c r="F364" s="66"/>
      <c r="G364" s="36">
        <f>'Recap du 2eme Sem'!$G184</f>
        <v>0</v>
      </c>
      <c r="H364" s="66"/>
      <c r="I364" s="66"/>
      <c r="J364" s="66"/>
    </row>
    <row r="365" spans="2:10" x14ac:dyDescent="0.4">
      <c r="B365" s="64"/>
      <c r="C365" s="66"/>
      <c r="D365" s="35">
        <f>'Recap du 2eme Sem'!$D185</f>
        <v>0</v>
      </c>
      <c r="E365" s="36">
        <f>'Recap du 2eme Sem'!$E185</f>
        <v>0</v>
      </c>
      <c r="F365" s="66"/>
      <c r="G365" s="36">
        <f>'Recap du 2eme Sem'!$G185</f>
        <v>0</v>
      </c>
      <c r="H365" s="66"/>
      <c r="I365" s="66"/>
      <c r="J365" s="66"/>
    </row>
    <row r="366" spans="2:10" x14ac:dyDescent="0.4">
      <c r="B366" s="64"/>
      <c r="C366" s="66"/>
      <c r="D366" s="35">
        <f>'Recap du 2eme Sem'!$D186</f>
        <v>0</v>
      </c>
      <c r="E366" s="36">
        <f>'Recap du 2eme Sem'!$E186</f>
        <v>0</v>
      </c>
      <c r="F366" s="66"/>
      <c r="G366" s="36">
        <f>'Recap du 2eme Sem'!$G186</f>
        <v>0</v>
      </c>
      <c r="H366" s="66"/>
      <c r="I366" s="66"/>
      <c r="J366" s="66"/>
    </row>
    <row r="367" spans="2:10" x14ac:dyDescent="0.4">
      <c r="B367" s="64"/>
      <c r="C367" s="66"/>
      <c r="D367" s="35">
        <f>'Recap du 2eme Sem'!$D187</f>
        <v>0</v>
      </c>
      <c r="E367" s="36">
        <f>'Recap du 2eme Sem'!$E187</f>
        <v>0</v>
      </c>
      <c r="F367" s="66"/>
      <c r="G367" s="36">
        <f>'Recap du 2eme Sem'!$G187</f>
        <v>0</v>
      </c>
      <c r="H367" s="66"/>
      <c r="I367" s="66"/>
      <c r="J367" s="66"/>
    </row>
    <row r="368" spans="2:10" x14ac:dyDescent="0.4">
      <c r="B368" s="64"/>
      <c r="C368" s="66"/>
      <c r="D368" s="35">
        <f>'Recap du 2eme Sem'!$D188</f>
        <v>0</v>
      </c>
      <c r="E368" s="36">
        <f>'Recap du 2eme Sem'!$E188</f>
        <v>0</v>
      </c>
      <c r="F368" s="66"/>
      <c r="G368" s="36">
        <f>'Recap du 2eme Sem'!$G188</f>
        <v>0</v>
      </c>
      <c r="H368" s="66"/>
      <c r="I368" s="66"/>
      <c r="J368" s="66"/>
    </row>
    <row r="369" spans="2:10" x14ac:dyDescent="0.4">
      <c r="B369" s="64">
        <f>JAN!B225</f>
        <v>0</v>
      </c>
      <c r="C369" s="66"/>
      <c r="D369" s="35">
        <f>'Recap du 1er Sem'!$D189</f>
        <v>0</v>
      </c>
      <c r="E369" s="36">
        <f>'Recap du 1er Sem'!$E189</f>
        <v>0</v>
      </c>
      <c r="F369" s="67">
        <f t="shared" ref="F369" si="170">SUM(E369:E374)</f>
        <v>0</v>
      </c>
      <c r="G369" s="36">
        <f>'Recap du 1er Sem'!$G189</f>
        <v>0</v>
      </c>
      <c r="H369" s="67">
        <f t="shared" ref="H369" si="171">SUM(G369:G374)</f>
        <v>0</v>
      </c>
      <c r="I369" s="66">
        <f t="shared" ref="I369" si="172">H369-F369</f>
        <v>0</v>
      </c>
      <c r="J369" s="66"/>
    </row>
    <row r="370" spans="2:10" x14ac:dyDescent="0.4">
      <c r="B370" s="64"/>
      <c r="C370" s="66"/>
      <c r="D370" s="35">
        <f>'Recap du 1er Sem'!$D190</f>
        <v>0</v>
      </c>
      <c r="E370" s="36">
        <f>'Recap du 1er Sem'!$E190</f>
        <v>0</v>
      </c>
      <c r="F370" s="66"/>
      <c r="G370" s="36">
        <f>'Recap du 1er Sem'!$G190</f>
        <v>0</v>
      </c>
      <c r="H370" s="66"/>
      <c r="I370" s="66"/>
      <c r="J370" s="66"/>
    </row>
    <row r="371" spans="2:10" x14ac:dyDescent="0.4">
      <c r="B371" s="64"/>
      <c r="C371" s="66"/>
      <c r="D371" s="35">
        <f>'Recap du 1er Sem'!$D191</f>
        <v>0</v>
      </c>
      <c r="E371" s="36">
        <f>'Recap du 1er Sem'!$E191</f>
        <v>0</v>
      </c>
      <c r="F371" s="66"/>
      <c r="G371" s="36">
        <f>'Recap du 1er Sem'!$G191</f>
        <v>0</v>
      </c>
      <c r="H371" s="66"/>
      <c r="I371" s="66"/>
      <c r="J371" s="66"/>
    </row>
    <row r="372" spans="2:10" x14ac:dyDescent="0.4">
      <c r="B372" s="64"/>
      <c r="C372" s="66"/>
      <c r="D372" s="35">
        <f>'Recap du 1er Sem'!$D192</f>
        <v>0</v>
      </c>
      <c r="E372" s="36">
        <f>'Recap du 1er Sem'!$E192</f>
        <v>0</v>
      </c>
      <c r="F372" s="66"/>
      <c r="G372" s="36">
        <f>'Recap du 1er Sem'!$G192</f>
        <v>0</v>
      </c>
      <c r="H372" s="66"/>
      <c r="I372" s="66"/>
      <c r="J372" s="66"/>
    </row>
    <row r="373" spans="2:10" x14ac:dyDescent="0.4">
      <c r="B373" s="64"/>
      <c r="C373" s="66"/>
      <c r="D373" s="35">
        <f>'Recap du 1er Sem'!$D193</f>
        <v>0</v>
      </c>
      <c r="E373" s="36">
        <f>'Recap du 1er Sem'!$E193</f>
        <v>0</v>
      </c>
      <c r="F373" s="66"/>
      <c r="G373" s="36">
        <f>'Recap du 1er Sem'!$G193</f>
        <v>0</v>
      </c>
      <c r="H373" s="66"/>
      <c r="I373" s="66"/>
      <c r="J373" s="66"/>
    </row>
    <row r="374" spans="2:10" x14ac:dyDescent="0.4">
      <c r="B374" s="64"/>
      <c r="C374" s="66"/>
      <c r="D374" s="35">
        <f>'Recap du 1er Sem'!$D194</f>
        <v>0</v>
      </c>
      <c r="E374" s="36">
        <f>'Recap du 1er Sem'!$E194</f>
        <v>0</v>
      </c>
      <c r="F374" s="66"/>
      <c r="G374" s="36">
        <f>'Recap du 1er Sem'!$G194</f>
        <v>0</v>
      </c>
      <c r="H374" s="66"/>
      <c r="I374" s="66"/>
      <c r="J374" s="66"/>
    </row>
    <row r="375" spans="2:10" x14ac:dyDescent="0.4">
      <c r="B375" s="64"/>
      <c r="C375" s="66"/>
      <c r="D375" s="35">
        <f>'Recap du 2eme Sem'!$D189</f>
        <v>0</v>
      </c>
      <c r="E375" s="36">
        <f>'Recap du 2eme Sem'!$E189</f>
        <v>0</v>
      </c>
      <c r="F375" s="67">
        <f t="shared" ref="F375" si="173">SUM(E375:E380)</f>
        <v>0</v>
      </c>
      <c r="G375" s="36">
        <f>'Recap du 2eme Sem'!$G189</f>
        <v>0</v>
      </c>
      <c r="H375" s="67">
        <f t="shared" ref="H375" si="174">SUM(G375:G380)</f>
        <v>0</v>
      </c>
      <c r="I375" s="66">
        <f t="shared" ref="I375" si="175">H375-F375</f>
        <v>0</v>
      </c>
      <c r="J375" s="66"/>
    </row>
    <row r="376" spans="2:10" x14ac:dyDescent="0.4">
      <c r="B376" s="64"/>
      <c r="C376" s="66"/>
      <c r="D376" s="35">
        <f>'Recap du 2eme Sem'!$D190</f>
        <v>0</v>
      </c>
      <c r="E376" s="36">
        <f>'Recap du 2eme Sem'!$E190</f>
        <v>0</v>
      </c>
      <c r="F376" s="66"/>
      <c r="G376" s="36">
        <f>'Recap du 2eme Sem'!$G190</f>
        <v>0</v>
      </c>
      <c r="H376" s="66"/>
      <c r="I376" s="66"/>
      <c r="J376" s="66"/>
    </row>
    <row r="377" spans="2:10" x14ac:dyDescent="0.4">
      <c r="B377" s="64"/>
      <c r="C377" s="66"/>
      <c r="D377" s="35">
        <f>'Recap du 2eme Sem'!$D191</f>
        <v>0</v>
      </c>
      <c r="E377" s="36">
        <f>'Recap du 2eme Sem'!$E191</f>
        <v>0</v>
      </c>
      <c r="F377" s="66"/>
      <c r="G377" s="36">
        <f>'Recap du 2eme Sem'!$G191</f>
        <v>0</v>
      </c>
      <c r="H377" s="66"/>
      <c r="I377" s="66"/>
      <c r="J377" s="66"/>
    </row>
    <row r="378" spans="2:10" x14ac:dyDescent="0.4">
      <c r="B378" s="64"/>
      <c r="C378" s="66"/>
      <c r="D378" s="35">
        <f>'Recap du 2eme Sem'!$D192</f>
        <v>0</v>
      </c>
      <c r="E378" s="36">
        <f>'Recap du 2eme Sem'!$E192</f>
        <v>0</v>
      </c>
      <c r="F378" s="66"/>
      <c r="G378" s="36">
        <f>'Recap du 2eme Sem'!$G192</f>
        <v>0</v>
      </c>
      <c r="H378" s="66"/>
      <c r="I378" s="66"/>
      <c r="J378" s="66"/>
    </row>
    <row r="379" spans="2:10" x14ac:dyDescent="0.4">
      <c r="B379" s="64"/>
      <c r="C379" s="66"/>
      <c r="D379" s="35">
        <f>'Recap du 2eme Sem'!$D193</f>
        <v>0</v>
      </c>
      <c r="E379" s="36">
        <f>'Recap du 2eme Sem'!$E193</f>
        <v>0</v>
      </c>
      <c r="F379" s="66"/>
      <c r="G379" s="36">
        <f>'Recap du 2eme Sem'!$G193</f>
        <v>0</v>
      </c>
      <c r="H379" s="66"/>
      <c r="I379" s="66"/>
      <c r="J379" s="66"/>
    </row>
    <row r="380" spans="2:10" x14ac:dyDescent="0.4">
      <c r="B380" s="64"/>
      <c r="C380" s="66"/>
      <c r="D380" s="35">
        <f>'Recap du 2eme Sem'!$D194</f>
        <v>0</v>
      </c>
      <c r="E380" s="36">
        <f>'Recap du 2eme Sem'!$E194</f>
        <v>0</v>
      </c>
      <c r="F380" s="66"/>
      <c r="G380" s="36">
        <f>'Recap du 2eme Sem'!$G194</f>
        <v>0</v>
      </c>
      <c r="H380" s="66"/>
      <c r="I380" s="66"/>
      <c r="J380" s="66"/>
    </row>
    <row r="381" spans="2:10" x14ac:dyDescent="0.4">
      <c r="B381" s="64">
        <f>JAN!B226</f>
        <v>0</v>
      </c>
      <c r="C381" s="66"/>
      <c r="D381" s="35">
        <f>'Recap du 1er Sem'!$D195</f>
        <v>0</v>
      </c>
      <c r="E381" s="36">
        <f>'Recap du 1er Sem'!$E195</f>
        <v>0</v>
      </c>
      <c r="F381" s="67">
        <f t="shared" ref="F381" si="176">SUM(E381:E386)</f>
        <v>0</v>
      </c>
      <c r="G381" s="36">
        <f>'Recap du 1er Sem'!$G195</f>
        <v>0</v>
      </c>
      <c r="H381" s="67">
        <f t="shared" ref="H381" si="177">SUM(G381:G386)</f>
        <v>0</v>
      </c>
      <c r="I381" s="66">
        <f t="shared" ref="I381" si="178">H381-F381</f>
        <v>0</v>
      </c>
      <c r="J381" s="66"/>
    </row>
    <row r="382" spans="2:10" x14ac:dyDescent="0.4">
      <c r="B382" s="64"/>
      <c r="C382" s="66"/>
      <c r="D382" s="35">
        <f>'Recap du 1er Sem'!$D196</f>
        <v>0</v>
      </c>
      <c r="E382" s="36">
        <f>'Recap du 1er Sem'!$E196</f>
        <v>0</v>
      </c>
      <c r="F382" s="66"/>
      <c r="G382" s="36">
        <f>'Recap du 1er Sem'!$G196</f>
        <v>0</v>
      </c>
      <c r="H382" s="66"/>
      <c r="I382" s="66"/>
      <c r="J382" s="66"/>
    </row>
    <row r="383" spans="2:10" x14ac:dyDescent="0.4">
      <c r="B383" s="64"/>
      <c r="C383" s="66"/>
      <c r="D383" s="35">
        <f>'Recap du 1er Sem'!$D197</f>
        <v>0</v>
      </c>
      <c r="E383" s="36">
        <f>'Recap du 1er Sem'!$E197</f>
        <v>0</v>
      </c>
      <c r="F383" s="66"/>
      <c r="G383" s="36">
        <f>'Recap du 1er Sem'!$G197</f>
        <v>0</v>
      </c>
      <c r="H383" s="66"/>
      <c r="I383" s="66"/>
      <c r="J383" s="66"/>
    </row>
    <row r="384" spans="2:10" x14ac:dyDescent="0.4">
      <c r="B384" s="64"/>
      <c r="C384" s="66"/>
      <c r="D384" s="35">
        <f>'Recap du 1er Sem'!$D198</f>
        <v>0</v>
      </c>
      <c r="E384" s="36">
        <f>'Recap du 1er Sem'!$E198</f>
        <v>0</v>
      </c>
      <c r="F384" s="66"/>
      <c r="G384" s="36">
        <f>'Recap du 1er Sem'!$G198</f>
        <v>0</v>
      </c>
      <c r="H384" s="66"/>
      <c r="I384" s="66"/>
      <c r="J384" s="66"/>
    </row>
    <row r="385" spans="2:10" x14ac:dyDescent="0.4">
      <c r="B385" s="64"/>
      <c r="C385" s="66"/>
      <c r="D385" s="35">
        <f>'Recap du 1er Sem'!$D199</f>
        <v>0</v>
      </c>
      <c r="E385" s="36">
        <f>'Recap du 1er Sem'!$E199</f>
        <v>0</v>
      </c>
      <c r="F385" s="66"/>
      <c r="G385" s="36">
        <f>'Recap du 1er Sem'!$G199</f>
        <v>0</v>
      </c>
      <c r="H385" s="66"/>
      <c r="I385" s="66"/>
      <c r="J385" s="66"/>
    </row>
    <row r="386" spans="2:10" x14ac:dyDescent="0.4">
      <c r="B386" s="64"/>
      <c r="C386" s="66"/>
      <c r="D386" s="35">
        <f>'Recap du 1er Sem'!$D200</f>
        <v>0</v>
      </c>
      <c r="E386" s="36">
        <f>'Recap du 1er Sem'!$E200</f>
        <v>0</v>
      </c>
      <c r="F386" s="66"/>
      <c r="G386" s="36">
        <f>'Recap du 1er Sem'!$G200</f>
        <v>0</v>
      </c>
      <c r="H386" s="66"/>
      <c r="I386" s="66"/>
      <c r="J386" s="66"/>
    </row>
    <row r="387" spans="2:10" x14ac:dyDescent="0.4">
      <c r="B387" s="64"/>
      <c r="C387" s="66"/>
      <c r="D387" s="35">
        <f>'Recap du 2eme Sem'!$D195</f>
        <v>0</v>
      </c>
      <c r="E387" s="36">
        <f>'Recap du 2eme Sem'!$E195</f>
        <v>0</v>
      </c>
      <c r="F387" s="67">
        <f t="shared" ref="F387" si="179">SUM(E387:E392)</f>
        <v>0</v>
      </c>
      <c r="G387" s="36">
        <f>'Recap du 2eme Sem'!$G195</f>
        <v>0</v>
      </c>
      <c r="H387" s="67">
        <f t="shared" ref="H387" si="180">SUM(G387:G392)</f>
        <v>0</v>
      </c>
      <c r="I387" s="66">
        <f t="shared" ref="I387" si="181">H387-F387</f>
        <v>0</v>
      </c>
      <c r="J387" s="66"/>
    </row>
    <row r="388" spans="2:10" x14ac:dyDescent="0.4">
      <c r="B388" s="64"/>
      <c r="C388" s="66"/>
      <c r="D388" s="35">
        <f>'Recap du 2eme Sem'!$D196</f>
        <v>0</v>
      </c>
      <c r="E388" s="36">
        <f>'Recap du 2eme Sem'!$E196</f>
        <v>0</v>
      </c>
      <c r="F388" s="66"/>
      <c r="G388" s="36">
        <f>'Recap du 2eme Sem'!$G196</f>
        <v>0</v>
      </c>
      <c r="H388" s="66"/>
      <c r="I388" s="66"/>
      <c r="J388" s="66"/>
    </row>
    <row r="389" spans="2:10" x14ac:dyDescent="0.4">
      <c r="B389" s="64"/>
      <c r="C389" s="66"/>
      <c r="D389" s="35">
        <f>'Recap du 2eme Sem'!$D197</f>
        <v>0</v>
      </c>
      <c r="E389" s="36">
        <f>'Recap du 2eme Sem'!$E197</f>
        <v>0</v>
      </c>
      <c r="F389" s="66"/>
      <c r="G389" s="36">
        <f>'Recap du 2eme Sem'!$G197</f>
        <v>0</v>
      </c>
      <c r="H389" s="66"/>
      <c r="I389" s="66"/>
      <c r="J389" s="66"/>
    </row>
    <row r="390" spans="2:10" x14ac:dyDescent="0.4">
      <c r="B390" s="64"/>
      <c r="C390" s="66"/>
      <c r="D390" s="35">
        <f>'Recap du 2eme Sem'!$D198</f>
        <v>0</v>
      </c>
      <c r="E390" s="36">
        <f>'Recap du 2eme Sem'!$E198</f>
        <v>0</v>
      </c>
      <c r="F390" s="66"/>
      <c r="G390" s="36">
        <f>'Recap du 2eme Sem'!$G198</f>
        <v>0</v>
      </c>
      <c r="H390" s="66"/>
      <c r="I390" s="66"/>
      <c r="J390" s="66"/>
    </row>
    <row r="391" spans="2:10" x14ac:dyDescent="0.4">
      <c r="B391" s="64"/>
      <c r="C391" s="66"/>
      <c r="D391" s="35">
        <f>'Recap du 2eme Sem'!$D199</f>
        <v>0</v>
      </c>
      <c r="E391" s="36">
        <f>'Recap du 2eme Sem'!$E199</f>
        <v>0</v>
      </c>
      <c r="F391" s="66"/>
      <c r="G391" s="36">
        <f>'Recap du 2eme Sem'!$G199</f>
        <v>0</v>
      </c>
      <c r="H391" s="66"/>
      <c r="I391" s="66"/>
      <c r="J391" s="66"/>
    </row>
    <row r="392" spans="2:10" x14ac:dyDescent="0.4">
      <c r="B392" s="64"/>
      <c r="C392" s="66"/>
      <c r="D392" s="35">
        <f>'Recap du 2eme Sem'!$D200</f>
        <v>0</v>
      </c>
      <c r="E392" s="36">
        <f>'Recap du 2eme Sem'!$E200</f>
        <v>0</v>
      </c>
      <c r="F392" s="66"/>
      <c r="G392" s="36">
        <f>'Recap du 2eme Sem'!$G200</f>
        <v>0</v>
      </c>
      <c r="H392" s="66"/>
      <c r="I392" s="66"/>
      <c r="J392" s="66"/>
    </row>
    <row r="393" spans="2:10" x14ac:dyDescent="0.4">
      <c r="B393" s="64">
        <f>JAN!B227</f>
        <v>0</v>
      </c>
      <c r="C393" s="66"/>
      <c r="D393" s="35">
        <f>'Recap du 1er Sem'!$D201</f>
        <v>0</v>
      </c>
      <c r="E393" s="36">
        <f>'Recap du 1er Sem'!$E201</f>
        <v>0</v>
      </c>
      <c r="F393" s="67">
        <f t="shared" ref="F393" si="182">SUM(E393:E398)</f>
        <v>0</v>
      </c>
      <c r="G393" s="36">
        <f>'Recap du 1er Sem'!$G201</f>
        <v>0</v>
      </c>
      <c r="H393" s="67">
        <f t="shared" ref="H393" si="183">SUM(G393:G398)</f>
        <v>0</v>
      </c>
      <c r="I393" s="66">
        <f t="shared" ref="I393" si="184">H393-F393</f>
        <v>0</v>
      </c>
      <c r="J393" s="66"/>
    </row>
    <row r="394" spans="2:10" x14ac:dyDescent="0.4">
      <c r="B394" s="64"/>
      <c r="C394" s="66"/>
      <c r="D394" s="35">
        <f>'Recap du 1er Sem'!$D202</f>
        <v>0</v>
      </c>
      <c r="E394" s="36">
        <f>'Recap du 1er Sem'!$E202</f>
        <v>0</v>
      </c>
      <c r="F394" s="66"/>
      <c r="G394" s="36">
        <f>'Recap du 1er Sem'!$G202</f>
        <v>0</v>
      </c>
      <c r="H394" s="66"/>
      <c r="I394" s="66"/>
      <c r="J394" s="66"/>
    </row>
    <row r="395" spans="2:10" x14ac:dyDescent="0.4">
      <c r="B395" s="64"/>
      <c r="C395" s="66"/>
      <c r="D395" s="35">
        <f>'Recap du 1er Sem'!$D203</f>
        <v>0</v>
      </c>
      <c r="E395" s="36">
        <f>'Recap du 1er Sem'!$E203</f>
        <v>0</v>
      </c>
      <c r="F395" s="66"/>
      <c r="G395" s="36">
        <f>'Recap du 1er Sem'!$G203</f>
        <v>0</v>
      </c>
      <c r="H395" s="66"/>
      <c r="I395" s="66"/>
      <c r="J395" s="66"/>
    </row>
    <row r="396" spans="2:10" x14ac:dyDescent="0.4">
      <c r="B396" s="64"/>
      <c r="C396" s="66"/>
      <c r="D396" s="35">
        <f>'Recap du 1er Sem'!$D204</f>
        <v>0</v>
      </c>
      <c r="E396" s="36">
        <f>'Recap du 1er Sem'!$E204</f>
        <v>0</v>
      </c>
      <c r="F396" s="66"/>
      <c r="G396" s="36">
        <f>'Recap du 1er Sem'!$G204</f>
        <v>0</v>
      </c>
      <c r="H396" s="66"/>
      <c r="I396" s="66"/>
      <c r="J396" s="66"/>
    </row>
    <row r="397" spans="2:10" x14ac:dyDescent="0.4">
      <c r="B397" s="64"/>
      <c r="C397" s="66"/>
      <c r="D397" s="35">
        <f>'Recap du 1er Sem'!$D205</f>
        <v>0</v>
      </c>
      <c r="E397" s="36">
        <f>'Recap du 1er Sem'!$E205</f>
        <v>0</v>
      </c>
      <c r="F397" s="66"/>
      <c r="G397" s="36">
        <f>'Recap du 1er Sem'!$G205</f>
        <v>0</v>
      </c>
      <c r="H397" s="66"/>
      <c r="I397" s="66"/>
      <c r="J397" s="66"/>
    </row>
    <row r="398" spans="2:10" x14ac:dyDescent="0.4">
      <c r="B398" s="64"/>
      <c r="C398" s="66"/>
      <c r="D398" s="35">
        <f>'Recap du 1er Sem'!$D206</f>
        <v>0</v>
      </c>
      <c r="E398" s="36">
        <f>'Recap du 1er Sem'!$E206</f>
        <v>0</v>
      </c>
      <c r="F398" s="66"/>
      <c r="G398" s="36">
        <f>'Recap du 1er Sem'!$G206</f>
        <v>0</v>
      </c>
      <c r="H398" s="66"/>
      <c r="I398" s="66"/>
      <c r="J398" s="66"/>
    </row>
    <row r="399" spans="2:10" x14ac:dyDescent="0.4">
      <c r="B399" s="64"/>
      <c r="C399" s="66"/>
      <c r="D399" s="35">
        <f>'Recap du 2eme Sem'!$D201</f>
        <v>0</v>
      </c>
      <c r="E399" s="36">
        <f>'Recap du 2eme Sem'!$E201</f>
        <v>0</v>
      </c>
      <c r="F399" s="67">
        <f t="shared" ref="F399" si="185">SUM(E399:E404)</f>
        <v>0</v>
      </c>
      <c r="G399" s="36">
        <f>'Recap du 2eme Sem'!$G201</f>
        <v>0</v>
      </c>
      <c r="H399" s="67">
        <f t="shared" ref="H399" si="186">SUM(G399:G404)</f>
        <v>0</v>
      </c>
      <c r="I399" s="66">
        <f t="shared" ref="I399" si="187">H399-F399</f>
        <v>0</v>
      </c>
      <c r="J399" s="66"/>
    </row>
    <row r="400" spans="2:10" x14ac:dyDescent="0.4">
      <c r="B400" s="64"/>
      <c r="C400" s="66"/>
      <c r="D400" s="35">
        <f>'Recap du 2eme Sem'!$D202</f>
        <v>0</v>
      </c>
      <c r="E400" s="36">
        <f>'Recap du 2eme Sem'!$E202</f>
        <v>0</v>
      </c>
      <c r="F400" s="66"/>
      <c r="G400" s="36">
        <f>'Recap du 2eme Sem'!$G202</f>
        <v>0</v>
      </c>
      <c r="H400" s="66"/>
      <c r="I400" s="66"/>
      <c r="J400" s="66"/>
    </row>
    <row r="401" spans="2:10" x14ac:dyDescent="0.4">
      <c r="B401" s="64"/>
      <c r="C401" s="66"/>
      <c r="D401" s="35">
        <f>'Recap du 2eme Sem'!$D203</f>
        <v>0</v>
      </c>
      <c r="E401" s="36">
        <f>'Recap du 2eme Sem'!$E203</f>
        <v>0</v>
      </c>
      <c r="F401" s="66"/>
      <c r="G401" s="36">
        <f>'Recap du 2eme Sem'!$G203</f>
        <v>0</v>
      </c>
      <c r="H401" s="66"/>
      <c r="I401" s="66"/>
      <c r="J401" s="66"/>
    </row>
    <row r="402" spans="2:10" x14ac:dyDescent="0.4">
      <c r="B402" s="64"/>
      <c r="C402" s="66"/>
      <c r="D402" s="35">
        <f>'Recap du 2eme Sem'!$D204</f>
        <v>0</v>
      </c>
      <c r="E402" s="36">
        <f>'Recap du 2eme Sem'!$E204</f>
        <v>0</v>
      </c>
      <c r="F402" s="66"/>
      <c r="G402" s="36">
        <f>'Recap du 2eme Sem'!$G204</f>
        <v>0</v>
      </c>
      <c r="H402" s="66"/>
      <c r="I402" s="66"/>
      <c r="J402" s="66"/>
    </row>
    <row r="403" spans="2:10" x14ac:dyDescent="0.4">
      <c r="B403" s="64"/>
      <c r="C403" s="66"/>
      <c r="D403" s="35">
        <f>'Recap du 2eme Sem'!$D205</f>
        <v>0</v>
      </c>
      <c r="E403" s="36">
        <f>'Recap du 2eme Sem'!$E205</f>
        <v>0</v>
      </c>
      <c r="F403" s="66"/>
      <c r="G403" s="36">
        <f>'Recap du 2eme Sem'!$G205</f>
        <v>0</v>
      </c>
      <c r="H403" s="66"/>
      <c r="I403" s="66"/>
      <c r="J403" s="66"/>
    </row>
    <row r="404" spans="2:10" x14ac:dyDescent="0.4">
      <c r="B404" s="64"/>
      <c r="C404" s="66"/>
      <c r="D404" s="35">
        <f>'Recap du 2eme Sem'!$D206</f>
        <v>0</v>
      </c>
      <c r="E404" s="36">
        <f>'Recap du 2eme Sem'!$E206</f>
        <v>0</v>
      </c>
      <c r="F404" s="66"/>
      <c r="G404" s="36">
        <f>'Recap du 2eme Sem'!$G206</f>
        <v>0</v>
      </c>
      <c r="H404" s="66"/>
      <c r="I404" s="66"/>
      <c r="J404" s="66"/>
    </row>
    <row r="405" spans="2:10" x14ac:dyDescent="0.4">
      <c r="B405" s="64">
        <f>JAN!B228</f>
        <v>0</v>
      </c>
      <c r="C405" s="66"/>
      <c r="D405" s="35">
        <f>'Recap du 1er Sem'!$D207</f>
        <v>0</v>
      </c>
      <c r="E405" s="36">
        <f>'Recap du 1er Sem'!$E207</f>
        <v>0</v>
      </c>
      <c r="F405" s="67">
        <f t="shared" ref="F405" si="188">SUM(E405:E410)</f>
        <v>0</v>
      </c>
      <c r="G405" s="36">
        <f>'Recap du 1er Sem'!$G207</f>
        <v>0</v>
      </c>
      <c r="H405" s="67">
        <f t="shared" ref="H405" si="189">SUM(G405:G410)</f>
        <v>0</v>
      </c>
      <c r="I405" s="66">
        <f t="shared" ref="I405" si="190">H405-F405</f>
        <v>0</v>
      </c>
      <c r="J405" s="66"/>
    </row>
    <row r="406" spans="2:10" x14ac:dyDescent="0.4">
      <c r="B406" s="64"/>
      <c r="C406" s="66"/>
      <c r="D406" s="35">
        <f>'Recap du 1er Sem'!$D208</f>
        <v>0</v>
      </c>
      <c r="E406" s="36">
        <f>'Recap du 1er Sem'!$E208</f>
        <v>0</v>
      </c>
      <c r="F406" s="66"/>
      <c r="G406" s="36">
        <f>'Recap du 1er Sem'!$G208</f>
        <v>0</v>
      </c>
      <c r="H406" s="66"/>
      <c r="I406" s="66"/>
      <c r="J406" s="66"/>
    </row>
    <row r="407" spans="2:10" x14ac:dyDescent="0.4">
      <c r="B407" s="64"/>
      <c r="C407" s="66"/>
      <c r="D407" s="35">
        <f>'Recap du 1er Sem'!$D209</f>
        <v>0</v>
      </c>
      <c r="E407" s="36">
        <f>'Recap du 1er Sem'!$E209</f>
        <v>0</v>
      </c>
      <c r="F407" s="66"/>
      <c r="G407" s="36">
        <f>'Recap du 1er Sem'!$G209</f>
        <v>0</v>
      </c>
      <c r="H407" s="66"/>
      <c r="I407" s="66"/>
      <c r="J407" s="66"/>
    </row>
    <row r="408" spans="2:10" x14ac:dyDescent="0.4">
      <c r="B408" s="64"/>
      <c r="C408" s="66"/>
      <c r="D408" s="35">
        <f>'Recap du 1er Sem'!$D210</f>
        <v>0</v>
      </c>
      <c r="E408" s="36">
        <f>'Recap du 1er Sem'!$E210</f>
        <v>0</v>
      </c>
      <c r="F408" s="66"/>
      <c r="G408" s="36">
        <f>'Recap du 1er Sem'!$G210</f>
        <v>0</v>
      </c>
      <c r="H408" s="66"/>
      <c r="I408" s="66"/>
      <c r="J408" s="66"/>
    </row>
    <row r="409" spans="2:10" x14ac:dyDescent="0.4">
      <c r="B409" s="64"/>
      <c r="C409" s="66"/>
      <c r="D409" s="35">
        <f>'Recap du 1er Sem'!$D211</f>
        <v>0</v>
      </c>
      <c r="E409" s="36">
        <f>'Recap du 1er Sem'!$E211</f>
        <v>0</v>
      </c>
      <c r="F409" s="66"/>
      <c r="G409" s="36">
        <f>'Recap du 1er Sem'!$G211</f>
        <v>0</v>
      </c>
      <c r="H409" s="66"/>
      <c r="I409" s="66"/>
      <c r="J409" s="66"/>
    </row>
    <row r="410" spans="2:10" x14ac:dyDescent="0.4">
      <c r="B410" s="64"/>
      <c r="C410" s="66"/>
      <c r="D410" s="35">
        <f>'Recap du 1er Sem'!$D212</f>
        <v>0</v>
      </c>
      <c r="E410" s="36">
        <f>'Recap du 1er Sem'!$E212</f>
        <v>0</v>
      </c>
      <c r="F410" s="66"/>
      <c r="G410" s="36">
        <f>'Recap du 1er Sem'!$G212</f>
        <v>0</v>
      </c>
      <c r="H410" s="66"/>
      <c r="I410" s="66"/>
      <c r="J410" s="66"/>
    </row>
    <row r="411" spans="2:10" x14ac:dyDescent="0.4">
      <c r="B411" s="64"/>
      <c r="C411" s="66"/>
      <c r="D411" s="35">
        <f>'Recap du 2eme Sem'!$D207</f>
        <v>0</v>
      </c>
      <c r="E411" s="36">
        <f>'Recap du 2eme Sem'!$E207</f>
        <v>0</v>
      </c>
      <c r="F411" s="67">
        <f t="shared" ref="F411" si="191">SUM(E411:E416)</f>
        <v>0</v>
      </c>
      <c r="G411" s="36">
        <f>'Recap du 2eme Sem'!$G207</f>
        <v>0</v>
      </c>
      <c r="H411" s="67">
        <f t="shared" ref="H411" si="192">SUM(G411:G416)</f>
        <v>0</v>
      </c>
      <c r="I411" s="66">
        <f t="shared" ref="I411" si="193">H411-F411</f>
        <v>0</v>
      </c>
      <c r="J411" s="66"/>
    </row>
    <row r="412" spans="2:10" x14ac:dyDescent="0.4">
      <c r="B412" s="64"/>
      <c r="C412" s="66"/>
      <c r="D412" s="35">
        <f>'Recap du 2eme Sem'!$D208</f>
        <v>0</v>
      </c>
      <c r="E412" s="36">
        <f>'Recap du 2eme Sem'!$E208</f>
        <v>0</v>
      </c>
      <c r="F412" s="66"/>
      <c r="G412" s="36">
        <f>'Recap du 2eme Sem'!$G208</f>
        <v>0</v>
      </c>
      <c r="H412" s="66"/>
      <c r="I412" s="66"/>
      <c r="J412" s="66"/>
    </row>
    <row r="413" spans="2:10" x14ac:dyDescent="0.4">
      <c r="B413" s="64"/>
      <c r="C413" s="66"/>
      <c r="D413" s="35">
        <f>'Recap du 2eme Sem'!$D209</f>
        <v>0</v>
      </c>
      <c r="E413" s="36">
        <f>'Recap du 2eme Sem'!$E209</f>
        <v>0</v>
      </c>
      <c r="F413" s="66"/>
      <c r="G413" s="36">
        <f>'Recap du 2eme Sem'!$G209</f>
        <v>0</v>
      </c>
      <c r="H413" s="66"/>
      <c r="I413" s="66"/>
      <c r="J413" s="66"/>
    </row>
    <row r="414" spans="2:10" x14ac:dyDescent="0.4">
      <c r="B414" s="64"/>
      <c r="C414" s="66"/>
      <c r="D414" s="35">
        <f>'Recap du 2eme Sem'!$D210</f>
        <v>0</v>
      </c>
      <c r="E414" s="36">
        <f>'Recap du 2eme Sem'!$E210</f>
        <v>0</v>
      </c>
      <c r="F414" s="66"/>
      <c r="G414" s="36">
        <f>'Recap du 2eme Sem'!$G210</f>
        <v>0</v>
      </c>
      <c r="H414" s="66"/>
      <c r="I414" s="66"/>
      <c r="J414" s="66"/>
    </row>
    <row r="415" spans="2:10" x14ac:dyDescent="0.4">
      <c r="B415" s="64"/>
      <c r="C415" s="66"/>
      <c r="D415" s="35">
        <f>'Recap du 2eme Sem'!$D211</f>
        <v>0</v>
      </c>
      <c r="E415" s="36">
        <f>'Recap du 2eme Sem'!$E211</f>
        <v>0</v>
      </c>
      <c r="F415" s="66"/>
      <c r="G415" s="36">
        <f>'Recap du 2eme Sem'!$G211</f>
        <v>0</v>
      </c>
      <c r="H415" s="66"/>
      <c r="I415" s="66"/>
      <c r="J415" s="66"/>
    </row>
    <row r="416" spans="2:10" x14ac:dyDescent="0.4">
      <c r="B416" s="64"/>
      <c r="C416" s="66"/>
      <c r="D416" s="35">
        <f>'Recap du 2eme Sem'!$D212</f>
        <v>0</v>
      </c>
      <c r="E416" s="36">
        <f>'Recap du 2eme Sem'!$E212</f>
        <v>0</v>
      </c>
      <c r="F416" s="66"/>
      <c r="G416" s="36">
        <f>'Recap du 2eme Sem'!$G212</f>
        <v>0</v>
      </c>
      <c r="H416" s="66"/>
      <c r="I416" s="66"/>
      <c r="J416" s="66"/>
    </row>
    <row r="417" spans="2:10" x14ac:dyDescent="0.4">
      <c r="B417" s="64">
        <f>JAN!B229</f>
        <v>0</v>
      </c>
      <c r="C417" s="66"/>
      <c r="D417" s="35">
        <f>'Recap du 1er Sem'!$D213</f>
        <v>0</v>
      </c>
      <c r="E417" s="36">
        <f>'Recap du 1er Sem'!$E213</f>
        <v>0</v>
      </c>
      <c r="F417" s="67">
        <f t="shared" ref="F417" si="194">SUM(E417:E422)</f>
        <v>0</v>
      </c>
      <c r="G417" s="36">
        <f>'Recap du 1er Sem'!$G213</f>
        <v>0</v>
      </c>
      <c r="H417" s="67">
        <f t="shared" ref="H417" si="195">SUM(G417:G422)</f>
        <v>0</v>
      </c>
      <c r="I417" s="66">
        <f t="shared" ref="I417" si="196">H417-F417</f>
        <v>0</v>
      </c>
      <c r="J417" s="66"/>
    </row>
    <row r="418" spans="2:10" x14ac:dyDescent="0.4">
      <c r="B418" s="64"/>
      <c r="C418" s="66"/>
      <c r="D418" s="35">
        <f>'Recap du 1er Sem'!$D214</f>
        <v>0</v>
      </c>
      <c r="E418" s="36">
        <f>'Recap du 1er Sem'!$E214</f>
        <v>0</v>
      </c>
      <c r="F418" s="66"/>
      <c r="G418" s="36">
        <f>'Recap du 1er Sem'!$G214</f>
        <v>0</v>
      </c>
      <c r="H418" s="66"/>
      <c r="I418" s="66"/>
      <c r="J418" s="66"/>
    </row>
    <row r="419" spans="2:10" x14ac:dyDescent="0.4">
      <c r="B419" s="64"/>
      <c r="C419" s="66"/>
      <c r="D419" s="35">
        <f>'Recap du 1er Sem'!$D215</f>
        <v>0</v>
      </c>
      <c r="E419" s="36">
        <f>'Recap du 1er Sem'!$E215</f>
        <v>0</v>
      </c>
      <c r="F419" s="66"/>
      <c r="G419" s="36">
        <f>'Recap du 1er Sem'!$G215</f>
        <v>0</v>
      </c>
      <c r="H419" s="66"/>
      <c r="I419" s="66"/>
      <c r="J419" s="66"/>
    </row>
    <row r="420" spans="2:10" x14ac:dyDescent="0.4">
      <c r="B420" s="64"/>
      <c r="C420" s="66"/>
      <c r="D420" s="35">
        <f>'Recap du 1er Sem'!$D216</f>
        <v>0</v>
      </c>
      <c r="E420" s="36">
        <f>'Recap du 1er Sem'!$E216</f>
        <v>0</v>
      </c>
      <c r="F420" s="66"/>
      <c r="G420" s="36">
        <f>'Recap du 1er Sem'!$G216</f>
        <v>0</v>
      </c>
      <c r="H420" s="66"/>
      <c r="I420" s="66"/>
      <c r="J420" s="66"/>
    </row>
    <row r="421" spans="2:10" x14ac:dyDescent="0.4">
      <c r="B421" s="64"/>
      <c r="C421" s="66"/>
      <c r="D421" s="35">
        <f>'Recap du 1er Sem'!$D217</f>
        <v>0</v>
      </c>
      <c r="E421" s="36">
        <f>'Recap du 1er Sem'!$E217</f>
        <v>0</v>
      </c>
      <c r="F421" s="66"/>
      <c r="G421" s="36">
        <f>'Recap du 1er Sem'!$G217</f>
        <v>0</v>
      </c>
      <c r="H421" s="66"/>
      <c r="I421" s="66"/>
      <c r="J421" s="66"/>
    </row>
    <row r="422" spans="2:10" x14ac:dyDescent="0.4">
      <c r="B422" s="64"/>
      <c r="C422" s="66"/>
      <c r="D422" s="35">
        <f>'Recap du 1er Sem'!$D218</f>
        <v>0</v>
      </c>
      <c r="E422" s="36">
        <f>'Recap du 1er Sem'!$E218</f>
        <v>0</v>
      </c>
      <c r="F422" s="66"/>
      <c r="G422" s="36">
        <f>'Recap du 1er Sem'!$G218</f>
        <v>0</v>
      </c>
      <c r="H422" s="66"/>
      <c r="I422" s="66"/>
      <c r="J422" s="66"/>
    </row>
    <row r="423" spans="2:10" x14ac:dyDescent="0.4">
      <c r="B423" s="64"/>
      <c r="C423" s="66"/>
      <c r="D423" s="35">
        <f>'Recap du 2eme Sem'!$D213</f>
        <v>0</v>
      </c>
      <c r="E423" s="36">
        <f>'Recap du 2eme Sem'!$E213</f>
        <v>0</v>
      </c>
      <c r="F423" s="67">
        <f t="shared" ref="F423" si="197">SUM(E423:E428)</f>
        <v>0</v>
      </c>
      <c r="G423" s="36">
        <f>'Recap du 2eme Sem'!$G213</f>
        <v>0</v>
      </c>
      <c r="H423" s="67">
        <f t="shared" ref="H423" si="198">SUM(G423:G428)</f>
        <v>0</v>
      </c>
      <c r="I423" s="66">
        <f t="shared" ref="I423" si="199">H423-F423</f>
        <v>0</v>
      </c>
      <c r="J423" s="66"/>
    </row>
    <row r="424" spans="2:10" x14ac:dyDescent="0.4">
      <c r="B424" s="64"/>
      <c r="C424" s="66"/>
      <c r="D424" s="35">
        <f>'Recap du 2eme Sem'!$D214</f>
        <v>0</v>
      </c>
      <c r="E424" s="36">
        <f>'Recap du 2eme Sem'!$E214</f>
        <v>0</v>
      </c>
      <c r="F424" s="66"/>
      <c r="G424" s="36">
        <f>'Recap du 2eme Sem'!$G214</f>
        <v>0</v>
      </c>
      <c r="H424" s="66"/>
      <c r="I424" s="66"/>
      <c r="J424" s="66"/>
    </row>
    <row r="425" spans="2:10" x14ac:dyDescent="0.4">
      <c r="B425" s="64"/>
      <c r="C425" s="66"/>
      <c r="D425" s="35">
        <f>'Recap du 2eme Sem'!$D215</f>
        <v>0</v>
      </c>
      <c r="E425" s="36">
        <f>'Recap du 2eme Sem'!$E215</f>
        <v>0</v>
      </c>
      <c r="F425" s="66"/>
      <c r="G425" s="36">
        <f>'Recap du 2eme Sem'!$G215</f>
        <v>0</v>
      </c>
      <c r="H425" s="66"/>
      <c r="I425" s="66"/>
      <c r="J425" s="66"/>
    </row>
    <row r="426" spans="2:10" x14ac:dyDescent="0.4">
      <c r="B426" s="64"/>
      <c r="C426" s="66"/>
      <c r="D426" s="35">
        <f>'Recap du 2eme Sem'!$D216</f>
        <v>0</v>
      </c>
      <c r="E426" s="36">
        <f>'Recap du 2eme Sem'!$E216</f>
        <v>0</v>
      </c>
      <c r="F426" s="66"/>
      <c r="G426" s="36">
        <f>'Recap du 2eme Sem'!$G216</f>
        <v>0</v>
      </c>
      <c r="H426" s="66"/>
      <c r="I426" s="66"/>
      <c r="J426" s="66"/>
    </row>
    <row r="427" spans="2:10" x14ac:dyDescent="0.4">
      <c r="B427" s="64"/>
      <c r="C427" s="66"/>
      <c r="D427" s="35">
        <f>'Recap du 2eme Sem'!$D217</f>
        <v>0</v>
      </c>
      <c r="E427" s="36">
        <f>'Recap du 2eme Sem'!$E217</f>
        <v>0</v>
      </c>
      <c r="F427" s="66"/>
      <c r="G427" s="36">
        <f>'Recap du 2eme Sem'!$G217</f>
        <v>0</v>
      </c>
      <c r="H427" s="66"/>
      <c r="I427" s="66"/>
      <c r="J427" s="66"/>
    </row>
    <row r="428" spans="2:10" x14ac:dyDescent="0.4">
      <c r="B428" s="64"/>
      <c r="C428" s="66"/>
      <c r="D428" s="35">
        <f>'Recap du 2eme Sem'!$D218</f>
        <v>0</v>
      </c>
      <c r="E428" s="36">
        <f>'Recap du 2eme Sem'!$E218</f>
        <v>0</v>
      </c>
      <c r="F428" s="66"/>
      <c r="G428" s="36">
        <f>'Recap du 2eme Sem'!$G218</f>
        <v>0</v>
      </c>
      <c r="H428" s="66"/>
      <c r="I428" s="66"/>
      <c r="J428" s="66"/>
    </row>
    <row r="429" spans="2:10" x14ac:dyDescent="0.4">
      <c r="B429" s="64">
        <f>JAN!B230</f>
        <v>0</v>
      </c>
      <c r="C429" s="66"/>
      <c r="D429" s="35">
        <f>'Recap du 1er Sem'!$D219</f>
        <v>0</v>
      </c>
      <c r="E429" s="36">
        <f>'Recap du 1er Sem'!$E219</f>
        <v>0</v>
      </c>
      <c r="F429" s="67">
        <f t="shared" ref="F429" si="200">SUM(E429:E434)</f>
        <v>0</v>
      </c>
      <c r="G429" s="36">
        <f>'Recap du 1er Sem'!$G219</f>
        <v>0</v>
      </c>
      <c r="H429" s="67">
        <f t="shared" ref="H429" si="201">SUM(G429:G434)</f>
        <v>0</v>
      </c>
      <c r="I429" s="66">
        <f t="shared" ref="I429" si="202">H429-F429</f>
        <v>0</v>
      </c>
      <c r="J429" s="66"/>
    </row>
    <row r="430" spans="2:10" x14ac:dyDescent="0.4">
      <c r="B430" s="64"/>
      <c r="C430" s="66"/>
      <c r="D430" s="35">
        <f>'Recap du 1er Sem'!$D220</f>
        <v>0</v>
      </c>
      <c r="E430" s="36">
        <f>'Recap du 1er Sem'!$E220</f>
        <v>0</v>
      </c>
      <c r="F430" s="66"/>
      <c r="G430" s="36">
        <f>'Recap du 1er Sem'!$G220</f>
        <v>0</v>
      </c>
      <c r="H430" s="66"/>
      <c r="I430" s="66"/>
      <c r="J430" s="66"/>
    </row>
    <row r="431" spans="2:10" x14ac:dyDescent="0.4">
      <c r="B431" s="64"/>
      <c r="C431" s="66"/>
      <c r="D431" s="35">
        <f>'Recap du 1er Sem'!$D221</f>
        <v>0</v>
      </c>
      <c r="E431" s="36">
        <f>'Recap du 1er Sem'!$E221</f>
        <v>0</v>
      </c>
      <c r="F431" s="66"/>
      <c r="G431" s="36">
        <f>'Recap du 1er Sem'!$G221</f>
        <v>0</v>
      </c>
      <c r="H431" s="66"/>
      <c r="I431" s="66"/>
      <c r="J431" s="66"/>
    </row>
    <row r="432" spans="2:10" x14ac:dyDescent="0.4">
      <c r="B432" s="64"/>
      <c r="C432" s="66"/>
      <c r="D432" s="35">
        <f>'Recap du 1er Sem'!$D222</f>
        <v>0</v>
      </c>
      <c r="E432" s="36">
        <f>'Recap du 1er Sem'!$E222</f>
        <v>0</v>
      </c>
      <c r="F432" s="66"/>
      <c r="G432" s="36">
        <f>'Recap du 1er Sem'!$G222</f>
        <v>0</v>
      </c>
      <c r="H432" s="66"/>
      <c r="I432" s="66"/>
      <c r="J432" s="66"/>
    </row>
    <row r="433" spans="2:10" x14ac:dyDescent="0.4">
      <c r="B433" s="64"/>
      <c r="C433" s="66"/>
      <c r="D433" s="35">
        <f>'Recap du 1er Sem'!$D223</f>
        <v>0</v>
      </c>
      <c r="E433" s="36">
        <f>'Recap du 1er Sem'!$E223</f>
        <v>0</v>
      </c>
      <c r="F433" s="66"/>
      <c r="G433" s="36">
        <f>'Recap du 1er Sem'!$G223</f>
        <v>0</v>
      </c>
      <c r="H433" s="66"/>
      <c r="I433" s="66"/>
      <c r="J433" s="66"/>
    </row>
    <row r="434" spans="2:10" x14ac:dyDescent="0.4">
      <c r="B434" s="64"/>
      <c r="C434" s="66"/>
      <c r="D434" s="35">
        <f>'Recap du 1er Sem'!$D224</f>
        <v>0</v>
      </c>
      <c r="E434" s="36">
        <f>'Recap du 1er Sem'!$E224</f>
        <v>0</v>
      </c>
      <c r="F434" s="66"/>
      <c r="G434" s="36">
        <f>'Recap du 1er Sem'!$G224</f>
        <v>0</v>
      </c>
      <c r="H434" s="66"/>
      <c r="I434" s="66"/>
      <c r="J434" s="66"/>
    </row>
    <row r="435" spans="2:10" x14ac:dyDescent="0.4">
      <c r="B435" s="64"/>
      <c r="C435" s="66"/>
      <c r="D435" s="35">
        <f>'Recap du 2eme Sem'!$D219</f>
        <v>0</v>
      </c>
      <c r="E435" s="36">
        <f>'Recap du 2eme Sem'!$E219</f>
        <v>0</v>
      </c>
      <c r="F435" s="67">
        <f t="shared" ref="F435" si="203">SUM(E435:E440)</f>
        <v>0</v>
      </c>
      <c r="G435" s="36">
        <f>'Recap du 2eme Sem'!$G219</f>
        <v>0</v>
      </c>
      <c r="H435" s="67">
        <f t="shared" ref="H435" si="204">SUM(G435:G440)</f>
        <v>0</v>
      </c>
      <c r="I435" s="66">
        <f t="shared" ref="I435" si="205">H435-F435</f>
        <v>0</v>
      </c>
      <c r="J435" s="66"/>
    </row>
    <row r="436" spans="2:10" x14ac:dyDescent="0.4">
      <c r="B436" s="64"/>
      <c r="C436" s="66"/>
      <c r="D436" s="35">
        <f>'Recap du 2eme Sem'!$D220</f>
        <v>0</v>
      </c>
      <c r="E436" s="36">
        <f>'Recap du 2eme Sem'!$E220</f>
        <v>0</v>
      </c>
      <c r="F436" s="66"/>
      <c r="G436" s="36">
        <f>'Recap du 2eme Sem'!$G220</f>
        <v>0</v>
      </c>
      <c r="H436" s="66"/>
      <c r="I436" s="66"/>
      <c r="J436" s="66"/>
    </row>
    <row r="437" spans="2:10" x14ac:dyDescent="0.4">
      <c r="B437" s="64"/>
      <c r="C437" s="66"/>
      <c r="D437" s="35">
        <f>'Recap du 2eme Sem'!$D221</f>
        <v>0</v>
      </c>
      <c r="E437" s="36">
        <f>'Recap du 2eme Sem'!$E221</f>
        <v>0</v>
      </c>
      <c r="F437" s="66"/>
      <c r="G437" s="36">
        <f>'Recap du 2eme Sem'!$G221</f>
        <v>0</v>
      </c>
      <c r="H437" s="66"/>
      <c r="I437" s="66"/>
      <c r="J437" s="66"/>
    </row>
    <row r="438" spans="2:10" x14ac:dyDescent="0.4">
      <c r="B438" s="64"/>
      <c r="C438" s="66"/>
      <c r="D438" s="35">
        <f>'Recap du 2eme Sem'!$D222</f>
        <v>0</v>
      </c>
      <c r="E438" s="36">
        <f>'Recap du 2eme Sem'!$E222</f>
        <v>0</v>
      </c>
      <c r="F438" s="66"/>
      <c r="G438" s="36">
        <f>'Recap du 2eme Sem'!$G222</f>
        <v>0</v>
      </c>
      <c r="H438" s="66"/>
      <c r="I438" s="66"/>
      <c r="J438" s="66"/>
    </row>
    <row r="439" spans="2:10" x14ac:dyDescent="0.4">
      <c r="B439" s="64"/>
      <c r="C439" s="66"/>
      <c r="D439" s="35">
        <f>'Recap du 2eme Sem'!$D223</f>
        <v>0</v>
      </c>
      <c r="E439" s="36">
        <f>'Recap du 2eme Sem'!$E223</f>
        <v>0</v>
      </c>
      <c r="F439" s="66"/>
      <c r="G439" s="36">
        <f>'Recap du 2eme Sem'!$G223</f>
        <v>0</v>
      </c>
      <c r="H439" s="66"/>
      <c r="I439" s="66"/>
      <c r="J439" s="66"/>
    </row>
    <row r="440" spans="2:10" x14ac:dyDescent="0.4">
      <c r="B440" s="64"/>
      <c r="C440" s="66"/>
      <c r="D440" s="35">
        <f>'Recap du 2eme Sem'!$D224</f>
        <v>0</v>
      </c>
      <c r="E440" s="36">
        <f>'Recap du 2eme Sem'!$E224</f>
        <v>0</v>
      </c>
      <c r="F440" s="66"/>
      <c r="G440" s="36">
        <f>'Recap du 2eme Sem'!$G224</f>
        <v>0</v>
      </c>
      <c r="H440" s="66"/>
      <c r="I440" s="66"/>
      <c r="J440" s="66"/>
    </row>
    <row r="441" spans="2:10" x14ac:dyDescent="0.4">
      <c r="B441" s="64">
        <f>JAN!B231</f>
        <v>0</v>
      </c>
      <c r="C441" s="66"/>
      <c r="D441" s="35">
        <f>'Recap du 1er Sem'!$D225</f>
        <v>0</v>
      </c>
      <c r="E441" s="36">
        <f>'Recap du 1er Sem'!$E225</f>
        <v>0</v>
      </c>
      <c r="F441" s="67">
        <f t="shared" ref="F441" si="206">SUM(E441:E446)</f>
        <v>0</v>
      </c>
      <c r="G441" s="36">
        <f>'Recap du 1er Sem'!$G225</f>
        <v>0</v>
      </c>
      <c r="H441" s="67">
        <f t="shared" ref="H441" si="207">SUM(G441:G446)</f>
        <v>0</v>
      </c>
      <c r="I441" s="66">
        <f t="shared" ref="I441" si="208">H441-F441</f>
        <v>0</v>
      </c>
      <c r="J441" s="66"/>
    </row>
    <row r="442" spans="2:10" x14ac:dyDescent="0.4">
      <c r="B442" s="64"/>
      <c r="C442" s="66"/>
      <c r="D442" s="35">
        <f>'Recap du 1er Sem'!$D226</f>
        <v>0</v>
      </c>
      <c r="E442" s="36">
        <f>'Recap du 1er Sem'!$E226</f>
        <v>0</v>
      </c>
      <c r="F442" s="66"/>
      <c r="G442" s="36">
        <f>'Recap du 1er Sem'!$G226</f>
        <v>0</v>
      </c>
      <c r="H442" s="66"/>
      <c r="I442" s="66"/>
      <c r="J442" s="66"/>
    </row>
    <row r="443" spans="2:10" x14ac:dyDescent="0.4">
      <c r="B443" s="64"/>
      <c r="C443" s="66"/>
      <c r="D443" s="35">
        <f>'Recap du 1er Sem'!$D227</f>
        <v>0</v>
      </c>
      <c r="E443" s="36">
        <f>'Recap du 1er Sem'!$E227</f>
        <v>0</v>
      </c>
      <c r="F443" s="66"/>
      <c r="G443" s="36">
        <f>'Recap du 1er Sem'!$G227</f>
        <v>0</v>
      </c>
      <c r="H443" s="66"/>
      <c r="I443" s="66"/>
      <c r="J443" s="66"/>
    </row>
    <row r="444" spans="2:10" x14ac:dyDescent="0.4">
      <c r="B444" s="64"/>
      <c r="C444" s="66"/>
      <c r="D444" s="35">
        <f>'Recap du 1er Sem'!$D228</f>
        <v>0</v>
      </c>
      <c r="E444" s="36">
        <f>'Recap du 1er Sem'!$E228</f>
        <v>0</v>
      </c>
      <c r="F444" s="66"/>
      <c r="G444" s="36">
        <f>'Recap du 1er Sem'!$G228</f>
        <v>0</v>
      </c>
      <c r="H444" s="66"/>
      <c r="I444" s="66"/>
      <c r="J444" s="66"/>
    </row>
    <row r="445" spans="2:10" x14ac:dyDescent="0.4">
      <c r="B445" s="64"/>
      <c r="C445" s="66"/>
      <c r="D445" s="35">
        <f>'Recap du 1er Sem'!$D229</f>
        <v>0</v>
      </c>
      <c r="E445" s="36">
        <f>'Recap du 1er Sem'!$E229</f>
        <v>0</v>
      </c>
      <c r="F445" s="66"/>
      <c r="G445" s="36">
        <f>'Recap du 1er Sem'!$G229</f>
        <v>0</v>
      </c>
      <c r="H445" s="66"/>
      <c r="I445" s="66"/>
      <c r="J445" s="66"/>
    </row>
    <row r="446" spans="2:10" x14ac:dyDescent="0.4">
      <c r="B446" s="64"/>
      <c r="C446" s="66"/>
      <c r="D446" s="35">
        <f>'Recap du 1er Sem'!$D230</f>
        <v>0</v>
      </c>
      <c r="E446" s="36">
        <f>'Recap du 1er Sem'!$E230</f>
        <v>0</v>
      </c>
      <c r="F446" s="66"/>
      <c r="G446" s="36">
        <f>'Recap du 1er Sem'!$G230</f>
        <v>0</v>
      </c>
      <c r="H446" s="66"/>
      <c r="I446" s="66"/>
      <c r="J446" s="66"/>
    </row>
    <row r="447" spans="2:10" x14ac:dyDescent="0.4">
      <c r="B447" s="64"/>
      <c r="C447" s="66"/>
      <c r="D447" s="35">
        <f>'Recap du 2eme Sem'!$D225</f>
        <v>0</v>
      </c>
      <c r="E447" s="36">
        <f>'Recap du 2eme Sem'!$E225</f>
        <v>0</v>
      </c>
      <c r="F447" s="67">
        <f t="shared" ref="F447" si="209">SUM(E447:E452)</f>
        <v>0</v>
      </c>
      <c r="G447" s="36">
        <f>'Recap du 2eme Sem'!$G225</f>
        <v>0</v>
      </c>
      <c r="H447" s="67">
        <f t="shared" ref="H447" si="210">SUM(G447:G452)</f>
        <v>0</v>
      </c>
      <c r="I447" s="66">
        <f t="shared" ref="I447" si="211">H447-F447</f>
        <v>0</v>
      </c>
      <c r="J447" s="66"/>
    </row>
    <row r="448" spans="2:10" x14ac:dyDescent="0.4">
      <c r="B448" s="64"/>
      <c r="C448" s="66"/>
      <c r="D448" s="35">
        <f>'Recap du 2eme Sem'!$D226</f>
        <v>0</v>
      </c>
      <c r="E448" s="36">
        <f>'Recap du 2eme Sem'!$E226</f>
        <v>0</v>
      </c>
      <c r="F448" s="66"/>
      <c r="G448" s="36">
        <f>'Recap du 2eme Sem'!$G226</f>
        <v>0</v>
      </c>
      <c r="H448" s="66"/>
      <c r="I448" s="66"/>
      <c r="J448" s="66"/>
    </row>
    <row r="449" spans="2:10" x14ac:dyDescent="0.4">
      <c r="B449" s="64"/>
      <c r="C449" s="66"/>
      <c r="D449" s="35">
        <f>'Recap du 2eme Sem'!$D227</f>
        <v>0</v>
      </c>
      <c r="E449" s="36">
        <f>'Recap du 2eme Sem'!$E227</f>
        <v>0</v>
      </c>
      <c r="F449" s="66"/>
      <c r="G449" s="36">
        <f>'Recap du 2eme Sem'!$G227</f>
        <v>0</v>
      </c>
      <c r="H449" s="66"/>
      <c r="I449" s="66"/>
      <c r="J449" s="66"/>
    </row>
    <row r="450" spans="2:10" x14ac:dyDescent="0.4">
      <c r="B450" s="64"/>
      <c r="C450" s="66"/>
      <c r="D450" s="35">
        <f>'Recap du 2eme Sem'!$D228</f>
        <v>0</v>
      </c>
      <c r="E450" s="36">
        <f>'Recap du 2eme Sem'!$E228</f>
        <v>0</v>
      </c>
      <c r="F450" s="66"/>
      <c r="G450" s="36">
        <f>'Recap du 2eme Sem'!$G228</f>
        <v>0</v>
      </c>
      <c r="H450" s="66"/>
      <c r="I450" s="66"/>
      <c r="J450" s="66"/>
    </row>
    <row r="451" spans="2:10" x14ac:dyDescent="0.4">
      <c r="B451" s="64"/>
      <c r="C451" s="66"/>
      <c r="D451" s="35">
        <f>'Recap du 2eme Sem'!$D229</f>
        <v>0</v>
      </c>
      <c r="E451" s="36">
        <f>'Recap du 2eme Sem'!$E229</f>
        <v>0</v>
      </c>
      <c r="F451" s="66"/>
      <c r="G451" s="36">
        <f>'Recap du 2eme Sem'!$G229</f>
        <v>0</v>
      </c>
      <c r="H451" s="66"/>
      <c r="I451" s="66"/>
      <c r="J451" s="66"/>
    </row>
    <row r="452" spans="2:10" x14ac:dyDescent="0.4">
      <c r="B452" s="64"/>
      <c r="C452" s="66"/>
      <c r="D452" s="35">
        <f>'Recap du 2eme Sem'!$D230</f>
        <v>0</v>
      </c>
      <c r="E452" s="36">
        <f>'Recap du 2eme Sem'!$E230</f>
        <v>0</v>
      </c>
      <c r="F452" s="66"/>
      <c r="G452" s="36">
        <f>'Recap du 2eme Sem'!$G230</f>
        <v>0</v>
      </c>
      <c r="H452" s="66"/>
      <c r="I452" s="66"/>
      <c r="J452" s="66"/>
    </row>
    <row r="453" spans="2:10" x14ac:dyDescent="0.4">
      <c r="B453" s="64">
        <f>JAN!B232</f>
        <v>0</v>
      </c>
      <c r="C453" s="66"/>
      <c r="D453" s="35">
        <f>'Recap du 1er Sem'!$D231</f>
        <v>0</v>
      </c>
      <c r="E453" s="36">
        <f>'Recap du 1er Sem'!$E231</f>
        <v>0</v>
      </c>
      <c r="F453" s="67">
        <f t="shared" ref="F453" si="212">SUM(E453:E458)</f>
        <v>0</v>
      </c>
      <c r="G453" s="36">
        <f>'Recap du 1er Sem'!$G231</f>
        <v>0</v>
      </c>
      <c r="H453" s="67">
        <f t="shared" ref="H453" si="213">SUM(G453:G458)</f>
        <v>0</v>
      </c>
      <c r="I453" s="66">
        <f t="shared" ref="I453" si="214">H453-F453</f>
        <v>0</v>
      </c>
      <c r="J453" s="66"/>
    </row>
    <row r="454" spans="2:10" x14ac:dyDescent="0.4">
      <c r="B454" s="64"/>
      <c r="C454" s="66"/>
      <c r="D454" s="35">
        <f>'Recap du 1er Sem'!$D232</f>
        <v>0</v>
      </c>
      <c r="E454" s="36">
        <f>'Recap du 1er Sem'!$E232</f>
        <v>0</v>
      </c>
      <c r="F454" s="66"/>
      <c r="G454" s="36">
        <f>'Recap du 1er Sem'!$G232</f>
        <v>0</v>
      </c>
      <c r="H454" s="66"/>
      <c r="I454" s="66"/>
      <c r="J454" s="66"/>
    </row>
    <row r="455" spans="2:10" x14ac:dyDescent="0.4">
      <c r="B455" s="64"/>
      <c r="C455" s="66"/>
      <c r="D455" s="35">
        <f>'Recap du 1er Sem'!$D233</f>
        <v>0</v>
      </c>
      <c r="E455" s="36">
        <f>'Recap du 1er Sem'!$E233</f>
        <v>0</v>
      </c>
      <c r="F455" s="66"/>
      <c r="G455" s="36">
        <f>'Recap du 1er Sem'!$G233</f>
        <v>0</v>
      </c>
      <c r="H455" s="66"/>
      <c r="I455" s="66"/>
      <c r="J455" s="66"/>
    </row>
    <row r="456" spans="2:10" x14ac:dyDescent="0.4">
      <c r="B456" s="64"/>
      <c r="C456" s="66"/>
      <c r="D456" s="35">
        <f>'Recap du 1er Sem'!$D234</f>
        <v>0</v>
      </c>
      <c r="E456" s="36">
        <f>'Recap du 1er Sem'!$E234</f>
        <v>0</v>
      </c>
      <c r="F456" s="66"/>
      <c r="G456" s="36">
        <f>'Recap du 1er Sem'!$G234</f>
        <v>0</v>
      </c>
      <c r="H456" s="66"/>
      <c r="I456" s="66"/>
      <c r="J456" s="66"/>
    </row>
    <row r="457" spans="2:10" x14ac:dyDescent="0.4">
      <c r="B457" s="64"/>
      <c r="C457" s="66"/>
      <c r="D457" s="35">
        <f>'Recap du 1er Sem'!$D235</f>
        <v>0</v>
      </c>
      <c r="E457" s="36">
        <f>'Recap du 1er Sem'!$E235</f>
        <v>0</v>
      </c>
      <c r="F457" s="66"/>
      <c r="G457" s="36">
        <f>'Recap du 1er Sem'!$G235</f>
        <v>0</v>
      </c>
      <c r="H457" s="66"/>
      <c r="I457" s="66"/>
      <c r="J457" s="66"/>
    </row>
    <row r="458" spans="2:10" x14ac:dyDescent="0.4">
      <c r="B458" s="64"/>
      <c r="C458" s="66"/>
      <c r="D458" s="35">
        <f>'Recap du 1er Sem'!$D236</f>
        <v>0</v>
      </c>
      <c r="E458" s="36">
        <f>'Recap du 1er Sem'!$E236</f>
        <v>0</v>
      </c>
      <c r="F458" s="66"/>
      <c r="G458" s="36">
        <f>'Recap du 1er Sem'!$G236</f>
        <v>0</v>
      </c>
      <c r="H458" s="66"/>
      <c r="I458" s="66"/>
      <c r="J458" s="66"/>
    </row>
    <row r="459" spans="2:10" x14ac:dyDescent="0.4">
      <c r="B459" s="64"/>
      <c r="C459" s="66"/>
      <c r="D459" s="35">
        <f>'Recap du 2eme Sem'!$D231</f>
        <v>0</v>
      </c>
      <c r="E459" s="36">
        <f>'Recap du 2eme Sem'!$E231</f>
        <v>0</v>
      </c>
      <c r="F459" s="67">
        <f t="shared" ref="F459" si="215">SUM(E459:E464)</f>
        <v>0</v>
      </c>
      <c r="G459" s="36">
        <f>'Recap du 2eme Sem'!$G231</f>
        <v>0</v>
      </c>
      <c r="H459" s="67">
        <f t="shared" ref="H459" si="216">SUM(G459:G464)</f>
        <v>0</v>
      </c>
      <c r="I459" s="66">
        <f t="shared" ref="I459" si="217">H459-F459</f>
        <v>0</v>
      </c>
      <c r="J459" s="66"/>
    </row>
    <row r="460" spans="2:10" x14ac:dyDescent="0.4">
      <c r="B460" s="64"/>
      <c r="C460" s="66"/>
      <c r="D460" s="35">
        <f>'Recap du 2eme Sem'!$D232</f>
        <v>0</v>
      </c>
      <c r="E460" s="36">
        <f>'Recap du 2eme Sem'!$E232</f>
        <v>0</v>
      </c>
      <c r="F460" s="66"/>
      <c r="G460" s="36">
        <f>'Recap du 2eme Sem'!$G232</f>
        <v>0</v>
      </c>
      <c r="H460" s="66"/>
      <c r="I460" s="66"/>
      <c r="J460" s="66"/>
    </row>
    <row r="461" spans="2:10" x14ac:dyDescent="0.4">
      <c r="B461" s="64"/>
      <c r="C461" s="66"/>
      <c r="D461" s="35">
        <f>'Recap du 2eme Sem'!$D233</f>
        <v>0</v>
      </c>
      <c r="E461" s="36">
        <f>'Recap du 2eme Sem'!$E233</f>
        <v>0</v>
      </c>
      <c r="F461" s="66"/>
      <c r="G461" s="36">
        <f>'Recap du 2eme Sem'!$G233</f>
        <v>0</v>
      </c>
      <c r="H461" s="66"/>
      <c r="I461" s="66"/>
      <c r="J461" s="66"/>
    </row>
    <row r="462" spans="2:10" x14ac:dyDescent="0.4">
      <c r="B462" s="64"/>
      <c r="C462" s="66"/>
      <c r="D462" s="35">
        <f>'Recap du 2eme Sem'!$D234</f>
        <v>0</v>
      </c>
      <c r="E462" s="36">
        <f>'Recap du 2eme Sem'!$E234</f>
        <v>0</v>
      </c>
      <c r="F462" s="66"/>
      <c r="G462" s="36">
        <f>'Recap du 2eme Sem'!$G234</f>
        <v>0</v>
      </c>
      <c r="H462" s="66"/>
      <c r="I462" s="66"/>
      <c r="J462" s="66"/>
    </row>
    <row r="463" spans="2:10" x14ac:dyDescent="0.4">
      <c r="B463" s="64"/>
      <c r="C463" s="66"/>
      <c r="D463" s="35">
        <f>'Recap du 2eme Sem'!$D235</f>
        <v>0</v>
      </c>
      <c r="E463" s="36">
        <f>'Recap du 2eme Sem'!$E235</f>
        <v>0</v>
      </c>
      <c r="F463" s="66"/>
      <c r="G463" s="36">
        <f>'Recap du 2eme Sem'!$G235</f>
        <v>0</v>
      </c>
      <c r="H463" s="66"/>
      <c r="I463" s="66"/>
      <c r="J463" s="66"/>
    </row>
    <row r="464" spans="2:10" x14ac:dyDescent="0.4">
      <c r="B464" s="64"/>
      <c r="C464" s="66"/>
      <c r="D464" s="35">
        <f>'Recap du 2eme Sem'!$D236</f>
        <v>0</v>
      </c>
      <c r="E464" s="36">
        <f>'Recap du 2eme Sem'!$E236</f>
        <v>0</v>
      </c>
      <c r="F464" s="66"/>
      <c r="G464" s="36">
        <f>'Recap du 2eme Sem'!$G236</f>
        <v>0</v>
      </c>
      <c r="H464" s="66"/>
      <c r="I464" s="66"/>
      <c r="J464" s="66"/>
    </row>
    <row r="465" spans="2:10" x14ac:dyDescent="0.4">
      <c r="B465" s="64">
        <f>JAN!B233</f>
        <v>0</v>
      </c>
      <c r="C465" s="66"/>
      <c r="D465" s="35">
        <f>'Recap du 1er Sem'!$D237</f>
        <v>0</v>
      </c>
      <c r="E465" s="36">
        <f>'Recap du 1er Sem'!$E237</f>
        <v>0</v>
      </c>
      <c r="F465" s="67">
        <f t="shared" ref="F465" si="218">SUM(E465:E470)</f>
        <v>0</v>
      </c>
      <c r="G465" s="36">
        <f>'Recap du 1er Sem'!$G237</f>
        <v>0</v>
      </c>
      <c r="H465" s="67">
        <f t="shared" ref="H465" si="219">SUM(G465:G470)</f>
        <v>0</v>
      </c>
      <c r="I465" s="66">
        <f t="shared" ref="I465" si="220">H465-F465</f>
        <v>0</v>
      </c>
      <c r="J465" s="66"/>
    </row>
    <row r="466" spans="2:10" x14ac:dyDescent="0.4">
      <c r="B466" s="64"/>
      <c r="C466" s="66"/>
      <c r="D466" s="35">
        <f>'Recap du 1er Sem'!$D238</f>
        <v>0</v>
      </c>
      <c r="E466" s="36">
        <f>'Recap du 1er Sem'!$E238</f>
        <v>0</v>
      </c>
      <c r="F466" s="66"/>
      <c r="G466" s="36">
        <f>'Recap du 1er Sem'!$G238</f>
        <v>0</v>
      </c>
      <c r="H466" s="66"/>
      <c r="I466" s="66"/>
      <c r="J466" s="66"/>
    </row>
    <row r="467" spans="2:10" x14ac:dyDescent="0.4">
      <c r="B467" s="64"/>
      <c r="C467" s="66"/>
      <c r="D467" s="35">
        <f>'Recap du 1er Sem'!$D239</f>
        <v>0</v>
      </c>
      <c r="E467" s="36">
        <f>'Recap du 1er Sem'!$E239</f>
        <v>0</v>
      </c>
      <c r="F467" s="66"/>
      <c r="G467" s="36">
        <f>'Recap du 1er Sem'!$G239</f>
        <v>0</v>
      </c>
      <c r="H467" s="66"/>
      <c r="I467" s="66"/>
      <c r="J467" s="66"/>
    </row>
    <row r="468" spans="2:10" x14ac:dyDescent="0.4">
      <c r="B468" s="64"/>
      <c r="C468" s="66"/>
      <c r="D468" s="35">
        <f>'Recap du 1er Sem'!$D240</f>
        <v>0</v>
      </c>
      <c r="E468" s="36">
        <f>'Recap du 1er Sem'!$E240</f>
        <v>0</v>
      </c>
      <c r="F468" s="66"/>
      <c r="G468" s="36">
        <f>'Recap du 1er Sem'!$G240</f>
        <v>0</v>
      </c>
      <c r="H468" s="66"/>
      <c r="I468" s="66"/>
      <c r="J468" s="66"/>
    </row>
    <row r="469" spans="2:10" x14ac:dyDescent="0.4">
      <c r="B469" s="64"/>
      <c r="C469" s="66"/>
      <c r="D469" s="35">
        <f>'Recap du 1er Sem'!$D241</f>
        <v>0</v>
      </c>
      <c r="E469" s="36">
        <f>'Recap du 1er Sem'!$E241</f>
        <v>0</v>
      </c>
      <c r="F469" s="66"/>
      <c r="G469" s="36">
        <f>'Recap du 1er Sem'!$G241</f>
        <v>0</v>
      </c>
      <c r="H469" s="66"/>
      <c r="I469" s="66"/>
      <c r="J469" s="66"/>
    </row>
    <row r="470" spans="2:10" x14ac:dyDescent="0.4">
      <c r="B470" s="64"/>
      <c r="C470" s="66"/>
      <c r="D470" s="35">
        <f>'Recap du 1er Sem'!$D242</f>
        <v>0</v>
      </c>
      <c r="E470" s="36">
        <f>'Recap du 1er Sem'!$E242</f>
        <v>0</v>
      </c>
      <c r="F470" s="66"/>
      <c r="G470" s="36">
        <f>'Recap du 1er Sem'!$G242</f>
        <v>0</v>
      </c>
      <c r="H470" s="66"/>
      <c r="I470" s="66"/>
      <c r="J470" s="66"/>
    </row>
    <row r="471" spans="2:10" x14ac:dyDescent="0.4">
      <c r="B471" s="64"/>
      <c r="C471" s="66"/>
      <c r="D471" s="35">
        <f>'Recap du 2eme Sem'!$D237</f>
        <v>0</v>
      </c>
      <c r="E471" s="36">
        <f>'Recap du 2eme Sem'!$E237</f>
        <v>0</v>
      </c>
      <c r="F471" s="67">
        <f t="shared" ref="F471" si="221">SUM(E471:E476)</f>
        <v>0</v>
      </c>
      <c r="G471" s="36">
        <f>'Recap du 2eme Sem'!$G237</f>
        <v>0</v>
      </c>
      <c r="H471" s="67">
        <f t="shared" ref="H471" si="222">SUM(G471:G476)</f>
        <v>0</v>
      </c>
      <c r="I471" s="66">
        <f t="shared" ref="I471" si="223">H471-F471</f>
        <v>0</v>
      </c>
      <c r="J471" s="66"/>
    </row>
    <row r="472" spans="2:10" x14ac:dyDescent="0.4">
      <c r="B472" s="64"/>
      <c r="C472" s="66"/>
      <c r="D472" s="35">
        <f>'Recap du 2eme Sem'!$D238</f>
        <v>0</v>
      </c>
      <c r="E472" s="36">
        <f>'Recap du 2eme Sem'!$E238</f>
        <v>0</v>
      </c>
      <c r="F472" s="66"/>
      <c r="G472" s="36">
        <f>'Recap du 2eme Sem'!$G238</f>
        <v>0</v>
      </c>
      <c r="H472" s="66"/>
      <c r="I472" s="66"/>
      <c r="J472" s="66"/>
    </row>
    <row r="473" spans="2:10" x14ac:dyDescent="0.4">
      <c r="B473" s="64"/>
      <c r="C473" s="66"/>
      <c r="D473" s="35">
        <f>'Recap du 2eme Sem'!$D239</f>
        <v>0</v>
      </c>
      <c r="E473" s="36">
        <f>'Recap du 2eme Sem'!$E239</f>
        <v>0</v>
      </c>
      <c r="F473" s="66"/>
      <c r="G473" s="36">
        <f>'Recap du 2eme Sem'!$G239</f>
        <v>0</v>
      </c>
      <c r="H473" s="66"/>
      <c r="I473" s="66"/>
      <c r="J473" s="66"/>
    </row>
    <row r="474" spans="2:10" x14ac:dyDescent="0.4">
      <c r="B474" s="64"/>
      <c r="C474" s="66"/>
      <c r="D474" s="35">
        <f>'Recap du 2eme Sem'!$D240</f>
        <v>0</v>
      </c>
      <c r="E474" s="36">
        <f>'Recap du 2eme Sem'!$E240</f>
        <v>0</v>
      </c>
      <c r="F474" s="66"/>
      <c r="G474" s="36">
        <f>'Recap du 2eme Sem'!$G240</f>
        <v>0</v>
      </c>
      <c r="H474" s="66"/>
      <c r="I474" s="66"/>
      <c r="J474" s="66"/>
    </row>
    <row r="475" spans="2:10" x14ac:dyDescent="0.4">
      <c r="B475" s="64"/>
      <c r="C475" s="66"/>
      <c r="D475" s="35">
        <f>'Recap du 2eme Sem'!$D241</f>
        <v>0</v>
      </c>
      <c r="E475" s="36">
        <f>'Recap du 2eme Sem'!$E241</f>
        <v>0</v>
      </c>
      <c r="F475" s="66"/>
      <c r="G475" s="36">
        <f>'Recap du 2eme Sem'!$G241</f>
        <v>0</v>
      </c>
      <c r="H475" s="66"/>
      <c r="I475" s="66"/>
      <c r="J475" s="66"/>
    </row>
    <row r="476" spans="2:10" x14ac:dyDescent="0.4">
      <c r="B476" s="64"/>
      <c r="C476" s="66"/>
      <c r="D476" s="35">
        <f>'Recap du 2eme Sem'!$D242</f>
        <v>0</v>
      </c>
      <c r="E476" s="36">
        <f>'Recap du 2eme Sem'!$E242</f>
        <v>0</v>
      </c>
      <c r="F476" s="66"/>
      <c r="G476" s="36">
        <f>'Recap du 2eme Sem'!$G242</f>
        <v>0</v>
      </c>
      <c r="H476" s="66"/>
      <c r="I476" s="66"/>
      <c r="J476" s="66"/>
    </row>
    <row r="477" spans="2:10" x14ac:dyDescent="0.4">
      <c r="B477" s="64">
        <f>JAN!B234</f>
        <v>0</v>
      </c>
      <c r="C477" s="66"/>
      <c r="D477" s="35">
        <f>'Recap du 1er Sem'!$D243</f>
        <v>0</v>
      </c>
      <c r="E477" s="36">
        <f>'Recap du 1er Sem'!$E243</f>
        <v>0</v>
      </c>
      <c r="F477" s="67">
        <f t="shared" ref="F477" si="224">SUM(E477:E482)</f>
        <v>0</v>
      </c>
      <c r="G477" s="36">
        <f>'Recap du 1er Sem'!$G243</f>
        <v>0</v>
      </c>
      <c r="H477" s="67">
        <f t="shared" ref="H477" si="225">SUM(G477:G482)</f>
        <v>0</v>
      </c>
      <c r="I477" s="66">
        <f t="shared" ref="I477" si="226">H477-F477</f>
        <v>0</v>
      </c>
      <c r="J477" s="66"/>
    </row>
    <row r="478" spans="2:10" x14ac:dyDescent="0.4">
      <c r="B478" s="64"/>
      <c r="C478" s="66"/>
      <c r="D478" s="35">
        <f>'Recap du 1er Sem'!$D244</f>
        <v>0</v>
      </c>
      <c r="E478" s="36">
        <f>'Recap du 1er Sem'!$E244</f>
        <v>0</v>
      </c>
      <c r="F478" s="66"/>
      <c r="G478" s="36">
        <f>'Recap du 1er Sem'!$G244</f>
        <v>0</v>
      </c>
      <c r="H478" s="66"/>
      <c r="I478" s="66"/>
      <c r="J478" s="66"/>
    </row>
    <row r="479" spans="2:10" x14ac:dyDescent="0.4">
      <c r="B479" s="64"/>
      <c r="C479" s="66"/>
      <c r="D479" s="35">
        <f>'Recap du 1er Sem'!$D245</f>
        <v>0</v>
      </c>
      <c r="E479" s="36">
        <f>'Recap du 1er Sem'!$E245</f>
        <v>0</v>
      </c>
      <c r="F479" s="66"/>
      <c r="G479" s="36">
        <f>'Recap du 1er Sem'!$G245</f>
        <v>0</v>
      </c>
      <c r="H479" s="66"/>
      <c r="I479" s="66"/>
      <c r="J479" s="66"/>
    </row>
    <row r="480" spans="2:10" x14ac:dyDescent="0.4">
      <c r="B480" s="64"/>
      <c r="C480" s="66"/>
      <c r="D480" s="35">
        <f>'Recap du 1er Sem'!$D246</f>
        <v>0</v>
      </c>
      <c r="E480" s="36">
        <f>'Recap du 1er Sem'!$E246</f>
        <v>0</v>
      </c>
      <c r="F480" s="66"/>
      <c r="G480" s="36">
        <f>'Recap du 1er Sem'!$G246</f>
        <v>0</v>
      </c>
      <c r="H480" s="66"/>
      <c r="I480" s="66"/>
      <c r="J480" s="66"/>
    </row>
    <row r="481" spans="2:10" x14ac:dyDescent="0.4">
      <c r="B481" s="64"/>
      <c r="C481" s="66"/>
      <c r="D481" s="35">
        <f>'Recap du 1er Sem'!$D247</f>
        <v>0</v>
      </c>
      <c r="E481" s="36">
        <f>'Recap du 1er Sem'!$E247</f>
        <v>0</v>
      </c>
      <c r="F481" s="66"/>
      <c r="G481" s="36">
        <f>'Recap du 1er Sem'!$G247</f>
        <v>0</v>
      </c>
      <c r="H481" s="66"/>
      <c r="I481" s="66"/>
      <c r="J481" s="66"/>
    </row>
    <row r="482" spans="2:10" x14ac:dyDescent="0.4">
      <c r="B482" s="64"/>
      <c r="C482" s="66"/>
      <c r="D482" s="35">
        <f>'Recap du 1er Sem'!$D248</f>
        <v>0</v>
      </c>
      <c r="E482" s="36">
        <f>'Recap du 1er Sem'!$E248</f>
        <v>0</v>
      </c>
      <c r="F482" s="66"/>
      <c r="G482" s="36">
        <f>'Recap du 1er Sem'!$G248</f>
        <v>0</v>
      </c>
      <c r="H482" s="66"/>
      <c r="I482" s="66"/>
      <c r="J482" s="66"/>
    </row>
    <row r="483" spans="2:10" x14ac:dyDescent="0.4">
      <c r="B483" s="64"/>
      <c r="C483" s="66"/>
      <c r="D483" s="35">
        <f>'Recap du 2eme Sem'!$D243</f>
        <v>0</v>
      </c>
      <c r="E483" s="36">
        <f>'Recap du 2eme Sem'!$E243</f>
        <v>0</v>
      </c>
      <c r="F483" s="67">
        <f t="shared" ref="F483" si="227">SUM(E483:E488)</f>
        <v>0</v>
      </c>
      <c r="G483" s="36">
        <f>'Recap du 2eme Sem'!$G243</f>
        <v>0</v>
      </c>
      <c r="H483" s="67">
        <f t="shared" ref="H483" si="228">SUM(G483:G488)</f>
        <v>0</v>
      </c>
      <c r="I483" s="66">
        <f t="shared" ref="I483" si="229">H483-F483</f>
        <v>0</v>
      </c>
      <c r="J483" s="66"/>
    </row>
    <row r="484" spans="2:10" x14ac:dyDescent="0.4">
      <c r="B484" s="64"/>
      <c r="C484" s="66"/>
      <c r="D484" s="35">
        <f>'Recap du 2eme Sem'!$D244</f>
        <v>0</v>
      </c>
      <c r="E484" s="36">
        <f>'Recap du 2eme Sem'!$E244</f>
        <v>0</v>
      </c>
      <c r="F484" s="66"/>
      <c r="G484" s="36">
        <f>'Recap du 2eme Sem'!$G244</f>
        <v>0</v>
      </c>
      <c r="H484" s="66"/>
      <c r="I484" s="66"/>
      <c r="J484" s="66"/>
    </row>
    <row r="485" spans="2:10" x14ac:dyDescent="0.4">
      <c r="B485" s="64"/>
      <c r="C485" s="66"/>
      <c r="D485" s="35">
        <f>'Recap du 2eme Sem'!$D245</f>
        <v>0</v>
      </c>
      <c r="E485" s="36">
        <f>'Recap du 2eme Sem'!$E245</f>
        <v>0</v>
      </c>
      <c r="F485" s="66"/>
      <c r="G485" s="36">
        <f>'Recap du 2eme Sem'!$G245</f>
        <v>0</v>
      </c>
      <c r="H485" s="66"/>
      <c r="I485" s="66"/>
      <c r="J485" s="66"/>
    </row>
    <row r="486" spans="2:10" x14ac:dyDescent="0.4">
      <c r="B486" s="64"/>
      <c r="C486" s="66"/>
      <c r="D486" s="35">
        <f>'Recap du 2eme Sem'!$D246</f>
        <v>0</v>
      </c>
      <c r="E486" s="36">
        <f>'Recap du 2eme Sem'!$E246</f>
        <v>0</v>
      </c>
      <c r="F486" s="66"/>
      <c r="G486" s="36">
        <f>'Recap du 2eme Sem'!$G246</f>
        <v>0</v>
      </c>
      <c r="H486" s="66"/>
      <c r="I486" s="66"/>
      <c r="J486" s="66"/>
    </row>
    <row r="487" spans="2:10" x14ac:dyDescent="0.4">
      <c r="B487" s="64"/>
      <c r="C487" s="66"/>
      <c r="D487" s="35">
        <f>'Recap du 2eme Sem'!$D247</f>
        <v>0</v>
      </c>
      <c r="E487" s="36">
        <f>'Recap du 2eme Sem'!$E247</f>
        <v>0</v>
      </c>
      <c r="F487" s="66"/>
      <c r="G487" s="36">
        <f>'Recap du 2eme Sem'!$G247</f>
        <v>0</v>
      </c>
      <c r="H487" s="66"/>
      <c r="I487" s="66"/>
      <c r="J487" s="66"/>
    </row>
    <row r="488" spans="2:10" x14ac:dyDescent="0.4">
      <c r="B488" s="64"/>
      <c r="C488" s="66"/>
      <c r="D488" s="35">
        <f>'Recap du 2eme Sem'!$D248</f>
        <v>0</v>
      </c>
      <c r="E488" s="36">
        <f>'Recap du 2eme Sem'!$E248</f>
        <v>0</v>
      </c>
      <c r="F488" s="66"/>
      <c r="G488" s="36">
        <f>'Recap du 2eme Sem'!$G248</f>
        <v>0</v>
      </c>
      <c r="H488" s="66"/>
      <c r="I488" s="66"/>
      <c r="J488" s="66"/>
    </row>
    <row r="489" spans="2:10" x14ac:dyDescent="0.4">
      <c r="B489" s="64">
        <f>JAN!B235</f>
        <v>0</v>
      </c>
      <c r="C489" s="66"/>
      <c r="D489" s="35">
        <f>'Recap du 1er Sem'!$D249</f>
        <v>0</v>
      </c>
      <c r="E489" s="36">
        <f>'Recap du 1er Sem'!$E249</f>
        <v>0</v>
      </c>
      <c r="F489" s="67">
        <f t="shared" ref="F489" si="230">SUM(E489:E494)</f>
        <v>0</v>
      </c>
      <c r="G489" s="36">
        <f>'Recap du 1er Sem'!$G249</f>
        <v>0</v>
      </c>
      <c r="H489" s="67">
        <f t="shared" ref="H489" si="231">SUM(G489:G494)</f>
        <v>0</v>
      </c>
      <c r="I489" s="66">
        <f t="shared" ref="I489" si="232">H489-F489</f>
        <v>0</v>
      </c>
      <c r="J489" s="66"/>
    </row>
    <row r="490" spans="2:10" x14ac:dyDescent="0.4">
      <c r="B490" s="64"/>
      <c r="C490" s="66"/>
      <c r="D490" s="35">
        <f>'Recap du 1er Sem'!$D250</f>
        <v>0</v>
      </c>
      <c r="E490" s="36">
        <f>'Recap du 1er Sem'!$E250</f>
        <v>0</v>
      </c>
      <c r="F490" s="66"/>
      <c r="G490" s="36">
        <f>'Recap du 1er Sem'!$G250</f>
        <v>0</v>
      </c>
      <c r="H490" s="66"/>
      <c r="I490" s="66"/>
      <c r="J490" s="66"/>
    </row>
    <row r="491" spans="2:10" x14ac:dyDescent="0.4">
      <c r="B491" s="64"/>
      <c r="C491" s="66"/>
      <c r="D491" s="35">
        <f>'Recap du 1er Sem'!$D251</f>
        <v>0</v>
      </c>
      <c r="E491" s="36">
        <f>'Recap du 1er Sem'!$E251</f>
        <v>0</v>
      </c>
      <c r="F491" s="66"/>
      <c r="G491" s="36">
        <f>'Recap du 1er Sem'!$G251</f>
        <v>0</v>
      </c>
      <c r="H491" s="66"/>
      <c r="I491" s="66"/>
      <c r="J491" s="66"/>
    </row>
    <row r="492" spans="2:10" x14ac:dyDescent="0.4">
      <c r="B492" s="64"/>
      <c r="C492" s="66"/>
      <c r="D492" s="35">
        <f>'Recap du 1er Sem'!$D252</f>
        <v>0</v>
      </c>
      <c r="E492" s="36">
        <f>'Recap du 1er Sem'!$E252</f>
        <v>0</v>
      </c>
      <c r="F492" s="66"/>
      <c r="G492" s="36">
        <f>'Recap du 1er Sem'!$G252</f>
        <v>0</v>
      </c>
      <c r="H492" s="66"/>
      <c r="I492" s="66"/>
      <c r="J492" s="66"/>
    </row>
    <row r="493" spans="2:10" x14ac:dyDescent="0.4">
      <c r="B493" s="64"/>
      <c r="C493" s="66"/>
      <c r="D493" s="35">
        <f>'Recap du 1er Sem'!$D253</f>
        <v>0</v>
      </c>
      <c r="E493" s="36">
        <f>'Recap du 1er Sem'!$E253</f>
        <v>0</v>
      </c>
      <c r="F493" s="66"/>
      <c r="G493" s="36">
        <f>'Recap du 1er Sem'!$G253</f>
        <v>0</v>
      </c>
      <c r="H493" s="66"/>
      <c r="I493" s="66"/>
      <c r="J493" s="66"/>
    </row>
    <row r="494" spans="2:10" x14ac:dyDescent="0.4">
      <c r="B494" s="64"/>
      <c r="C494" s="66"/>
      <c r="D494" s="35">
        <f>'Recap du 1er Sem'!$D254</f>
        <v>0</v>
      </c>
      <c r="E494" s="36">
        <f>'Recap du 1er Sem'!$E254</f>
        <v>0</v>
      </c>
      <c r="F494" s="66"/>
      <c r="G494" s="36">
        <f>'Recap du 1er Sem'!$G254</f>
        <v>0</v>
      </c>
      <c r="H494" s="66"/>
      <c r="I494" s="66"/>
      <c r="J494" s="66"/>
    </row>
    <row r="495" spans="2:10" x14ac:dyDescent="0.4">
      <c r="B495" s="64"/>
      <c r="C495" s="66"/>
      <c r="D495" s="35">
        <f>'Recap du 2eme Sem'!$D249</f>
        <v>0</v>
      </c>
      <c r="E495" s="36">
        <f>'Recap du 2eme Sem'!$E249</f>
        <v>0</v>
      </c>
      <c r="F495" s="67">
        <f t="shared" ref="F495" si="233">SUM(E495:E500)</f>
        <v>0</v>
      </c>
      <c r="G495" s="36">
        <f>'Recap du 2eme Sem'!$G249</f>
        <v>0</v>
      </c>
      <c r="H495" s="67">
        <f t="shared" ref="H495" si="234">SUM(G495:G500)</f>
        <v>0</v>
      </c>
      <c r="I495" s="66">
        <f t="shared" ref="I495" si="235">H495-F495</f>
        <v>0</v>
      </c>
      <c r="J495" s="66"/>
    </row>
    <row r="496" spans="2:10" x14ac:dyDescent="0.4">
      <c r="B496" s="64"/>
      <c r="C496" s="66"/>
      <c r="D496" s="35">
        <f>'Recap du 2eme Sem'!$D250</f>
        <v>0</v>
      </c>
      <c r="E496" s="36">
        <f>'Recap du 2eme Sem'!$E250</f>
        <v>0</v>
      </c>
      <c r="F496" s="66"/>
      <c r="G496" s="36">
        <f>'Recap du 2eme Sem'!$G250</f>
        <v>0</v>
      </c>
      <c r="H496" s="66"/>
      <c r="I496" s="66"/>
      <c r="J496" s="66"/>
    </row>
    <row r="497" spans="2:10" x14ac:dyDescent="0.4">
      <c r="B497" s="64"/>
      <c r="C497" s="66"/>
      <c r="D497" s="35">
        <f>'Recap du 2eme Sem'!$D251</f>
        <v>0</v>
      </c>
      <c r="E497" s="36">
        <f>'Recap du 2eme Sem'!$E251</f>
        <v>0</v>
      </c>
      <c r="F497" s="66"/>
      <c r="G497" s="36">
        <f>'Recap du 2eme Sem'!$G251</f>
        <v>0</v>
      </c>
      <c r="H497" s="66"/>
      <c r="I497" s="66"/>
      <c r="J497" s="66"/>
    </row>
    <row r="498" spans="2:10" x14ac:dyDescent="0.4">
      <c r="B498" s="64"/>
      <c r="C498" s="66"/>
      <c r="D498" s="35">
        <f>'Recap du 2eme Sem'!$D252</f>
        <v>0</v>
      </c>
      <c r="E498" s="36">
        <f>'Recap du 2eme Sem'!$E252</f>
        <v>0</v>
      </c>
      <c r="F498" s="66"/>
      <c r="G498" s="36">
        <f>'Recap du 2eme Sem'!$G252</f>
        <v>0</v>
      </c>
      <c r="H498" s="66"/>
      <c r="I498" s="66"/>
      <c r="J498" s="66"/>
    </row>
    <row r="499" spans="2:10" x14ac:dyDescent="0.4">
      <c r="B499" s="64"/>
      <c r="C499" s="66"/>
      <c r="D499" s="35">
        <f>'Recap du 2eme Sem'!$D253</f>
        <v>0</v>
      </c>
      <c r="E499" s="36">
        <f>'Recap du 2eme Sem'!$E253</f>
        <v>0</v>
      </c>
      <c r="F499" s="66"/>
      <c r="G499" s="36">
        <f>'Recap du 2eme Sem'!$G253</f>
        <v>0</v>
      </c>
      <c r="H499" s="66"/>
      <c r="I499" s="66"/>
      <c r="J499" s="66"/>
    </row>
    <row r="500" spans="2:10" x14ac:dyDescent="0.4">
      <c r="B500" s="64"/>
      <c r="C500" s="66"/>
      <c r="D500" s="35">
        <f>'Recap du 2eme Sem'!$D254</f>
        <v>0</v>
      </c>
      <c r="E500" s="36">
        <f>'Recap du 2eme Sem'!$E254</f>
        <v>0</v>
      </c>
      <c r="F500" s="66"/>
      <c r="G500" s="36">
        <f>'Recap du 2eme Sem'!$G254</f>
        <v>0</v>
      </c>
      <c r="H500" s="66"/>
      <c r="I500" s="66"/>
      <c r="J500" s="66"/>
    </row>
    <row r="501" spans="2:10" x14ac:dyDescent="0.4">
      <c r="B501" s="64">
        <f>JAN!B236</f>
        <v>0</v>
      </c>
      <c r="C501" s="66"/>
      <c r="D501" s="35">
        <f>'Recap du 1er Sem'!$D255</f>
        <v>0</v>
      </c>
      <c r="E501" s="36">
        <f>'Recap du 1er Sem'!$E255</f>
        <v>0</v>
      </c>
      <c r="F501" s="67">
        <f t="shared" ref="F501" si="236">SUM(E501:E506)</f>
        <v>0</v>
      </c>
      <c r="G501" s="36">
        <f>'Recap du 1er Sem'!$G255</f>
        <v>0</v>
      </c>
      <c r="H501" s="67">
        <f t="shared" ref="H501" si="237">SUM(G501:G506)</f>
        <v>0</v>
      </c>
      <c r="I501" s="66">
        <f t="shared" ref="I501" si="238">H501-F501</f>
        <v>0</v>
      </c>
      <c r="J501" s="66"/>
    </row>
    <row r="502" spans="2:10" x14ac:dyDescent="0.4">
      <c r="B502" s="64"/>
      <c r="C502" s="66"/>
      <c r="D502" s="35">
        <f>'Recap du 1er Sem'!$D256</f>
        <v>0</v>
      </c>
      <c r="E502" s="36">
        <f>'Recap du 1er Sem'!$E256</f>
        <v>0</v>
      </c>
      <c r="F502" s="66"/>
      <c r="G502" s="36">
        <f>'Recap du 1er Sem'!$G256</f>
        <v>0</v>
      </c>
      <c r="H502" s="66"/>
      <c r="I502" s="66"/>
      <c r="J502" s="66"/>
    </row>
    <row r="503" spans="2:10" x14ac:dyDescent="0.4">
      <c r="B503" s="64"/>
      <c r="C503" s="66"/>
      <c r="D503" s="35">
        <f>'Recap du 1er Sem'!$D257</f>
        <v>0</v>
      </c>
      <c r="E503" s="36">
        <f>'Recap du 1er Sem'!$E257</f>
        <v>0</v>
      </c>
      <c r="F503" s="66"/>
      <c r="G503" s="36">
        <f>'Recap du 1er Sem'!$G257</f>
        <v>0</v>
      </c>
      <c r="H503" s="66"/>
      <c r="I503" s="66"/>
      <c r="J503" s="66"/>
    </row>
    <row r="504" spans="2:10" x14ac:dyDescent="0.4">
      <c r="B504" s="64"/>
      <c r="C504" s="66"/>
      <c r="D504" s="35">
        <f>'Recap du 1er Sem'!$D258</f>
        <v>0</v>
      </c>
      <c r="E504" s="36">
        <f>'Recap du 1er Sem'!$E258</f>
        <v>0</v>
      </c>
      <c r="F504" s="66"/>
      <c r="G504" s="36">
        <f>'Recap du 1er Sem'!$G258</f>
        <v>0</v>
      </c>
      <c r="H504" s="66"/>
      <c r="I504" s="66"/>
      <c r="J504" s="66"/>
    </row>
    <row r="505" spans="2:10" x14ac:dyDescent="0.4">
      <c r="B505" s="64"/>
      <c r="C505" s="66"/>
      <c r="D505" s="35">
        <f>'Recap du 1er Sem'!$D259</f>
        <v>0</v>
      </c>
      <c r="E505" s="36">
        <f>'Recap du 1er Sem'!$E259</f>
        <v>0</v>
      </c>
      <c r="F505" s="66"/>
      <c r="G505" s="36">
        <f>'Recap du 1er Sem'!$G259</f>
        <v>0</v>
      </c>
      <c r="H505" s="66"/>
      <c r="I505" s="66"/>
      <c r="J505" s="66"/>
    </row>
    <row r="506" spans="2:10" x14ac:dyDescent="0.4">
      <c r="B506" s="64"/>
      <c r="C506" s="66"/>
      <c r="D506" s="35">
        <f>'Recap du 1er Sem'!$D260</f>
        <v>0</v>
      </c>
      <c r="E506" s="36">
        <f>'Recap du 1er Sem'!$E260</f>
        <v>0</v>
      </c>
      <c r="F506" s="66"/>
      <c r="G506" s="36">
        <f>'Recap du 1er Sem'!$G260</f>
        <v>0</v>
      </c>
      <c r="H506" s="66"/>
      <c r="I506" s="66"/>
      <c r="J506" s="66"/>
    </row>
    <row r="507" spans="2:10" x14ac:dyDescent="0.4">
      <c r="B507" s="64"/>
      <c r="C507" s="66"/>
      <c r="D507" s="35">
        <f>'Recap du 2eme Sem'!$D255</f>
        <v>0</v>
      </c>
      <c r="E507" s="36">
        <f>'Recap du 2eme Sem'!$E255</f>
        <v>0</v>
      </c>
      <c r="F507" s="67">
        <f t="shared" ref="F507" si="239">SUM(E507:E512)</f>
        <v>0</v>
      </c>
      <c r="G507" s="36">
        <f>'Recap du 2eme Sem'!$G255</f>
        <v>0</v>
      </c>
      <c r="H507" s="67">
        <f t="shared" ref="H507" si="240">SUM(G507:G512)</f>
        <v>0</v>
      </c>
      <c r="I507" s="66">
        <f t="shared" ref="I507" si="241">H507-F507</f>
        <v>0</v>
      </c>
      <c r="J507" s="66"/>
    </row>
    <row r="508" spans="2:10" x14ac:dyDescent="0.4">
      <c r="B508" s="64"/>
      <c r="C508" s="66"/>
      <c r="D508" s="35">
        <f>'Recap du 2eme Sem'!$D256</f>
        <v>0</v>
      </c>
      <c r="E508" s="36">
        <f>'Recap du 2eme Sem'!$E256</f>
        <v>0</v>
      </c>
      <c r="F508" s="66"/>
      <c r="G508" s="36">
        <f>'Recap du 2eme Sem'!$G256</f>
        <v>0</v>
      </c>
      <c r="H508" s="66"/>
      <c r="I508" s="66"/>
      <c r="J508" s="66"/>
    </row>
    <row r="509" spans="2:10" x14ac:dyDescent="0.4">
      <c r="B509" s="64"/>
      <c r="C509" s="66"/>
      <c r="D509" s="35">
        <f>'Recap du 2eme Sem'!$D257</f>
        <v>0</v>
      </c>
      <c r="E509" s="36">
        <f>'Recap du 2eme Sem'!$E257</f>
        <v>0</v>
      </c>
      <c r="F509" s="66"/>
      <c r="G509" s="36">
        <f>'Recap du 2eme Sem'!$G257</f>
        <v>0</v>
      </c>
      <c r="H509" s="66"/>
      <c r="I509" s="66"/>
      <c r="J509" s="66"/>
    </row>
    <row r="510" spans="2:10" x14ac:dyDescent="0.4">
      <c r="B510" s="64"/>
      <c r="C510" s="66"/>
      <c r="D510" s="35">
        <f>'Recap du 2eme Sem'!$D258</f>
        <v>0</v>
      </c>
      <c r="E510" s="36">
        <f>'Recap du 2eme Sem'!$E258</f>
        <v>0</v>
      </c>
      <c r="F510" s="66"/>
      <c r="G510" s="36">
        <f>'Recap du 2eme Sem'!$G258</f>
        <v>0</v>
      </c>
      <c r="H510" s="66"/>
      <c r="I510" s="66"/>
      <c r="J510" s="66"/>
    </row>
    <row r="511" spans="2:10" x14ac:dyDescent="0.4">
      <c r="B511" s="64"/>
      <c r="C511" s="66"/>
      <c r="D511" s="35">
        <f>'Recap du 2eme Sem'!$D259</f>
        <v>0</v>
      </c>
      <c r="E511" s="36">
        <f>'Recap du 2eme Sem'!$E259</f>
        <v>0</v>
      </c>
      <c r="F511" s="66"/>
      <c r="G511" s="36">
        <f>'Recap du 2eme Sem'!$G259</f>
        <v>0</v>
      </c>
      <c r="H511" s="66"/>
      <c r="I511" s="66"/>
      <c r="J511" s="66"/>
    </row>
    <row r="512" spans="2:10" x14ac:dyDescent="0.4">
      <c r="B512" s="64"/>
      <c r="C512" s="66"/>
      <c r="D512" s="35">
        <f>'Recap du 2eme Sem'!$D260</f>
        <v>0</v>
      </c>
      <c r="E512" s="36">
        <f>'Recap du 2eme Sem'!$E260</f>
        <v>0</v>
      </c>
      <c r="F512" s="66"/>
      <c r="G512" s="36">
        <f>'Recap du 2eme Sem'!$G260</f>
        <v>0</v>
      </c>
      <c r="H512" s="66"/>
      <c r="I512" s="66"/>
      <c r="J512" s="66"/>
    </row>
    <row r="513" spans="3:10" x14ac:dyDescent="0.4">
      <c r="C513" s="37"/>
      <c r="J513" s="37"/>
    </row>
    <row r="514" spans="3:10" x14ac:dyDescent="0.4">
      <c r="C514" s="37"/>
      <c r="J514" s="37"/>
    </row>
    <row r="515" spans="3:10" x14ac:dyDescent="0.4">
      <c r="C515" s="37"/>
      <c r="J515" s="37"/>
    </row>
    <row r="516" spans="3:10" x14ac:dyDescent="0.4">
      <c r="C516" s="37"/>
      <c r="J516" s="37"/>
    </row>
    <row r="517" spans="3:10" x14ac:dyDescent="0.4">
      <c r="C517" s="37"/>
      <c r="J517" s="37"/>
    </row>
    <row r="518" spans="3:10" x14ac:dyDescent="0.4">
      <c r="C518" s="37"/>
      <c r="J518" s="37"/>
    </row>
    <row r="519" spans="3:10" x14ac:dyDescent="0.4">
      <c r="C519" s="37"/>
      <c r="J519" s="37"/>
    </row>
    <row r="520" spans="3:10" x14ac:dyDescent="0.4">
      <c r="C520" s="37"/>
      <c r="J520" s="37"/>
    </row>
    <row r="521" spans="3:10" x14ac:dyDescent="0.4">
      <c r="C521" s="37"/>
      <c r="J521" s="37"/>
    </row>
    <row r="522" spans="3:10" x14ac:dyDescent="0.4">
      <c r="C522" s="37"/>
      <c r="J522" s="37"/>
    </row>
    <row r="523" spans="3:10" x14ac:dyDescent="0.4">
      <c r="C523" s="37"/>
      <c r="J523" s="37"/>
    </row>
    <row r="524" spans="3:10" x14ac:dyDescent="0.4">
      <c r="C524" s="37"/>
      <c r="J524" s="37"/>
    </row>
    <row r="525" spans="3:10" x14ac:dyDescent="0.4">
      <c r="J525" s="37"/>
    </row>
    <row r="526" spans="3:10" x14ac:dyDescent="0.4">
      <c r="J526" s="37"/>
    </row>
    <row r="527" spans="3:10" x14ac:dyDescent="0.4">
      <c r="J527" s="37"/>
    </row>
    <row r="528" spans="3:10" x14ac:dyDescent="0.4">
      <c r="J528" s="37"/>
    </row>
    <row r="529" spans="10:10" x14ac:dyDescent="0.4">
      <c r="J529" s="37"/>
    </row>
    <row r="530" spans="10:10" x14ac:dyDescent="0.4">
      <c r="J530" s="37"/>
    </row>
    <row r="531" spans="10:10" x14ac:dyDescent="0.4">
      <c r="J531" s="37"/>
    </row>
    <row r="532" spans="10:10" x14ac:dyDescent="0.4">
      <c r="J532" s="37"/>
    </row>
    <row r="533" spans="10:10" x14ac:dyDescent="0.4">
      <c r="J533" s="37"/>
    </row>
    <row r="534" spans="10:10" x14ac:dyDescent="0.4">
      <c r="J534" s="37"/>
    </row>
    <row r="535" spans="10:10" x14ac:dyDescent="0.4">
      <c r="J535" s="37"/>
    </row>
    <row r="536" spans="10:10" x14ac:dyDescent="0.4">
      <c r="J536" s="37"/>
    </row>
  </sheetData>
  <mergeCells count="420">
    <mergeCell ref="J507:J512"/>
    <mergeCell ref="J471:J476"/>
    <mergeCell ref="J477:J482"/>
    <mergeCell ref="J483:J488"/>
    <mergeCell ref="J489:J494"/>
    <mergeCell ref="J495:J500"/>
    <mergeCell ref="J501:J506"/>
    <mergeCell ref="J435:J440"/>
    <mergeCell ref="J441:J446"/>
    <mergeCell ref="J447:J452"/>
    <mergeCell ref="J453:J458"/>
    <mergeCell ref="J459:J464"/>
    <mergeCell ref="J465:J470"/>
    <mergeCell ref="J399:J404"/>
    <mergeCell ref="J405:J410"/>
    <mergeCell ref="J411:J416"/>
    <mergeCell ref="J417:J422"/>
    <mergeCell ref="J423:J428"/>
    <mergeCell ref="J429:J434"/>
    <mergeCell ref="J363:J368"/>
    <mergeCell ref="J369:J374"/>
    <mergeCell ref="J375:J380"/>
    <mergeCell ref="J381:J386"/>
    <mergeCell ref="J387:J392"/>
    <mergeCell ref="J393:J398"/>
    <mergeCell ref="J327:J332"/>
    <mergeCell ref="J333:J338"/>
    <mergeCell ref="J339:J344"/>
    <mergeCell ref="J345:J350"/>
    <mergeCell ref="J351:J356"/>
    <mergeCell ref="J357:J362"/>
    <mergeCell ref="J291:J296"/>
    <mergeCell ref="J297:J302"/>
    <mergeCell ref="J303:J308"/>
    <mergeCell ref="J309:J314"/>
    <mergeCell ref="J315:J320"/>
    <mergeCell ref="J321:J326"/>
    <mergeCell ref="J255:J260"/>
    <mergeCell ref="J261:J266"/>
    <mergeCell ref="J267:J272"/>
    <mergeCell ref="J273:J278"/>
    <mergeCell ref="J279:J284"/>
    <mergeCell ref="J285:J290"/>
    <mergeCell ref="J219:J224"/>
    <mergeCell ref="J225:J230"/>
    <mergeCell ref="J231:J236"/>
    <mergeCell ref="J237:J242"/>
    <mergeCell ref="J243:J248"/>
    <mergeCell ref="J249:J254"/>
    <mergeCell ref="J183:J188"/>
    <mergeCell ref="J189:J194"/>
    <mergeCell ref="J195:J200"/>
    <mergeCell ref="J201:J206"/>
    <mergeCell ref="J207:J212"/>
    <mergeCell ref="J213:J218"/>
    <mergeCell ref="F495:F500"/>
    <mergeCell ref="F501:F506"/>
    <mergeCell ref="F507:F512"/>
    <mergeCell ref="F471:F476"/>
    <mergeCell ref="F477:F482"/>
    <mergeCell ref="F483:F488"/>
    <mergeCell ref="F489:F494"/>
    <mergeCell ref="F369:F374"/>
    <mergeCell ref="F375:F380"/>
    <mergeCell ref="F381:F386"/>
    <mergeCell ref="F315:F320"/>
    <mergeCell ref="F321:F326"/>
    <mergeCell ref="F327:F332"/>
    <mergeCell ref="F333:F338"/>
    <mergeCell ref="F339:F344"/>
    <mergeCell ref="F345:F350"/>
    <mergeCell ref="F279:F284"/>
    <mergeCell ref="F285:F290"/>
    <mergeCell ref="J141:J146"/>
    <mergeCell ref="J147:J152"/>
    <mergeCell ref="J153:J158"/>
    <mergeCell ref="J159:J164"/>
    <mergeCell ref="J165:J170"/>
    <mergeCell ref="J171:J176"/>
    <mergeCell ref="J177:J182"/>
    <mergeCell ref="F459:F464"/>
    <mergeCell ref="F465:F470"/>
    <mergeCell ref="F423:F428"/>
    <mergeCell ref="F429:F434"/>
    <mergeCell ref="F435:F440"/>
    <mergeCell ref="F441:F446"/>
    <mergeCell ref="F447:F452"/>
    <mergeCell ref="F453:F458"/>
    <mergeCell ref="F387:F392"/>
    <mergeCell ref="F393:F398"/>
    <mergeCell ref="F399:F404"/>
    <mergeCell ref="F405:F410"/>
    <mergeCell ref="F411:F416"/>
    <mergeCell ref="F417:F422"/>
    <mergeCell ref="F351:F356"/>
    <mergeCell ref="F357:F362"/>
    <mergeCell ref="F363:F368"/>
    <mergeCell ref="F291:F296"/>
    <mergeCell ref="F297:F302"/>
    <mergeCell ref="F303:F308"/>
    <mergeCell ref="F309:F314"/>
    <mergeCell ref="F243:F248"/>
    <mergeCell ref="F249:F254"/>
    <mergeCell ref="F255:F260"/>
    <mergeCell ref="F261:F266"/>
    <mergeCell ref="F267:F272"/>
    <mergeCell ref="F273:F278"/>
    <mergeCell ref="F207:F212"/>
    <mergeCell ref="F213:F218"/>
    <mergeCell ref="F219:F224"/>
    <mergeCell ref="F225:F230"/>
    <mergeCell ref="F231:F236"/>
    <mergeCell ref="F237:F242"/>
    <mergeCell ref="F171:F176"/>
    <mergeCell ref="F177:F182"/>
    <mergeCell ref="F183:F188"/>
    <mergeCell ref="F189:F194"/>
    <mergeCell ref="F195:F200"/>
    <mergeCell ref="F201:F206"/>
    <mergeCell ref="I483:I488"/>
    <mergeCell ref="I489:I494"/>
    <mergeCell ref="I495:I500"/>
    <mergeCell ref="I501:I506"/>
    <mergeCell ref="I507:I512"/>
    <mergeCell ref="F141:F146"/>
    <mergeCell ref="F147:F152"/>
    <mergeCell ref="F153:F158"/>
    <mergeCell ref="F159:F164"/>
    <mergeCell ref="F165:F170"/>
    <mergeCell ref="I447:I452"/>
    <mergeCell ref="I453:I458"/>
    <mergeCell ref="I459:I464"/>
    <mergeCell ref="I465:I470"/>
    <mergeCell ref="I471:I476"/>
    <mergeCell ref="I477:I482"/>
    <mergeCell ref="I411:I416"/>
    <mergeCell ref="I417:I422"/>
    <mergeCell ref="I423:I428"/>
    <mergeCell ref="I429:I434"/>
    <mergeCell ref="I435:I440"/>
    <mergeCell ref="I441:I446"/>
    <mergeCell ref="I375:I380"/>
    <mergeCell ref="I381:I386"/>
    <mergeCell ref="I387:I392"/>
    <mergeCell ref="I393:I398"/>
    <mergeCell ref="I399:I404"/>
    <mergeCell ref="I405:I410"/>
    <mergeCell ref="I339:I344"/>
    <mergeCell ref="I345:I350"/>
    <mergeCell ref="I351:I356"/>
    <mergeCell ref="I357:I362"/>
    <mergeCell ref="I363:I368"/>
    <mergeCell ref="I369:I374"/>
    <mergeCell ref="I303:I308"/>
    <mergeCell ref="I309:I314"/>
    <mergeCell ref="I315:I320"/>
    <mergeCell ref="I321:I326"/>
    <mergeCell ref="I327:I332"/>
    <mergeCell ref="I333:I338"/>
    <mergeCell ref="I267:I272"/>
    <mergeCell ref="I273:I278"/>
    <mergeCell ref="I279:I284"/>
    <mergeCell ref="I285:I290"/>
    <mergeCell ref="I291:I296"/>
    <mergeCell ref="I297:I302"/>
    <mergeCell ref="I231:I236"/>
    <mergeCell ref="I237:I242"/>
    <mergeCell ref="I243:I248"/>
    <mergeCell ref="I249:I254"/>
    <mergeCell ref="I255:I260"/>
    <mergeCell ref="I261:I266"/>
    <mergeCell ref="I195:I200"/>
    <mergeCell ref="I201:I206"/>
    <mergeCell ref="I207:I212"/>
    <mergeCell ref="I213:I218"/>
    <mergeCell ref="I219:I224"/>
    <mergeCell ref="I225:I230"/>
    <mergeCell ref="H507:H512"/>
    <mergeCell ref="I141:I146"/>
    <mergeCell ref="I147:I152"/>
    <mergeCell ref="I153:I158"/>
    <mergeCell ref="I159:I164"/>
    <mergeCell ref="I165:I170"/>
    <mergeCell ref="I171:I176"/>
    <mergeCell ref="I177:I182"/>
    <mergeCell ref="I183:I188"/>
    <mergeCell ref="I189:I194"/>
    <mergeCell ref="H471:H476"/>
    <mergeCell ref="H477:H482"/>
    <mergeCell ref="H483:H488"/>
    <mergeCell ref="H489:H494"/>
    <mergeCell ref="H495:H500"/>
    <mergeCell ref="H501:H506"/>
    <mergeCell ref="H435:H440"/>
    <mergeCell ref="H441:H446"/>
    <mergeCell ref="H447:H452"/>
    <mergeCell ref="H453:H458"/>
    <mergeCell ref="H459:H464"/>
    <mergeCell ref="H465:H470"/>
    <mergeCell ref="H399:H404"/>
    <mergeCell ref="H405:H410"/>
    <mergeCell ref="H411:H416"/>
    <mergeCell ref="H417:H422"/>
    <mergeCell ref="H423:H428"/>
    <mergeCell ref="H429:H434"/>
    <mergeCell ref="H363:H368"/>
    <mergeCell ref="H369:H374"/>
    <mergeCell ref="H375:H380"/>
    <mergeCell ref="H381:H386"/>
    <mergeCell ref="H387:H392"/>
    <mergeCell ref="H393:H398"/>
    <mergeCell ref="H327:H332"/>
    <mergeCell ref="H333:H338"/>
    <mergeCell ref="H339:H344"/>
    <mergeCell ref="H345:H350"/>
    <mergeCell ref="H351:H356"/>
    <mergeCell ref="H357:H362"/>
    <mergeCell ref="H291:H296"/>
    <mergeCell ref="H297:H302"/>
    <mergeCell ref="H303:H308"/>
    <mergeCell ref="H309:H314"/>
    <mergeCell ref="H315:H320"/>
    <mergeCell ref="H321:H326"/>
    <mergeCell ref="H255:H260"/>
    <mergeCell ref="H261:H266"/>
    <mergeCell ref="H267:H272"/>
    <mergeCell ref="H273:H278"/>
    <mergeCell ref="H279:H284"/>
    <mergeCell ref="H285:H290"/>
    <mergeCell ref="H219:H224"/>
    <mergeCell ref="H225:H230"/>
    <mergeCell ref="H231:H236"/>
    <mergeCell ref="H237:H242"/>
    <mergeCell ref="H243:H248"/>
    <mergeCell ref="H249:H254"/>
    <mergeCell ref="H183:H188"/>
    <mergeCell ref="H189:H194"/>
    <mergeCell ref="H195:H200"/>
    <mergeCell ref="H201:H206"/>
    <mergeCell ref="H207:H212"/>
    <mergeCell ref="H213:H218"/>
    <mergeCell ref="C489:C500"/>
    <mergeCell ref="C501:C512"/>
    <mergeCell ref="H141:H146"/>
    <mergeCell ref="H147:H152"/>
    <mergeCell ref="H153:H158"/>
    <mergeCell ref="H159:H164"/>
    <mergeCell ref="H165:H170"/>
    <mergeCell ref="H171:H176"/>
    <mergeCell ref="H177:H182"/>
    <mergeCell ref="C417:C428"/>
    <mergeCell ref="C429:C440"/>
    <mergeCell ref="C441:C452"/>
    <mergeCell ref="C453:C464"/>
    <mergeCell ref="C465:C476"/>
    <mergeCell ref="C477:C488"/>
    <mergeCell ref="C345:C356"/>
    <mergeCell ref="C357:C368"/>
    <mergeCell ref="C369:C380"/>
    <mergeCell ref="C237:C248"/>
    <mergeCell ref="C249:C260"/>
    <mergeCell ref="C261:C272"/>
    <mergeCell ref="B453:B464"/>
    <mergeCell ref="B465:B476"/>
    <mergeCell ref="B477:B488"/>
    <mergeCell ref="B297:B308"/>
    <mergeCell ref="C381:C392"/>
    <mergeCell ref="C393:C404"/>
    <mergeCell ref="C405:C416"/>
    <mergeCell ref="C273:C284"/>
    <mergeCell ref="C285:C296"/>
    <mergeCell ref="C297:C308"/>
    <mergeCell ref="C309:C320"/>
    <mergeCell ref="C321:C332"/>
    <mergeCell ref="C333:C344"/>
    <mergeCell ref="B489:B500"/>
    <mergeCell ref="B501:B512"/>
    <mergeCell ref="C141:C152"/>
    <mergeCell ref="C153:C164"/>
    <mergeCell ref="C165:C176"/>
    <mergeCell ref="C177:C188"/>
    <mergeCell ref="C189:C200"/>
    <mergeCell ref="B381:B392"/>
    <mergeCell ref="B393:B404"/>
    <mergeCell ref="B405:B416"/>
    <mergeCell ref="B417:B428"/>
    <mergeCell ref="B429:B440"/>
    <mergeCell ref="B441:B452"/>
    <mergeCell ref="B309:B320"/>
    <mergeCell ref="B321:B332"/>
    <mergeCell ref="B333:B344"/>
    <mergeCell ref="B345:B356"/>
    <mergeCell ref="B357:B368"/>
    <mergeCell ref="B369:B380"/>
    <mergeCell ref="B237:B248"/>
    <mergeCell ref="B249:B260"/>
    <mergeCell ref="B261:B272"/>
    <mergeCell ref="B273:B284"/>
    <mergeCell ref="B285:B296"/>
    <mergeCell ref="B165:B176"/>
    <mergeCell ref="B177:B188"/>
    <mergeCell ref="B189:B200"/>
    <mergeCell ref="B201:B212"/>
    <mergeCell ref="B213:B224"/>
    <mergeCell ref="B225:B236"/>
    <mergeCell ref="B117:B128"/>
    <mergeCell ref="C117:C128"/>
    <mergeCell ref="B129:B140"/>
    <mergeCell ref="C129:C140"/>
    <mergeCell ref="B141:B152"/>
    <mergeCell ref="B153:B164"/>
    <mergeCell ref="C201:C212"/>
    <mergeCell ref="C213:C224"/>
    <mergeCell ref="C225:C236"/>
    <mergeCell ref="C45:C56"/>
    <mergeCell ref="B57:B68"/>
    <mergeCell ref="C57:C68"/>
    <mergeCell ref="B69:B80"/>
    <mergeCell ref="C69:C80"/>
    <mergeCell ref="B81:B92"/>
    <mergeCell ref="C81:C92"/>
    <mergeCell ref="J123:J128"/>
    <mergeCell ref="J129:J134"/>
    <mergeCell ref="F111:F116"/>
    <mergeCell ref="F117:F122"/>
    <mergeCell ref="I123:I128"/>
    <mergeCell ref="I129:I134"/>
    <mergeCell ref="H117:H122"/>
    <mergeCell ref="H123:H128"/>
    <mergeCell ref="H129:H134"/>
    <mergeCell ref="H45:H50"/>
    <mergeCell ref="C93:C104"/>
    <mergeCell ref="C105:C116"/>
    <mergeCell ref="B93:B104"/>
    <mergeCell ref="B105:B116"/>
    <mergeCell ref="B45:B56"/>
    <mergeCell ref="H111:H116"/>
    <mergeCell ref="H51:H56"/>
    <mergeCell ref="J135:J140"/>
    <mergeCell ref="C9:C20"/>
    <mergeCell ref="B9:B20"/>
    <mergeCell ref="B21:B32"/>
    <mergeCell ref="C21:C32"/>
    <mergeCell ref="B33:B44"/>
    <mergeCell ref="C33:C44"/>
    <mergeCell ref="J87:J92"/>
    <mergeCell ref="J93:J98"/>
    <mergeCell ref="J99:J104"/>
    <mergeCell ref="J105:J110"/>
    <mergeCell ref="J111:J116"/>
    <mergeCell ref="J117:J122"/>
    <mergeCell ref="J51:J56"/>
    <mergeCell ref="J57:J62"/>
    <mergeCell ref="J63:J68"/>
    <mergeCell ref="J69:J74"/>
    <mergeCell ref="J75:J80"/>
    <mergeCell ref="J81:J86"/>
    <mergeCell ref="F123:F128"/>
    <mergeCell ref="F129:F134"/>
    <mergeCell ref="F135:F140"/>
    <mergeCell ref="J9:J14"/>
    <mergeCell ref="J15:J20"/>
    <mergeCell ref="J21:J26"/>
    <mergeCell ref="J27:J32"/>
    <mergeCell ref="J33:J38"/>
    <mergeCell ref="J39:J44"/>
    <mergeCell ref="J45:J50"/>
    <mergeCell ref="F87:F92"/>
    <mergeCell ref="F93:F98"/>
    <mergeCell ref="F99:F104"/>
    <mergeCell ref="F105:F110"/>
    <mergeCell ref="F51:F56"/>
    <mergeCell ref="F57:F62"/>
    <mergeCell ref="F63:F68"/>
    <mergeCell ref="F69:F74"/>
    <mergeCell ref="F75:F80"/>
    <mergeCell ref="F81:F86"/>
    <mergeCell ref="I21:I26"/>
    <mergeCell ref="I27:I32"/>
    <mergeCell ref="I33:I38"/>
    <mergeCell ref="I39:I44"/>
    <mergeCell ref="H81:H86"/>
    <mergeCell ref="H87:H92"/>
    <mergeCell ref="H93:H98"/>
    <mergeCell ref="H99:H104"/>
    <mergeCell ref="H105:H110"/>
    <mergeCell ref="I135:I140"/>
    <mergeCell ref="F9:F14"/>
    <mergeCell ref="F15:F20"/>
    <mergeCell ref="F21:F26"/>
    <mergeCell ref="F27:F32"/>
    <mergeCell ref="F33:F38"/>
    <mergeCell ref="F39:F44"/>
    <mergeCell ref="F45:F50"/>
    <mergeCell ref="I87:I92"/>
    <mergeCell ref="I93:I98"/>
    <mergeCell ref="I99:I104"/>
    <mergeCell ref="I105:I110"/>
    <mergeCell ref="I111:I116"/>
    <mergeCell ref="I117:I122"/>
    <mergeCell ref="I51:I56"/>
    <mergeCell ref="I57:I62"/>
    <mergeCell ref="I63:I68"/>
    <mergeCell ref="I69:I74"/>
    <mergeCell ref="I75:I80"/>
    <mergeCell ref="I81:I86"/>
    <mergeCell ref="I45:I50"/>
    <mergeCell ref="H135:H140"/>
    <mergeCell ref="I9:I14"/>
    <mergeCell ref="I15:I20"/>
    <mergeCell ref="H57:H62"/>
    <mergeCell ref="H63:H68"/>
    <mergeCell ref="H69:H74"/>
    <mergeCell ref="H75:H80"/>
    <mergeCell ref="H9:H14"/>
    <mergeCell ref="H15:H20"/>
    <mergeCell ref="H21:H26"/>
    <mergeCell ref="H27:H32"/>
    <mergeCell ref="H33:H38"/>
    <mergeCell ref="H39:H44"/>
  </mergeCells>
  <pageMargins left="0.7" right="0.7" top="0.75" bottom="0.75" header="0.3" footer="0.3"/>
  <ignoredErrors>
    <ignoredError sqref="G501 G495 G489 G483 G477 G471 G465 G459 G453 G447 G441 G435 G429 G423 G417 G411 G405 G399 G393 G387 G381 G375 G369 G363 G357 G351 G345 G339 G333 G327 G321 G315 G309 G303 G297 G291 G285 G279 G273 G267 G261 G255 G249 G243 G237 G231 G225 G219 G213 G207 G201 G195 G189 G183 G177 G171 G165 G159 G153 G147 G141 G135 G129 G123 G117 G111 G105 G99 G93 G87 G81 G75 G69 G63 G57 G51 G45 G39 G33 G27 G21 G15 G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zoomScale="80" zoomScaleNormal="80" workbookViewId="0">
      <selection activeCell="E203" sqref="E203"/>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22</v>
      </c>
      <c r="C2" s="1"/>
      <c r="D2" s="1"/>
      <c r="E2" s="1"/>
      <c r="F2" s="1"/>
      <c r="G2" s="1"/>
      <c r="H2" s="1"/>
    </row>
    <row r="4" spans="2:17" ht="19.5" x14ac:dyDescent="0.4">
      <c r="B4" s="2" t="s">
        <v>10</v>
      </c>
      <c r="C4" s="26">
        <f>SUM(tblData32456789101112[Montant perçu])</f>
        <v>50045</v>
      </c>
      <c r="D4" s="2"/>
      <c r="E4" s="2"/>
      <c r="F4" s="2"/>
      <c r="G4" s="2"/>
      <c r="H4" s="2"/>
      <c r="L4" s="24"/>
      <c r="Q4" s="25"/>
    </row>
    <row r="5" spans="2:17" ht="19.5" x14ac:dyDescent="0.4">
      <c r="B5" s="2" t="s">
        <v>11</v>
      </c>
      <c r="C5" s="26">
        <f>SUM(tblData32456789101112[Montant a collecté])</f>
        <v>32823</v>
      </c>
      <c r="D5" s="2"/>
      <c r="E5" s="2"/>
      <c r="F5" s="2"/>
      <c r="G5" s="2"/>
      <c r="H5" s="2"/>
      <c r="J5" s="22"/>
      <c r="K5" s="22"/>
      <c r="L5" s="22"/>
    </row>
    <row r="6" spans="2:17" ht="19.5" x14ac:dyDescent="0.4">
      <c r="B6" s="2" t="s">
        <v>1</v>
      </c>
      <c r="C6" s="9">
        <f>COUNT(tblData32456789101112[Montant perçu])</f>
        <v>4</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c r="E9" s="27">
        <v>20000</v>
      </c>
      <c r="F9" s="27">
        <v>2800</v>
      </c>
      <c r="G9" s="29">
        <f>tblData32456789101112[[#This Row],[Montant a collecté]]-tblData32456789101112[[#This Row],[Montant perçu]]</f>
        <v>-17200</v>
      </c>
      <c r="H9" s="20"/>
    </row>
    <row r="10" spans="2:17" s="8" customFormat="1" x14ac:dyDescent="0.4">
      <c r="B10" s="17">
        <f>tblData3245678910111213[[#This Row],[Nom du donnateur]]</f>
        <v>123</v>
      </c>
      <c r="C10" s="18">
        <f>tblData3245678910111213[[#This Row],[Téléphone]]</f>
        <v>0</v>
      </c>
      <c r="D10" s="52"/>
      <c r="E10" s="27">
        <v>22</v>
      </c>
      <c r="F10" s="27">
        <v>23</v>
      </c>
      <c r="G10" s="29">
        <f>tblData32456789101112[[#This Row],[Montant a collecté]]-tblData32456789101112[[#This Row],[Montant perçu]]</f>
        <v>1</v>
      </c>
      <c r="H10" s="20"/>
    </row>
    <row r="11" spans="2:17" s="8" customFormat="1" x14ac:dyDescent="0.4">
      <c r="B11" s="17">
        <f>tblData3245678910111213[[#This Row],[Nom du donnateur]]</f>
        <v>1</v>
      </c>
      <c r="C11" s="18">
        <f>tblData3245678910111213[[#This Row],[Téléphone]]</f>
        <v>0</v>
      </c>
      <c r="D11" s="52"/>
      <c r="E11" s="27">
        <v>23</v>
      </c>
      <c r="F11" s="27"/>
      <c r="G11" s="29">
        <f>tblData32456789101112[[#This Row],[Montant a collecté]]-tblData32456789101112[[#This Row],[Montant perçu]]</f>
        <v>-23</v>
      </c>
      <c r="H11" s="20"/>
    </row>
    <row r="12" spans="2:17" s="8" customFormat="1" x14ac:dyDescent="0.4">
      <c r="B12" s="17">
        <f>tblData3245678910111213[[#This Row],[Nom du donnateur]]</f>
        <v>2</v>
      </c>
      <c r="C12" s="18">
        <f>tblData3245678910111213[[#This Row],[Téléphone]]</f>
        <v>0</v>
      </c>
      <c r="D12" s="52"/>
      <c r="E12" s="27"/>
      <c r="F12" s="27"/>
      <c r="G12" s="29">
        <f>tblData32456789101112[[#This Row],[Montant a collecté]]-tblData32456789101112[[#This Row],[Montant perçu]]</f>
        <v>0</v>
      </c>
      <c r="H12" s="20"/>
    </row>
    <row r="13" spans="2:17" x14ac:dyDescent="0.4">
      <c r="B13" s="17">
        <f>tblData3245678910111213[[#This Row],[Nom du donnateur]]</f>
        <v>3</v>
      </c>
      <c r="C13" s="18">
        <f>tblData3245678910111213[[#This Row],[Téléphone]]</f>
        <v>0</v>
      </c>
      <c r="D13" s="52"/>
      <c r="E13" s="27"/>
      <c r="F13" s="27"/>
      <c r="G13" s="29">
        <f>tblData32456789101112[[#This Row],[Montant a collecté]]-tblData32456789101112[[#This Row],[Montant perçu]]</f>
        <v>0</v>
      </c>
      <c r="H13" s="20"/>
      <c r="P13" s="8"/>
    </row>
    <row r="14" spans="2:17" x14ac:dyDescent="0.4">
      <c r="B14" s="17">
        <f>tblData3245678910111213[[#This Row],[Nom du donnateur]]</f>
        <v>4</v>
      </c>
      <c r="C14" s="18">
        <f>tblData3245678910111213[[#This Row],[Téléphone]]</f>
        <v>0</v>
      </c>
      <c r="D14" s="52"/>
      <c r="E14" s="27"/>
      <c r="F14" s="27"/>
      <c r="G14" s="29">
        <f>tblData32456789101112[[#This Row],[Montant a collecté]]-tblData32456789101112[[#This Row],[Montant perçu]]</f>
        <v>0</v>
      </c>
      <c r="H14" s="20"/>
      <c r="P14" s="8"/>
    </row>
    <row r="15" spans="2:17" x14ac:dyDescent="0.4">
      <c r="B15" s="17">
        <f>tblData3245678910111213[[#This Row],[Nom du donnateur]]</f>
        <v>5</v>
      </c>
      <c r="C15" s="18">
        <f>tblData3245678910111213[[#This Row],[Téléphone]]</f>
        <v>0</v>
      </c>
      <c r="D15" s="52"/>
      <c r="E15" s="27"/>
      <c r="F15" s="27"/>
      <c r="G15" s="29">
        <f>tblData32456789101112[[#This Row],[Montant a collecté]]-tblData32456789101112[[#This Row],[Montant perçu]]</f>
        <v>0</v>
      </c>
      <c r="H15" s="20"/>
    </row>
    <row r="16" spans="2:17" x14ac:dyDescent="0.4">
      <c r="B16" s="17">
        <f>tblData3245678910111213[[#This Row],[Nom du donnateur]]</f>
        <v>6</v>
      </c>
      <c r="C16" s="18">
        <f>tblData3245678910111213[[#This Row],[Téléphone]]</f>
        <v>0</v>
      </c>
      <c r="D16" s="52"/>
      <c r="E16" s="27"/>
      <c r="F16" s="27"/>
      <c r="G16" s="29">
        <f>tblData32456789101112[[#This Row],[Montant a collecté]]-tblData32456789101112[[#This Row],[Montant perçu]]</f>
        <v>0</v>
      </c>
      <c r="H16" s="20"/>
    </row>
    <row r="17" spans="2:8" x14ac:dyDescent="0.4">
      <c r="B17" s="17">
        <f>tblData3245678910111213[[#This Row],[Nom du donnateur]]</f>
        <v>7</v>
      </c>
      <c r="C17" s="18">
        <f>tblData3245678910111213[[#This Row],[Téléphone]]</f>
        <v>0</v>
      </c>
      <c r="D17" s="52"/>
      <c r="E17" s="27"/>
      <c r="F17" s="27"/>
      <c r="G17" s="29">
        <f>tblData32456789101112[[#This Row],[Montant a collecté]]-tblData32456789101112[[#This Row],[Montant perçu]]</f>
        <v>0</v>
      </c>
      <c r="H17" s="20"/>
    </row>
    <row r="18" spans="2:8" x14ac:dyDescent="0.4">
      <c r="B18" s="17">
        <f>tblData3245678910111213[[#This Row],[Nom du donnateur]]</f>
        <v>8</v>
      </c>
      <c r="C18" s="18">
        <f>tblData3245678910111213[[#This Row],[Téléphone]]</f>
        <v>0</v>
      </c>
      <c r="D18" s="52"/>
      <c r="E18" s="27"/>
      <c r="F18" s="27"/>
      <c r="G18" s="29">
        <f>tblData32456789101112[[#This Row],[Montant a collecté]]-tblData32456789101112[[#This Row],[Montant perçu]]</f>
        <v>0</v>
      </c>
      <c r="H18" s="20"/>
    </row>
    <row r="19" spans="2:8" x14ac:dyDescent="0.4">
      <c r="B19" s="17">
        <f>tblData3245678910111213[[#This Row],[Nom du donnateur]]</f>
        <v>9</v>
      </c>
      <c r="C19" s="18">
        <f>tblData3245678910111213[[#This Row],[Téléphone]]</f>
        <v>0</v>
      </c>
      <c r="D19" s="52"/>
      <c r="E19" s="27"/>
      <c r="F19" s="27"/>
      <c r="G19" s="29">
        <f>tblData32456789101112[[#This Row],[Montant a collecté]]-tblData32456789101112[[#This Row],[Montant perçu]]</f>
        <v>0</v>
      </c>
      <c r="H19" s="20"/>
    </row>
    <row r="20" spans="2:8" x14ac:dyDescent="0.4">
      <c r="B20" s="17">
        <f>tblData3245678910111213[[#This Row],[Nom du donnateur]]</f>
        <v>11</v>
      </c>
      <c r="C20" s="18">
        <f>tblData3245678910111213[[#This Row],[Téléphone]]</f>
        <v>0</v>
      </c>
      <c r="D20" s="52"/>
      <c r="E20" s="27"/>
      <c r="F20" s="27"/>
      <c r="G20" s="29">
        <f>tblData32456789101112[[#This Row],[Montant a collecté]]-tblData32456789101112[[#This Row],[Montant perçu]]</f>
        <v>0</v>
      </c>
      <c r="H20" s="20"/>
    </row>
    <row r="21" spans="2:8" x14ac:dyDescent="0.4">
      <c r="B21" s="17" t="str">
        <f>tblData3245678910111213[[#This Row],[Nom du donnateur]]</f>
        <v>lok</v>
      </c>
      <c r="C21" s="18">
        <f>tblData3245678910111213[[#This Row],[Téléphone]]</f>
        <v>1526748866</v>
      </c>
      <c r="D21" s="52"/>
      <c r="E21" s="27">
        <v>30000</v>
      </c>
      <c r="F21" s="27">
        <v>30000</v>
      </c>
      <c r="G21" s="29">
        <f>tblData32456789101112[[#This Row],[Montant a collecté]]-tblData32456789101112[[#This Row],[Montant perçu]]</f>
        <v>0</v>
      </c>
      <c r="H21" s="20"/>
    </row>
    <row r="22" spans="2:8" x14ac:dyDescent="0.4">
      <c r="B22" s="17">
        <f>tblData3245678910111213[[#This Row],[Nom du donnateur]]</f>
        <v>0</v>
      </c>
      <c r="C22" s="18">
        <f>tblData3245678910111213[[#This Row],[Téléphone]]</f>
        <v>0</v>
      </c>
      <c r="D22" s="52"/>
      <c r="E22" s="27"/>
      <c r="F22" s="27"/>
      <c r="G22" s="29">
        <f>tblData32456789101112[[#This Row],[Montant a collecté]]-tblData32456789101112[[#This Row],[Montant perçu]]</f>
        <v>0</v>
      </c>
      <c r="H22" s="21"/>
    </row>
    <row r="23" spans="2:8" x14ac:dyDescent="0.4">
      <c r="B23" s="17">
        <f>tblData3245678910111213[[#This Row],[Nom du donnateur]]</f>
        <v>0</v>
      </c>
      <c r="C23" s="18">
        <f>tblData3245678910111213[[#This Row],[Téléphone]]</f>
        <v>0</v>
      </c>
      <c r="D23" s="52"/>
      <c r="E23" s="54"/>
      <c r="F23" s="54"/>
      <c r="G23" s="55">
        <f>tblData32456789101112[[#This Row],[Montant a collecté]]-tblData32456789101112[[#This Row],[Montant perçu]]</f>
        <v>0</v>
      </c>
      <c r="H23" s="21"/>
    </row>
    <row r="24" spans="2:8" x14ac:dyDescent="0.4">
      <c r="B24" s="17">
        <f>tblData3245678910111213[[#This Row],[Nom du donnateur]]</f>
        <v>0</v>
      </c>
      <c r="C24" s="18">
        <f>tblData3245678910111213[[#This Row],[Téléphone]]</f>
        <v>0</v>
      </c>
      <c r="D24" s="52"/>
      <c r="E24" s="54"/>
      <c r="F24" s="54"/>
      <c r="G24" s="55">
        <f>tblData32456789101112[[#This Row],[Montant a collecté]]-tblData32456789101112[[#This Row],[Montant perçu]]</f>
        <v>0</v>
      </c>
      <c r="H24" s="21"/>
    </row>
    <row r="25" spans="2:8" x14ac:dyDescent="0.4">
      <c r="B25" s="17">
        <f>tblData3245678910111213[[#This Row],[Nom du donnateur]]</f>
        <v>0</v>
      </c>
      <c r="C25" s="18">
        <f>tblData3245678910111213[[#This Row],[Téléphone]]</f>
        <v>0</v>
      </c>
      <c r="D25" s="52"/>
      <c r="E25" s="54"/>
      <c r="F25" s="54"/>
      <c r="G25" s="55">
        <f>tblData32456789101112[[#This Row],[Montant a collecté]]-tblData32456789101112[[#This Row],[Montant perçu]]</f>
        <v>0</v>
      </c>
      <c r="H25" s="21"/>
    </row>
    <row r="26" spans="2:8" x14ac:dyDescent="0.4">
      <c r="B26" s="17">
        <f>tblData3245678910111213[[#This Row],[Nom du donnateur]]</f>
        <v>0</v>
      </c>
      <c r="C26" s="18">
        <f>tblData3245678910111213[[#This Row],[Téléphone]]</f>
        <v>0</v>
      </c>
      <c r="D26" s="52"/>
      <c r="E26" s="54"/>
      <c r="F26" s="54"/>
      <c r="G26" s="55">
        <f>tblData32456789101112[[#This Row],[Montant a collecté]]-tblData32456789101112[[#This Row],[Montant perçu]]</f>
        <v>0</v>
      </c>
      <c r="H26" s="21"/>
    </row>
    <row r="27" spans="2:8" x14ac:dyDescent="0.4">
      <c r="B27" s="17">
        <f>tblData3245678910111213[[#This Row],[Nom du donnateur]]</f>
        <v>0</v>
      </c>
      <c r="C27" s="18">
        <f>tblData3245678910111213[[#This Row],[Téléphone]]</f>
        <v>0</v>
      </c>
      <c r="D27" s="52"/>
      <c r="E27" s="54"/>
      <c r="F27" s="54"/>
      <c r="G27" s="55">
        <f>tblData32456789101112[[#This Row],[Montant a collecté]]-tblData32456789101112[[#This Row],[Montant perçu]]</f>
        <v>0</v>
      </c>
      <c r="H27" s="21"/>
    </row>
    <row r="28" spans="2:8" x14ac:dyDescent="0.4">
      <c r="B28" s="17">
        <f>tblData3245678910111213[[#This Row],[Nom du donnateur]]</f>
        <v>0</v>
      </c>
      <c r="C28" s="18">
        <f>tblData3245678910111213[[#This Row],[Téléphone]]</f>
        <v>0</v>
      </c>
      <c r="D28" s="52"/>
      <c r="E28" s="54"/>
      <c r="F28" s="54"/>
      <c r="G28" s="55">
        <f>tblData32456789101112[[#This Row],[Montant a collecté]]-tblData32456789101112[[#This Row],[Montant perçu]]</f>
        <v>0</v>
      </c>
      <c r="H28" s="21"/>
    </row>
    <row r="29" spans="2:8" x14ac:dyDescent="0.4">
      <c r="B29" s="17">
        <f>tblData3245678910111213[[#This Row],[Nom du donnateur]]</f>
        <v>0</v>
      </c>
      <c r="C29" s="18">
        <f>tblData3245678910111213[[#This Row],[Téléphone]]</f>
        <v>0</v>
      </c>
      <c r="D29" s="52"/>
      <c r="E29" s="54"/>
      <c r="F29" s="54"/>
      <c r="G29" s="55">
        <f>tblData32456789101112[[#This Row],[Montant a collecté]]-tblData32456789101112[[#This Row],[Montant perçu]]</f>
        <v>0</v>
      </c>
      <c r="H29" s="21"/>
    </row>
    <row r="30" spans="2:8" x14ac:dyDescent="0.4">
      <c r="B30" s="17">
        <f>tblData3245678910111213[[#This Row],[Nom du donnateur]]</f>
        <v>0</v>
      </c>
      <c r="C30" s="18">
        <f>tblData3245678910111213[[#This Row],[Téléphone]]</f>
        <v>0</v>
      </c>
      <c r="D30" s="52"/>
      <c r="E30" s="54"/>
      <c r="F30" s="54"/>
      <c r="G30" s="55">
        <f>tblData32456789101112[[#This Row],[Montant a collecté]]-tblData32456789101112[[#This Row],[Montant perçu]]</f>
        <v>0</v>
      </c>
      <c r="H30" s="21"/>
    </row>
    <row r="31" spans="2:8" x14ac:dyDescent="0.4">
      <c r="B31" s="17">
        <f>tblData3245678910111213[[#This Row],[Nom du donnateur]]</f>
        <v>0</v>
      </c>
      <c r="C31" s="18">
        <f>tblData3245678910111213[[#This Row],[Téléphone]]</f>
        <v>0</v>
      </c>
      <c r="D31" s="52"/>
      <c r="E31" s="54"/>
      <c r="F31" s="54"/>
      <c r="G31" s="55">
        <f>tblData32456789101112[[#This Row],[Montant a collecté]]-tblData32456789101112[[#This Row],[Montant perçu]]</f>
        <v>0</v>
      </c>
      <c r="H31" s="21"/>
    </row>
    <row r="32" spans="2:8" x14ac:dyDescent="0.4">
      <c r="B32" s="17">
        <f>tblData3245678910111213[[#This Row],[Nom du donnateur]]</f>
        <v>0</v>
      </c>
      <c r="C32" s="18">
        <f>tblData3245678910111213[[#This Row],[Téléphone]]</f>
        <v>0</v>
      </c>
      <c r="D32" s="52"/>
      <c r="E32" s="54"/>
      <c r="F32" s="54"/>
      <c r="G32" s="55">
        <f>tblData32456789101112[[#This Row],[Montant a collecté]]-tblData32456789101112[[#This Row],[Montant perçu]]</f>
        <v>0</v>
      </c>
      <c r="H32" s="21"/>
    </row>
    <row r="33" spans="2:8" x14ac:dyDescent="0.4">
      <c r="B33" s="17">
        <f>tblData3245678910111213[[#This Row],[Nom du donnateur]]</f>
        <v>0</v>
      </c>
      <c r="C33" s="18">
        <f>tblData3245678910111213[[#This Row],[Téléphone]]</f>
        <v>0</v>
      </c>
      <c r="D33" s="52"/>
      <c r="E33" s="54"/>
      <c r="F33" s="54"/>
      <c r="G33" s="55">
        <f>tblData32456789101112[[#This Row],[Montant a collecté]]-tblData32456789101112[[#This Row],[Montant perçu]]</f>
        <v>0</v>
      </c>
      <c r="H33" s="21"/>
    </row>
    <row r="34" spans="2:8" x14ac:dyDescent="0.4">
      <c r="B34" s="17">
        <f>tblData3245678910111213[[#This Row],[Nom du donnateur]]</f>
        <v>0</v>
      </c>
      <c r="C34" s="18">
        <f>tblData3245678910111213[[#This Row],[Téléphone]]</f>
        <v>0</v>
      </c>
      <c r="D34" s="52"/>
      <c r="E34" s="54"/>
      <c r="F34" s="54"/>
      <c r="G34" s="55">
        <f>tblData32456789101112[[#This Row],[Montant a collecté]]-tblData32456789101112[[#This Row],[Montant perçu]]</f>
        <v>0</v>
      </c>
      <c r="H34" s="21"/>
    </row>
    <row r="35" spans="2:8" x14ac:dyDescent="0.4">
      <c r="B35" s="17">
        <f>tblData3245678910111213[[#This Row],[Nom du donnateur]]</f>
        <v>0</v>
      </c>
      <c r="C35" s="18">
        <f>tblData3245678910111213[[#This Row],[Téléphone]]</f>
        <v>0</v>
      </c>
      <c r="D35" s="52"/>
      <c r="E35" s="54"/>
      <c r="F35" s="54"/>
      <c r="G35" s="55">
        <f>tblData32456789101112[[#This Row],[Montant a collecté]]-tblData32456789101112[[#This Row],[Montant perçu]]</f>
        <v>0</v>
      </c>
      <c r="H35" s="21"/>
    </row>
    <row r="36" spans="2:8" x14ac:dyDescent="0.4">
      <c r="B36" s="17">
        <f>tblData3245678910111213[[#This Row],[Nom du donnateur]]</f>
        <v>0</v>
      </c>
      <c r="C36" s="18">
        <f>tblData3245678910111213[[#This Row],[Téléphone]]</f>
        <v>0</v>
      </c>
      <c r="D36" s="52"/>
      <c r="E36" s="54"/>
      <c r="F36" s="54"/>
      <c r="G36" s="55">
        <f>tblData32456789101112[[#This Row],[Montant a collecté]]-tblData32456789101112[[#This Row],[Montant perçu]]</f>
        <v>0</v>
      </c>
      <c r="H36" s="21"/>
    </row>
    <row r="37" spans="2:8" x14ac:dyDescent="0.4">
      <c r="B37" s="17">
        <f>tblData3245678910111213[[#This Row],[Nom du donnateur]]</f>
        <v>0</v>
      </c>
      <c r="C37" s="18">
        <f>tblData3245678910111213[[#This Row],[Téléphone]]</f>
        <v>0</v>
      </c>
      <c r="D37" s="52"/>
      <c r="E37" s="54"/>
      <c r="F37" s="54"/>
      <c r="G37" s="55">
        <f>tblData32456789101112[[#This Row],[Montant a collecté]]-tblData32456789101112[[#This Row],[Montant perçu]]</f>
        <v>0</v>
      </c>
      <c r="H37" s="21"/>
    </row>
    <row r="38" spans="2:8" x14ac:dyDescent="0.4">
      <c r="B38" s="17">
        <f>tblData3245678910111213[[#This Row],[Nom du donnateur]]</f>
        <v>0</v>
      </c>
      <c r="C38" s="18">
        <f>tblData3245678910111213[[#This Row],[Téléphone]]</f>
        <v>0</v>
      </c>
      <c r="D38" s="52"/>
      <c r="E38" s="54"/>
      <c r="F38" s="54"/>
      <c r="G38" s="55">
        <f>tblData32456789101112[[#This Row],[Montant a collecté]]-tblData32456789101112[[#This Row],[Montant perçu]]</f>
        <v>0</v>
      </c>
      <c r="H38" s="21"/>
    </row>
    <row r="39" spans="2:8" x14ac:dyDescent="0.4">
      <c r="B39" s="17">
        <f>tblData3245678910111213[[#This Row],[Nom du donnateur]]</f>
        <v>0</v>
      </c>
      <c r="C39" s="18">
        <f>tblData3245678910111213[[#This Row],[Téléphone]]</f>
        <v>0</v>
      </c>
      <c r="D39" s="52"/>
      <c r="E39" s="54"/>
      <c r="F39" s="54"/>
      <c r="G39" s="55">
        <f>tblData32456789101112[[#This Row],[Montant a collecté]]-tblData32456789101112[[#This Row],[Montant perçu]]</f>
        <v>0</v>
      </c>
      <c r="H39" s="21"/>
    </row>
    <row r="40" spans="2:8" x14ac:dyDescent="0.4">
      <c r="B40" s="17">
        <f>tblData3245678910111213[[#This Row],[Nom du donnateur]]</f>
        <v>0</v>
      </c>
      <c r="C40" s="18">
        <f>tblData3245678910111213[[#This Row],[Téléphone]]</f>
        <v>0</v>
      </c>
      <c r="D40" s="52"/>
      <c r="E40" s="54"/>
      <c r="F40" s="54"/>
      <c r="G40" s="55">
        <f>tblData32456789101112[[#This Row],[Montant a collecté]]-tblData32456789101112[[#This Row],[Montant perçu]]</f>
        <v>0</v>
      </c>
      <c r="H40" s="21"/>
    </row>
    <row r="41" spans="2:8" x14ac:dyDescent="0.4">
      <c r="B41" s="17">
        <f>tblData3245678910111213[[#This Row],[Nom du donnateur]]</f>
        <v>0</v>
      </c>
      <c r="C41" s="18">
        <f>tblData3245678910111213[[#This Row],[Téléphone]]</f>
        <v>0</v>
      </c>
      <c r="D41" s="52"/>
      <c r="E41" s="54"/>
      <c r="F41" s="54"/>
      <c r="G41" s="55">
        <f>tblData32456789101112[[#This Row],[Montant a collecté]]-tblData32456789101112[[#This Row],[Montant perçu]]</f>
        <v>0</v>
      </c>
      <c r="H41" s="21"/>
    </row>
    <row r="42" spans="2:8" x14ac:dyDescent="0.4">
      <c r="B42" s="17">
        <f>tblData3245678910111213[[#This Row],[Nom du donnateur]]</f>
        <v>0</v>
      </c>
      <c r="C42" s="18">
        <f>tblData3245678910111213[[#This Row],[Téléphone]]</f>
        <v>0</v>
      </c>
      <c r="D42" s="52"/>
      <c r="E42" s="54"/>
      <c r="F42" s="54"/>
      <c r="G42" s="55">
        <f>tblData32456789101112[[#This Row],[Montant a collecté]]-tblData32456789101112[[#This Row],[Montant perçu]]</f>
        <v>0</v>
      </c>
      <c r="H42" s="21"/>
    </row>
    <row r="43" spans="2:8" x14ac:dyDescent="0.4">
      <c r="B43" s="17">
        <f>tblData3245678910111213[[#This Row],[Nom du donnateur]]</f>
        <v>0</v>
      </c>
      <c r="C43" s="18">
        <f>tblData3245678910111213[[#This Row],[Téléphone]]</f>
        <v>0</v>
      </c>
      <c r="D43" s="52"/>
      <c r="E43" s="54"/>
      <c r="F43" s="54"/>
      <c r="G43" s="55">
        <f>tblData32456789101112[[#This Row],[Montant a collecté]]-tblData32456789101112[[#This Row],[Montant perçu]]</f>
        <v>0</v>
      </c>
      <c r="H43" s="21"/>
    </row>
    <row r="44" spans="2:8" x14ac:dyDescent="0.4">
      <c r="B44" s="17">
        <f>tblData3245678910111213[[#This Row],[Nom du donnateur]]</f>
        <v>0</v>
      </c>
      <c r="C44" s="18">
        <f>tblData3245678910111213[[#This Row],[Téléphone]]</f>
        <v>0</v>
      </c>
      <c r="D44" s="52"/>
      <c r="E44" s="54"/>
      <c r="F44" s="54"/>
      <c r="G44" s="55">
        <f>tblData32456789101112[[#This Row],[Montant a collecté]]-tblData32456789101112[[#This Row],[Montant perçu]]</f>
        <v>0</v>
      </c>
      <c r="H44" s="21"/>
    </row>
    <row r="45" spans="2:8" x14ac:dyDescent="0.4">
      <c r="B45" s="17">
        <f>tblData3245678910111213[[#This Row],[Nom du donnateur]]</f>
        <v>0</v>
      </c>
      <c r="C45" s="18">
        <f>tblData3245678910111213[[#This Row],[Téléphone]]</f>
        <v>0</v>
      </c>
      <c r="D45" s="52"/>
      <c r="E45" s="54"/>
      <c r="F45" s="54"/>
      <c r="G45" s="55">
        <f>tblData32456789101112[[#This Row],[Montant a collecté]]-tblData32456789101112[[#This Row],[Montant perçu]]</f>
        <v>0</v>
      </c>
      <c r="H45" s="21"/>
    </row>
    <row r="46" spans="2:8" x14ac:dyDescent="0.4">
      <c r="B46" s="17">
        <f>tblData3245678910111213[[#This Row],[Nom du donnateur]]</f>
        <v>0</v>
      </c>
      <c r="C46" s="18">
        <f>tblData3245678910111213[[#This Row],[Téléphone]]</f>
        <v>0</v>
      </c>
      <c r="D46" s="52"/>
      <c r="E46" s="54"/>
      <c r="F46" s="54"/>
      <c r="G46" s="55">
        <f>tblData32456789101112[[#This Row],[Montant a collecté]]-tblData32456789101112[[#This Row],[Montant perçu]]</f>
        <v>0</v>
      </c>
      <c r="H46" s="21"/>
    </row>
    <row r="47" spans="2:8" x14ac:dyDescent="0.4">
      <c r="B47" s="17">
        <f>tblData3245678910111213[[#This Row],[Nom du donnateur]]</f>
        <v>0</v>
      </c>
      <c r="C47" s="18">
        <f>tblData3245678910111213[[#This Row],[Téléphone]]</f>
        <v>0</v>
      </c>
      <c r="D47" s="52"/>
      <c r="E47" s="54"/>
      <c r="F47" s="54"/>
      <c r="G47" s="55">
        <f>tblData32456789101112[[#This Row],[Montant a collecté]]-tblData32456789101112[[#This Row],[Montant perçu]]</f>
        <v>0</v>
      </c>
      <c r="H47" s="21"/>
    </row>
    <row r="48" spans="2:8" x14ac:dyDescent="0.4">
      <c r="B48" s="54">
        <f>tblData3245678910111213[[#This Row],[Nom du donnateur]]</f>
        <v>0</v>
      </c>
      <c r="C48" s="18">
        <f>tblData3245678910111213[[#This Row],[Téléphone]]</f>
        <v>0</v>
      </c>
      <c r="D48" s="52"/>
      <c r="E48" s="54"/>
      <c r="F48" s="54"/>
      <c r="G48" s="55">
        <f>tblData32456789101112[[#This Row],[Montant a collecté]]-tblData32456789101112[[#This Row],[Montant perçu]]</f>
        <v>0</v>
      </c>
      <c r="H48" s="21"/>
    </row>
    <row r="49" spans="2:8" x14ac:dyDescent="0.4">
      <c r="B49" s="54">
        <f>tblData3245678910111213[[#This Row],[Nom du donnateur]]</f>
        <v>0</v>
      </c>
      <c r="C49" s="18">
        <f>tblData3245678910111213[[#This Row],[Téléphone]]</f>
        <v>0</v>
      </c>
      <c r="D49" s="52"/>
      <c r="E49" s="54"/>
      <c r="F49" s="54"/>
      <c r="G49" s="55">
        <f>tblData32456789101112[[#This Row],[Montant a collecté]]-tblData32456789101112[[#This Row],[Montant perçu]]</f>
        <v>0</v>
      </c>
      <c r="H49" s="21"/>
    </row>
    <row r="50" spans="2:8" x14ac:dyDescent="0.4">
      <c r="B50" s="54">
        <f>tblData3245678910111213[[#This Row],[Nom du donnateur]]</f>
        <v>0</v>
      </c>
      <c r="C50" s="18">
        <f>tblData3245678910111213[[#This Row],[Téléphone]]</f>
        <v>0</v>
      </c>
      <c r="D50" s="52"/>
      <c r="E50" s="54"/>
      <c r="F50" s="54"/>
      <c r="G50" s="55">
        <f>tblData32456789101112[[#This Row],[Montant a collecté]]-tblData32456789101112[[#This Row],[Montant perçu]]</f>
        <v>0</v>
      </c>
      <c r="H50" s="21"/>
    </row>
    <row r="51" spans="2:8" x14ac:dyDescent="0.4">
      <c r="B51" s="54">
        <f>tblData3245678910111213[[#This Row],[Nom du donnateur]]</f>
        <v>0</v>
      </c>
      <c r="C51" s="18">
        <f>tblData3245678910111213[[#This Row],[Téléphone]]</f>
        <v>0</v>
      </c>
      <c r="D51" s="52"/>
      <c r="E51" s="54"/>
      <c r="F51" s="54"/>
      <c r="G51" s="55">
        <f>tblData32456789101112[[#This Row],[Montant a collecté]]-tblData32456789101112[[#This Row],[Montant perçu]]</f>
        <v>0</v>
      </c>
      <c r="H51" s="21"/>
    </row>
    <row r="52" spans="2:8" x14ac:dyDescent="0.4">
      <c r="B52" s="54">
        <f>tblData3245678910111213[[#This Row],[Nom du donnateur]]</f>
        <v>0</v>
      </c>
      <c r="C52" s="18">
        <f>tblData3245678910111213[[#This Row],[Téléphone]]</f>
        <v>0</v>
      </c>
      <c r="D52" s="52"/>
      <c r="E52" s="54"/>
      <c r="F52" s="54"/>
      <c r="G52" s="55">
        <f>tblData32456789101112[[#This Row],[Montant a collecté]]-tblData32456789101112[[#This Row],[Montant perçu]]</f>
        <v>0</v>
      </c>
      <c r="H52" s="21"/>
    </row>
    <row r="53" spans="2:8" x14ac:dyDescent="0.4">
      <c r="B53" s="54">
        <f>tblData3245678910111213[[#This Row],[Nom du donnateur]]</f>
        <v>0</v>
      </c>
      <c r="C53" s="18">
        <f>tblData3245678910111213[[#This Row],[Téléphone]]</f>
        <v>0</v>
      </c>
      <c r="D53" s="52"/>
      <c r="E53" s="54"/>
      <c r="F53" s="54"/>
      <c r="G53" s="55">
        <f>tblData32456789101112[[#This Row],[Montant a collecté]]-tblData32456789101112[[#This Row],[Montant perçu]]</f>
        <v>0</v>
      </c>
      <c r="H53" s="21"/>
    </row>
    <row r="54" spans="2:8" x14ac:dyDescent="0.4">
      <c r="B54" s="54">
        <f>tblData3245678910111213[[#This Row],[Nom du donnateur]]</f>
        <v>0</v>
      </c>
      <c r="C54" s="18">
        <f>tblData3245678910111213[[#This Row],[Téléphone]]</f>
        <v>0</v>
      </c>
      <c r="D54" s="52"/>
      <c r="E54" s="54"/>
      <c r="F54" s="54"/>
      <c r="G54" s="55">
        <f>tblData32456789101112[[#This Row],[Montant a collecté]]-tblData32456789101112[[#This Row],[Montant perçu]]</f>
        <v>0</v>
      </c>
      <c r="H54" s="21"/>
    </row>
    <row r="55" spans="2:8" x14ac:dyDescent="0.4">
      <c r="B55" s="54">
        <f>tblData3245678910111213[[#This Row],[Nom du donnateur]]</f>
        <v>0</v>
      </c>
      <c r="C55" s="18">
        <f>tblData3245678910111213[[#This Row],[Téléphone]]</f>
        <v>0</v>
      </c>
      <c r="D55" s="52"/>
      <c r="E55" s="54"/>
      <c r="F55" s="54"/>
      <c r="G55" s="55">
        <f>tblData32456789101112[[#This Row],[Montant a collecté]]-tblData32456789101112[[#This Row],[Montant perçu]]</f>
        <v>0</v>
      </c>
      <c r="H55" s="21"/>
    </row>
    <row r="56" spans="2:8" x14ac:dyDescent="0.4">
      <c r="B56" s="54">
        <f>tblData3245678910111213[[#This Row],[Nom du donnateur]]</f>
        <v>0</v>
      </c>
      <c r="C56" s="18">
        <f>tblData3245678910111213[[#This Row],[Téléphone]]</f>
        <v>0</v>
      </c>
      <c r="D56" s="52"/>
      <c r="E56" s="54"/>
      <c r="F56" s="54"/>
      <c r="G56" s="55">
        <f>tblData32456789101112[[#This Row],[Montant a collecté]]-tblData32456789101112[[#This Row],[Montant perçu]]</f>
        <v>0</v>
      </c>
      <c r="H56" s="21"/>
    </row>
    <row r="57" spans="2:8" x14ac:dyDescent="0.4">
      <c r="B57" s="54">
        <f>tblData3245678910111213[[#This Row],[Nom du donnateur]]</f>
        <v>0</v>
      </c>
      <c r="C57" s="18">
        <f>tblData3245678910111213[[#This Row],[Téléphone]]</f>
        <v>0</v>
      </c>
      <c r="D57" s="52"/>
      <c r="E57" s="54"/>
      <c r="F57" s="54"/>
      <c r="G57" s="55">
        <f>tblData32456789101112[[#This Row],[Montant a collecté]]-tblData32456789101112[[#This Row],[Montant perçu]]</f>
        <v>0</v>
      </c>
      <c r="H57" s="21"/>
    </row>
    <row r="58" spans="2:8" x14ac:dyDescent="0.4">
      <c r="B58" s="54">
        <f>tblData3245678910111213[[#This Row],[Nom du donnateur]]</f>
        <v>0</v>
      </c>
      <c r="C58" s="18">
        <f>tblData3245678910111213[[#This Row],[Téléphone]]</f>
        <v>0</v>
      </c>
      <c r="D58" s="52"/>
      <c r="E58" s="54"/>
      <c r="F58" s="54"/>
      <c r="G58" s="55">
        <f>tblData32456789101112[[#This Row],[Montant a collecté]]-tblData32456789101112[[#This Row],[Montant perçu]]</f>
        <v>0</v>
      </c>
      <c r="H58" s="21"/>
    </row>
    <row r="59" spans="2:8" x14ac:dyDescent="0.4">
      <c r="B59" s="54">
        <f>tblData3245678910111213[[#This Row],[Nom du donnateur]]</f>
        <v>0</v>
      </c>
      <c r="C59" s="18">
        <f>tblData3245678910111213[[#This Row],[Téléphone]]</f>
        <v>0</v>
      </c>
      <c r="D59" s="52"/>
      <c r="E59" s="54"/>
      <c r="F59" s="54"/>
      <c r="G59" s="55">
        <f>tblData32456789101112[[#This Row],[Montant a collecté]]-tblData32456789101112[[#This Row],[Montant perçu]]</f>
        <v>0</v>
      </c>
      <c r="H59" s="21"/>
    </row>
    <row r="60" spans="2:8" x14ac:dyDescent="0.4">
      <c r="B60" s="54">
        <f>tblData3245678910111213[[#This Row],[Nom du donnateur]]</f>
        <v>0</v>
      </c>
      <c r="C60" s="18">
        <f>tblData3245678910111213[[#This Row],[Téléphone]]</f>
        <v>0</v>
      </c>
      <c r="D60" s="52"/>
      <c r="E60" s="54"/>
      <c r="F60" s="54"/>
      <c r="G60" s="55">
        <f>tblData32456789101112[[#This Row],[Montant a collecté]]-tblData32456789101112[[#This Row],[Montant perçu]]</f>
        <v>0</v>
      </c>
      <c r="H60" s="21"/>
    </row>
    <row r="61" spans="2:8" x14ac:dyDescent="0.4">
      <c r="B61" s="54">
        <f>tblData3245678910111213[[#This Row],[Nom du donnateur]]</f>
        <v>0</v>
      </c>
      <c r="C61" s="18">
        <f>tblData3245678910111213[[#This Row],[Téléphone]]</f>
        <v>0</v>
      </c>
      <c r="D61" s="52"/>
      <c r="E61" s="54"/>
      <c r="F61" s="54"/>
      <c r="G61" s="55">
        <f>tblData32456789101112[[#This Row],[Montant a collecté]]-tblData32456789101112[[#This Row],[Montant perçu]]</f>
        <v>0</v>
      </c>
      <c r="H61" s="21"/>
    </row>
    <row r="62" spans="2:8" x14ac:dyDescent="0.4">
      <c r="B62" s="54">
        <f>tblData3245678910111213[[#This Row],[Nom du donnateur]]</f>
        <v>0</v>
      </c>
      <c r="C62" s="18">
        <f>tblData3245678910111213[[#This Row],[Téléphone]]</f>
        <v>0</v>
      </c>
      <c r="D62" s="52"/>
      <c r="E62" s="54"/>
      <c r="F62" s="54"/>
      <c r="G62" s="55">
        <f>tblData32456789101112[[#This Row],[Montant a collecté]]-tblData32456789101112[[#This Row],[Montant perçu]]</f>
        <v>0</v>
      </c>
      <c r="H62" s="21"/>
    </row>
    <row r="63" spans="2:8" x14ac:dyDescent="0.4">
      <c r="B63" s="54">
        <f>tblData3245678910111213[[#This Row],[Nom du donnateur]]</f>
        <v>0</v>
      </c>
      <c r="C63" s="18">
        <f>tblData3245678910111213[[#This Row],[Téléphone]]</f>
        <v>0</v>
      </c>
      <c r="D63" s="52"/>
      <c r="E63" s="54"/>
      <c r="F63" s="54"/>
      <c r="G63" s="55">
        <f>tblData32456789101112[[#This Row],[Montant a collecté]]-tblData32456789101112[[#This Row],[Montant perçu]]</f>
        <v>0</v>
      </c>
      <c r="H63" s="21"/>
    </row>
    <row r="64" spans="2:8" x14ac:dyDescent="0.4">
      <c r="B64" s="54">
        <f>tblData3245678910111213[[#This Row],[Nom du donnateur]]</f>
        <v>0</v>
      </c>
      <c r="C64" s="18">
        <f>tblData3245678910111213[[#This Row],[Téléphone]]</f>
        <v>0</v>
      </c>
      <c r="D64" s="52"/>
      <c r="E64" s="54"/>
      <c r="F64" s="54"/>
      <c r="G64" s="55">
        <f>tblData32456789101112[[#This Row],[Montant a collecté]]-tblData32456789101112[[#This Row],[Montant perçu]]</f>
        <v>0</v>
      </c>
      <c r="H64" s="21"/>
    </row>
    <row r="65" spans="2:8" x14ac:dyDescent="0.4">
      <c r="B65" s="54">
        <f>tblData3245678910111213[[#This Row],[Nom du donnateur]]</f>
        <v>0</v>
      </c>
      <c r="C65" s="18">
        <f>tblData3245678910111213[[#This Row],[Téléphone]]</f>
        <v>0</v>
      </c>
      <c r="D65" s="52"/>
      <c r="E65" s="54"/>
      <c r="F65" s="54"/>
      <c r="G65" s="55">
        <f>tblData32456789101112[[#This Row],[Montant a collecté]]-tblData32456789101112[[#This Row],[Montant perçu]]</f>
        <v>0</v>
      </c>
      <c r="H65" s="21"/>
    </row>
    <row r="66" spans="2:8" x14ac:dyDescent="0.4">
      <c r="B66" s="54">
        <f>tblData3245678910111213[[#This Row],[Nom du donnateur]]</f>
        <v>0</v>
      </c>
      <c r="C66" s="18">
        <f>tblData3245678910111213[[#This Row],[Téléphone]]</f>
        <v>0</v>
      </c>
      <c r="D66" s="52"/>
      <c r="E66" s="54"/>
      <c r="F66" s="54"/>
      <c r="G66" s="55">
        <f>tblData32456789101112[[#This Row],[Montant a collecté]]-tblData32456789101112[[#This Row],[Montant perçu]]</f>
        <v>0</v>
      </c>
      <c r="H66" s="21"/>
    </row>
    <row r="67" spans="2:8" x14ac:dyDescent="0.4">
      <c r="B67" s="54">
        <f>tblData3245678910111213[[#This Row],[Nom du donnateur]]</f>
        <v>0</v>
      </c>
      <c r="C67" s="18">
        <f>tblData3245678910111213[[#This Row],[Téléphone]]</f>
        <v>0</v>
      </c>
      <c r="D67" s="52"/>
      <c r="E67" s="54"/>
      <c r="F67" s="54"/>
      <c r="G67" s="55">
        <f>tblData32456789101112[[#This Row],[Montant a collecté]]-tblData32456789101112[[#This Row],[Montant perçu]]</f>
        <v>0</v>
      </c>
      <c r="H67" s="21"/>
    </row>
    <row r="68" spans="2:8" x14ac:dyDescent="0.4">
      <c r="B68" s="54">
        <f>tblData3245678910111213[[#This Row],[Nom du donnateur]]</f>
        <v>0</v>
      </c>
      <c r="C68" s="18">
        <f>tblData3245678910111213[[#This Row],[Téléphone]]</f>
        <v>0</v>
      </c>
      <c r="D68" s="52"/>
      <c r="E68" s="54"/>
      <c r="F68" s="54"/>
      <c r="G68" s="55">
        <f>tblData32456789101112[[#This Row],[Montant a collecté]]-tblData32456789101112[[#This Row],[Montant perçu]]</f>
        <v>0</v>
      </c>
      <c r="H68" s="21"/>
    </row>
    <row r="69" spans="2:8" x14ac:dyDescent="0.4">
      <c r="B69" s="54">
        <f>tblData3245678910111213[[#This Row],[Nom du donnateur]]</f>
        <v>0</v>
      </c>
      <c r="C69" s="18">
        <f>tblData3245678910111213[[#This Row],[Téléphone]]</f>
        <v>0</v>
      </c>
      <c r="D69" s="52"/>
      <c r="E69" s="54"/>
      <c r="F69" s="54"/>
      <c r="G69" s="55">
        <f>tblData32456789101112[[#This Row],[Montant a collecté]]-tblData32456789101112[[#This Row],[Montant perçu]]</f>
        <v>0</v>
      </c>
      <c r="H69" s="21"/>
    </row>
    <row r="70" spans="2:8" x14ac:dyDescent="0.4">
      <c r="B70" s="54">
        <f>tblData3245678910111213[[#This Row],[Nom du donnateur]]</f>
        <v>0</v>
      </c>
      <c r="C70" s="18">
        <f>tblData3245678910111213[[#This Row],[Téléphone]]</f>
        <v>0</v>
      </c>
      <c r="D70" s="52"/>
      <c r="E70" s="54"/>
      <c r="F70" s="54"/>
      <c r="G70" s="55">
        <f>tblData32456789101112[[#This Row],[Montant a collecté]]-tblData32456789101112[[#This Row],[Montant perçu]]</f>
        <v>0</v>
      </c>
      <c r="H70" s="21"/>
    </row>
    <row r="71" spans="2:8" x14ac:dyDescent="0.4">
      <c r="B71" s="54">
        <f>tblData3245678910111213[[#This Row],[Nom du donnateur]]</f>
        <v>0</v>
      </c>
      <c r="C71" s="18">
        <f>tblData3245678910111213[[#This Row],[Téléphone]]</f>
        <v>0</v>
      </c>
      <c r="D71" s="52"/>
      <c r="E71" s="54"/>
      <c r="F71" s="54"/>
      <c r="G71" s="55">
        <f>tblData32456789101112[[#This Row],[Montant a collecté]]-tblData32456789101112[[#This Row],[Montant perçu]]</f>
        <v>0</v>
      </c>
      <c r="H71" s="21"/>
    </row>
    <row r="72" spans="2:8" x14ac:dyDescent="0.4">
      <c r="B72" s="54">
        <f>tblData3245678910111213[[#This Row],[Nom du donnateur]]</f>
        <v>0</v>
      </c>
      <c r="C72" s="18">
        <f>tblData3245678910111213[[#This Row],[Téléphone]]</f>
        <v>0</v>
      </c>
      <c r="D72" s="52"/>
      <c r="E72" s="54"/>
      <c r="F72" s="54"/>
      <c r="G72" s="55">
        <f>tblData32456789101112[[#This Row],[Montant a collecté]]-tblData32456789101112[[#This Row],[Montant perçu]]</f>
        <v>0</v>
      </c>
      <c r="H72" s="21"/>
    </row>
    <row r="73" spans="2:8" x14ac:dyDescent="0.4">
      <c r="B73" s="54">
        <f>tblData3245678910111213[[#This Row],[Nom du donnateur]]</f>
        <v>0</v>
      </c>
      <c r="C73" s="18">
        <f>tblData3245678910111213[[#This Row],[Téléphone]]</f>
        <v>0</v>
      </c>
      <c r="D73" s="52"/>
      <c r="E73" s="54"/>
      <c r="F73" s="54"/>
      <c r="G73" s="55">
        <f>tblData32456789101112[[#This Row],[Montant a collecté]]-tblData32456789101112[[#This Row],[Montant perçu]]</f>
        <v>0</v>
      </c>
      <c r="H73" s="21"/>
    </row>
    <row r="74" spans="2:8" x14ac:dyDescent="0.4">
      <c r="B74" s="54">
        <f>tblData3245678910111213[[#This Row],[Nom du donnateur]]</f>
        <v>0</v>
      </c>
      <c r="C74" s="18">
        <f>tblData3245678910111213[[#This Row],[Téléphone]]</f>
        <v>0</v>
      </c>
      <c r="D74" s="52"/>
      <c r="E74" s="54"/>
      <c r="F74" s="54"/>
      <c r="G74" s="55">
        <f>tblData32456789101112[[#This Row],[Montant a collecté]]-tblData32456789101112[[#This Row],[Montant perçu]]</f>
        <v>0</v>
      </c>
      <c r="H74" s="21"/>
    </row>
    <row r="75" spans="2:8" x14ac:dyDescent="0.4">
      <c r="B75" s="54">
        <f>tblData3245678910111213[[#This Row],[Nom du donnateur]]</f>
        <v>0</v>
      </c>
      <c r="C75" s="18">
        <f>tblData3245678910111213[[#This Row],[Téléphone]]</f>
        <v>0</v>
      </c>
      <c r="D75" s="52"/>
      <c r="E75" s="54"/>
      <c r="F75" s="54"/>
      <c r="G75" s="55">
        <f>tblData32456789101112[[#This Row],[Montant a collecté]]-tblData32456789101112[[#This Row],[Montant perçu]]</f>
        <v>0</v>
      </c>
      <c r="H75" s="21"/>
    </row>
    <row r="76" spans="2:8" x14ac:dyDescent="0.4">
      <c r="B76" s="54">
        <f>tblData3245678910111213[[#This Row],[Nom du donnateur]]</f>
        <v>0</v>
      </c>
      <c r="C76" s="18">
        <f>tblData3245678910111213[[#This Row],[Téléphone]]</f>
        <v>0</v>
      </c>
      <c r="D76" s="52"/>
      <c r="E76" s="54"/>
      <c r="F76" s="54"/>
      <c r="G76" s="55">
        <f>tblData32456789101112[[#This Row],[Montant a collecté]]-tblData32456789101112[[#This Row],[Montant perçu]]</f>
        <v>0</v>
      </c>
      <c r="H76" s="21"/>
    </row>
    <row r="77" spans="2:8" x14ac:dyDescent="0.4">
      <c r="B77" s="54">
        <f>tblData3245678910111213[[#This Row],[Nom du donnateur]]</f>
        <v>0</v>
      </c>
      <c r="C77" s="18">
        <f>tblData3245678910111213[[#This Row],[Téléphone]]</f>
        <v>0</v>
      </c>
      <c r="D77" s="52"/>
      <c r="E77" s="54"/>
      <c r="F77" s="54"/>
      <c r="G77" s="55">
        <f>tblData32456789101112[[#This Row],[Montant a collecté]]-tblData32456789101112[[#This Row],[Montant perçu]]</f>
        <v>0</v>
      </c>
      <c r="H77" s="21"/>
    </row>
    <row r="78" spans="2:8" x14ac:dyDescent="0.4">
      <c r="B78" s="54">
        <f>tblData3245678910111213[[#This Row],[Nom du donnateur]]</f>
        <v>0</v>
      </c>
      <c r="C78" s="18">
        <f>tblData3245678910111213[[#This Row],[Téléphone]]</f>
        <v>0</v>
      </c>
      <c r="D78" s="52"/>
      <c r="E78" s="54"/>
      <c r="F78" s="54"/>
      <c r="G78" s="55">
        <f>tblData32456789101112[[#This Row],[Montant a collecté]]-tblData32456789101112[[#This Row],[Montant perçu]]</f>
        <v>0</v>
      </c>
      <c r="H78" s="21"/>
    </row>
    <row r="79" spans="2:8" x14ac:dyDescent="0.4">
      <c r="B79" s="54">
        <f>tblData3245678910111213[[#This Row],[Nom du donnateur]]</f>
        <v>0</v>
      </c>
      <c r="C79" s="18">
        <f>tblData3245678910111213[[#This Row],[Téléphone]]</f>
        <v>0</v>
      </c>
      <c r="D79" s="52"/>
      <c r="E79" s="54"/>
      <c r="F79" s="54"/>
      <c r="G79" s="55">
        <f>tblData32456789101112[[#This Row],[Montant a collecté]]-tblData32456789101112[[#This Row],[Montant perçu]]</f>
        <v>0</v>
      </c>
      <c r="H79" s="21"/>
    </row>
    <row r="80" spans="2:8" x14ac:dyDescent="0.4">
      <c r="B80" s="54">
        <f>tblData3245678910111213[[#This Row],[Nom du donnateur]]</f>
        <v>0</v>
      </c>
      <c r="C80" s="18">
        <f>tblData3245678910111213[[#This Row],[Téléphone]]</f>
        <v>0</v>
      </c>
      <c r="D80" s="52"/>
      <c r="E80" s="54"/>
      <c r="F80" s="54"/>
      <c r="G80" s="55">
        <f>tblData32456789101112[[#This Row],[Montant a collecté]]-tblData32456789101112[[#This Row],[Montant perçu]]</f>
        <v>0</v>
      </c>
      <c r="H80" s="21"/>
    </row>
    <row r="81" spans="2:8" x14ac:dyDescent="0.4">
      <c r="B81" s="54">
        <f>tblData3245678910111213[[#This Row],[Nom du donnateur]]</f>
        <v>0</v>
      </c>
      <c r="C81" s="18">
        <f>tblData3245678910111213[[#This Row],[Téléphone]]</f>
        <v>0</v>
      </c>
      <c r="D81" s="52"/>
      <c r="E81" s="54"/>
      <c r="F81" s="54"/>
      <c r="G81" s="55">
        <f>tblData32456789101112[[#This Row],[Montant a collecté]]-tblData32456789101112[[#This Row],[Montant perçu]]</f>
        <v>0</v>
      </c>
      <c r="H81" s="21"/>
    </row>
    <row r="82" spans="2:8" x14ac:dyDescent="0.4">
      <c r="B82" s="54">
        <f>tblData3245678910111213[[#This Row],[Nom du donnateur]]</f>
        <v>0</v>
      </c>
      <c r="C82" s="18">
        <f>tblData3245678910111213[[#This Row],[Téléphone]]</f>
        <v>0</v>
      </c>
      <c r="D82" s="52"/>
      <c r="E82" s="54"/>
      <c r="F82" s="54"/>
      <c r="G82" s="55">
        <f>tblData32456789101112[[#This Row],[Montant a collecté]]-tblData32456789101112[[#This Row],[Montant perçu]]</f>
        <v>0</v>
      </c>
      <c r="H82" s="21"/>
    </row>
    <row r="83" spans="2:8" x14ac:dyDescent="0.4">
      <c r="B83" s="54">
        <f>tblData3245678910111213[[#This Row],[Nom du donnateur]]</f>
        <v>0</v>
      </c>
      <c r="C83" s="18">
        <f>tblData3245678910111213[[#This Row],[Téléphone]]</f>
        <v>0</v>
      </c>
      <c r="D83" s="52"/>
      <c r="E83" s="54"/>
      <c r="F83" s="54"/>
      <c r="G83" s="55">
        <f>tblData32456789101112[[#This Row],[Montant a collecté]]-tblData32456789101112[[#This Row],[Montant perçu]]</f>
        <v>0</v>
      </c>
      <c r="H83" s="21"/>
    </row>
    <row r="84" spans="2:8" x14ac:dyDescent="0.4">
      <c r="B84" s="54">
        <f>tblData3245678910111213[[#This Row],[Nom du donnateur]]</f>
        <v>0</v>
      </c>
      <c r="C84" s="18">
        <f>tblData3245678910111213[[#This Row],[Téléphone]]</f>
        <v>0</v>
      </c>
      <c r="D84" s="52"/>
      <c r="E84" s="54"/>
      <c r="F84" s="54"/>
      <c r="G84" s="55">
        <f>tblData32456789101112[[#This Row],[Montant a collecté]]-tblData32456789101112[[#This Row],[Montant perçu]]</f>
        <v>0</v>
      </c>
      <c r="H84" s="21"/>
    </row>
    <row r="85" spans="2:8" x14ac:dyDescent="0.4">
      <c r="B85" s="54">
        <f>tblData3245678910111213[[#This Row],[Nom du donnateur]]</f>
        <v>0</v>
      </c>
      <c r="C85" s="18">
        <f>tblData3245678910111213[[#This Row],[Téléphone]]</f>
        <v>0</v>
      </c>
      <c r="D85" s="52"/>
      <c r="E85" s="54"/>
      <c r="F85" s="54"/>
      <c r="G85" s="55">
        <f>tblData32456789101112[[#This Row],[Montant a collecté]]-tblData32456789101112[[#This Row],[Montant perçu]]</f>
        <v>0</v>
      </c>
      <c r="H85" s="21"/>
    </row>
    <row r="86" spans="2:8" x14ac:dyDescent="0.4">
      <c r="B86" s="54">
        <f>tblData3245678910111213[[#This Row],[Nom du donnateur]]</f>
        <v>0</v>
      </c>
      <c r="C86" s="18">
        <f>tblData3245678910111213[[#This Row],[Téléphone]]</f>
        <v>0</v>
      </c>
      <c r="D86" s="52"/>
      <c r="E86" s="54"/>
      <c r="F86" s="54"/>
      <c r="G86" s="55">
        <f>tblData32456789101112[[#This Row],[Montant a collecté]]-tblData32456789101112[[#This Row],[Montant perçu]]</f>
        <v>0</v>
      </c>
      <c r="H86" s="21"/>
    </row>
    <row r="87" spans="2:8" x14ac:dyDescent="0.4">
      <c r="B87" s="54">
        <f>tblData3245678910111213[[#This Row],[Nom du donnateur]]</f>
        <v>0</v>
      </c>
      <c r="C87" s="18">
        <f>tblData3245678910111213[[#This Row],[Téléphone]]</f>
        <v>0</v>
      </c>
      <c r="D87" s="52"/>
      <c r="E87" s="54"/>
      <c r="F87" s="54"/>
      <c r="G87" s="55">
        <f>tblData32456789101112[[#This Row],[Montant a collecté]]-tblData32456789101112[[#This Row],[Montant perçu]]</f>
        <v>0</v>
      </c>
      <c r="H87" s="21"/>
    </row>
    <row r="88" spans="2:8" x14ac:dyDescent="0.4">
      <c r="B88" s="54">
        <f>tblData3245678910111213[[#This Row],[Nom du donnateur]]</f>
        <v>0</v>
      </c>
      <c r="C88" s="18">
        <f>tblData3245678910111213[[#This Row],[Téléphone]]</f>
        <v>0</v>
      </c>
      <c r="D88" s="52"/>
      <c r="E88" s="54"/>
      <c r="F88" s="54"/>
      <c r="G88" s="55">
        <f>tblData32456789101112[[#This Row],[Montant a collecté]]-tblData32456789101112[[#This Row],[Montant perçu]]</f>
        <v>0</v>
      </c>
      <c r="H88" s="21"/>
    </row>
    <row r="89" spans="2:8" x14ac:dyDescent="0.4">
      <c r="B89" s="54">
        <f>tblData3245678910111213[[#This Row],[Nom du donnateur]]</f>
        <v>0</v>
      </c>
      <c r="C89" s="18">
        <f>tblData3245678910111213[[#This Row],[Téléphone]]</f>
        <v>0</v>
      </c>
      <c r="D89" s="52"/>
      <c r="E89" s="54"/>
      <c r="F89" s="54"/>
      <c r="G89" s="55">
        <f>tblData32456789101112[[#This Row],[Montant a collecté]]-tblData32456789101112[[#This Row],[Montant perçu]]</f>
        <v>0</v>
      </c>
      <c r="H89" s="21"/>
    </row>
    <row r="90" spans="2:8" x14ac:dyDescent="0.4">
      <c r="B90" s="54">
        <f>tblData3245678910111213[[#This Row],[Nom du donnateur]]</f>
        <v>0</v>
      </c>
      <c r="C90" s="18">
        <f>tblData3245678910111213[[#This Row],[Téléphone]]</f>
        <v>0</v>
      </c>
      <c r="D90" s="52"/>
      <c r="E90" s="54"/>
      <c r="F90" s="54"/>
      <c r="G90" s="55">
        <f>tblData32456789101112[[#This Row],[Montant a collecté]]-tblData32456789101112[[#This Row],[Montant perçu]]</f>
        <v>0</v>
      </c>
      <c r="H90" s="21"/>
    </row>
    <row r="91" spans="2:8" x14ac:dyDescent="0.4">
      <c r="B91" s="54">
        <f>tblData3245678910111213[[#This Row],[Nom du donnateur]]</f>
        <v>0</v>
      </c>
      <c r="C91" s="18">
        <f>tblData3245678910111213[[#This Row],[Téléphone]]</f>
        <v>0</v>
      </c>
      <c r="D91" s="52"/>
      <c r="E91" s="54"/>
      <c r="F91" s="54"/>
      <c r="G91" s="55">
        <f>tblData32456789101112[[#This Row],[Montant a collecté]]-tblData32456789101112[[#This Row],[Montant perçu]]</f>
        <v>0</v>
      </c>
      <c r="H91" s="21"/>
    </row>
    <row r="92" spans="2:8" x14ac:dyDescent="0.4">
      <c r="B92" s="54">
        <f>tblData3245678910111213[[#This Row],[Nom du donnateur]]</f>
        <v>0</v>
      </c>
      <c r="C92" s="18">
        <f>tblData3245678910111213[[#This Row],[Téléphone]]</f>
        <v>0</v>
      </c>
      <c r="D92" s="52"/>
      <c r="E92" s="54"/>
      <c r="F92" s="54"/>
      <c r="G92" s="55">
        <f>tblData32456789101112[[#This Row],[Montant a collecté]]-tblData32456789101112[[#This Row],[Montant perçu]]</f>
        <v>0</v>
      </c>
      <c r="H92" s="21"/>
    </row>
    <row r="93" spans="2:8" x14ac:dyDescent="0.4">
      <c r="B93" s="54">
        <f>tblData3245678910111213[[#This Row],[Nom du donnateur]]</f>
        <v>0</v>
      </c>
      <c r="C93" s="18">
        <f>tblData3245678910111213[[#This Row],[Téléphone]]</f>
        <v>0</v>
      </c>
      <c r="D93" s="52"/>
      <c r="E93" s="54"/>
      <c r="F93" s="54"/>
      <c r="G93" s="55">
        <f>tblData32456789101112[[#This Row],[Montant a collecté]]-tblData32456789101112[[#This Row],[Montant perçu]]</f>
        <v>0</v>
      </c>
      <c r="H93" s="21"/>
    </row>
    <row r="94" spans="2:8" x14ac:dyDescent="0.4">
      <c r="B94" s="54">
        <f>tblData3245678910111213[[#This Row],[Nom du donnateur]]</f>
        <v>0</v>
      </c>
      <c r="C94" s="18">
        <f>tblData3245678910111213[[#This Row],[Téléphone]]</f>
        <v>0</v>
      </c>
      <c r="D94" s="52"/>
      <c r="E94" s="54"/>
      <c r="F94" s="54"/>
      <c r="G94" s="55">
        <f>tblData32456789101112[[#This Row],[Montant a collecté]]-tblData32456789101112[[#This Row],[Montant perçu]]</f>
        <v>0</v>
      </c>
      <c r="H94" s="21"/>
    </row>
    <row r="95" spans="2:8" x14ac:dyDescent="0.4">
      <c r="B95" s="54">
        <f>tblData3245678910111213[[#This Row],[Nom du donnateur]]</f>
        <v>0</v>
      </c>
      <c r="C95" s="18">
        <f>tblData3245678910111213[[#This Row],[Téléphone]]</f>
        <v>0</v>
      </c>
      <c r="D95" s="52"/>
      <c r="E95" s="54"/>
      <c r="F95" s="54"/>
      <c r="G95" s="55">
        <f>tblData32456789101112[[#This Row],[Montant a collecté]]-tblData32456789101112[[#This Row],[Montant perçu]]</f>
        <v>0</v>
      </c>
      <c r="H95" s="21"/>
    </row>
    <row r="96" spans="2:8" x14ac:dyDescent="0.4">
      <c r="B96" s="54">
        <f>tblData3245678910111213[[#This Row],[Nom du donnateur]]</f>
        <v>0</v>
      </c>
      <c r="C96" s="18">
        <f>tblData3245678910111213[[#This Row],[Téléphone]]</f>
        <v>0</v>
      </c>
      <c r="D96" s="52"/>
      <c r="E96" s="54"/>
      <c r="F96" s="54"/>
      <c r="G96" s="55">
        <f>tblData32456789101112[[#This Row],[Montant a collecté]]-tblData32456789101112[[#This Row],[Montant perçu]]</f>
        <v>0</v>
      </c>
      <c r="H96" s="21"/>
    </row>
    <row r="97" spans="2:8" x14ac:dyDescent="0.4">
      <c r="B97" s="54">
        <f>tblData3245678910111213[[#This Row],[Nom du donnateur]]</f>
        <v>0</v>
      </c>
      <c r="C97" s="18">
        <f>tblData3245678910111213[[#This Row],[Téléphone]]</f>
        <v>0</v>
      </c>
      <c r="D97" s="52"/>
      <c r="E97" s="54"/>
      <c r="F97" s="54"/>
      <c r="G97" s="55">
        <f>tblData32456789101112[[#This Row],[Montant a collecté]]-tblData32456789101112[[#This Row],[Montant perçu]]</f>
        <v>0</v>
      </c>
      <c r="H97" s="21"/>
    </row>
    <row r="98" spans="2:8" x14ac:dyDescent="0.4">
      <c r="B98" s="54">
        <f>tblData3245678910111213[[#This Row],[Nom du donnateur]]</f>
        <v>0</v>
      </c>
      <c r="C98" s="18">
        <f>tblData3245678910111213[[#This Row],[Téléphone]]</f>
        <v>0</v>
      </c>
      <c r="D98" s="52"/>
      <c r="E98" s="54"/>
      <c r="F98" s="54"/>
      <c r="G98" s="55">
        <f>tblData32456789101112[[#This Row],[Montant a collecté]]-tblData32456789101112[[#This Row],[Montant perçu]]</f>
        <v>0</v>
      </c>
      <c r="H98" s="21"/>
    </row>
    <row r="99" spans="2:8" x14ac:dyDescent="0.4">
      <c r="B99" s="54">
        <f>tblData3245678910111213[[#This Row],[Nom du donnateur]]</f>
        <v>0</v>
      </c>
      <c r="C99" s="18">
        <f>tblData3245678910111213[[#This Row],[Téléphone]]</f>
        <v>0</v>
      </c>
      <c r="D99" s="52"/>
      <c r="E99" s="54"/>
      <c r="F99" s="54"/>
      <c r="G99" s="55">
        <f>tblData32456789101112[[#This Row],[Montant a collecté]]-tblData32456789101112[[#This Row],[Montant perçu]]</f>
        <v>0</v>
      </c>
      <c r="H99" s="21"/>
    </row>
    <row r="100" spans="2:8" x14ac:dyDescent="0.4">
      <c r="B100" s="54">
        <f>tblData3245678910111213[[#This Row],[Nom du donnateur]]</f>
        <v>0</v>
      </c>
      <c r="C100" s="18">
        <f>tblData3245678910111213[[#This Row],[Téléphone]]</f>
        <v>0</v>
      </c>
      <c r="D100" s="52"/>
      <c r="E100" s="54"/>
      <c r="F100" s="54"/>
      <c r="G100" s="55">
        <f>tblData32456789101112[[#This Row],[Montant a collecté]]-tblData32456789101112[[#This Row],[Montant perçu]]</f>
        <v>0</v>
      </c>
      <c r="H100" s="21"/>
    </row>
    <row r="101" spans="2:8" x14ac:dyDescent="0.4">
      <c r="B101" s="54">
        <f>tblData3245678910111213[[#This Row],[Nom du donnateur]]</f>
        <v>0</v>
      </c>
      <c r="C101" s="18">
        <f>tblData3245678910111213[[#This Row],[Téléphone]]</f>
        <v>0</v>
      </c>
      <c r="D101" s="52"/>
      <c r="E101" s="54"/>
      <c r="F101" s="54"/>
      <c r="G101" s="55">
        <f>tblData32456789101112[[#This Row],[Montant a collecté]]-tblData32456789101112[[#This Row],[Montant perçu]]</f>
        <v>0</v>
      </c>
      <c r="H101" s="21"/>
    </row>
    <row r="102" spans="2:8" x14ac:dyDescent="0.4">
      <c r="B102" s="54">
        <f>tblData3245678910111213[[#This Row],[Nom du donnateur]]</f>
        <v>0</v>
      </c>
      <c r="C102" s="18">
        <f>tblData3245678910111213[[#This Row],[Téléphone]]</f>
        <v>0</v>
      </c>
      <c r="D102" s="52"/>
      <c r="E102" s="54"/>
      <c r="F102" s="54"/>
      <c r="G102" s="55">
        <f>tblData32456789101112[[#This Row],[Montant a collecté]]-tblData32456789101112[[#This Row],[Montant perçu]]</f>
        <v>0</v>
      </c>
      <c r="H102" s="21"/>
    </row>
    <row r="103" spans="2:8" x14ac:dyDescent="0.4">
      <c r="B103" s="54">
        <f>tblData3245678910111213[[#This Row],[Nom du donnateur]]</f>
        <v>0</v>
      </c>
      <c r="C103" s="18">
        <f>tblData3245678910111213[[#This Row],[Téléphone]]</f>
        <v>0</v>
      </c>
      <c r="D103" s="52"/>
      <c r="E103" s="54"/>
      <c r="F103" s="54"/>
      <c r="G103" s="55">
        <f>tblData32456789101112[[#This Row],[Montant a collecté]]-tblData32456789101112[[#This Row],[Montant perçu]]</f>
        <v>0</v>
      </c>
      <c r="H103" s="21"/>
    </row>
    <row r="104" spans="2:8" x14ac:dyDescent="0.4">
      <c r="B104" s="54">
        <f>tblData3245678910111213[[#This Row],[Nom du donnateur]]</f>
        <v>0</v>
      </c>
      <c r="C104" s="18">
        <f>tblData3245678910111213[[#This Row],[Téléphone]]</f>
        <v>0</v>
      </c>
      <c r="D104" s="52"/>
      <c r="E104" s="54"/>
      <c r="F104" s="54"/>
      <c r="G104" s="55">
        <f>tblData32456789101112[[#This Row],[Montant a collecté]]-tblData32456789101112[[#This Row],[Montant perçu]]</f>
        <v>0</v>
      </c>
      <c r="H104" s="21"/>
    </row>
    <row r="105" spans="2:8" x14ac:dyDescent="0.4">
      <c r="B105" s="54">
        <f>tblData3245678910111213[[#This Row],[Nom du donnateur]]</f>
        <v>0</v>
      </c>
      <c r="C105" s="18">
        <f>tblData3245678910111213[[#This Row],[Téléphone]]</f>
        <v>0</v>
      </c>
      <c r="D105" s="52"/>
      <c r="E105" s="54"/>
      <c r="F105" s="54"/>
      <c r="G105" s="55">
        <f>tblData32456789101112[[#This Row],[Montant a collecté]]-tblData32456789101112[[#This Row],[Montant perçu]]</f>
        <v>0</v>
      </c>
      <c r="H105" s="21"/>
    </row>
    <row r="106" spans="2:8" x14ac:dyDescent="0.4">
      <c r="B106" s="54">
        <f>tblData3245678910111213[[#This Row],[Nom du donnateur]]</f>
        <v>0</v>
      </c>
      <c r="C106" s="18">
        <f>tblData3245678910111213[[#This Row],[Téléphone]]</f>
        <v>0</v>
      </c>
      <c r="D106" s="52"/>
      <c r="E106" s="54"/>
      <c r="F106" s="54"/>
      <c r="G106" s="55">
        <f>tblData32456789101112[[#This Row],[Montant a collecté]]-tblData32456789101112[[#This Row],[Montant perçu]]</f>
        <v>0</v>
      </c>
      <c r="H106" s="21"/>
    </row>
    <row r="107" spans="2:8" x14ac:dyDescent="0.4">
      <c r="B107" s="54">
        <f>tblData3245678910111213[[#This Row],[Nom du donnateur]]</f>
        <v>0</v>
      </c>
      <c r="C107" s="18">
        <f>tblData3245678910111213[[#This Row],[Téléphone]]</f>
        <v>0</v>
      </c>
      <c r="D107" s="52"/>
      <c r="E107" s="54"/>
      <c r="F107" s="54"/>
      <c r="G107" s="55">
        <f>tblData32456789101112[[#This Row],[Montant a collecté]]-tblData32456789101112[[#This Row],[Montant perçu]]</f>
        <v>0</v>
      </c>
      <c r="H107" s="21"/>
    </row>
    <row r="108" spans="2:8" x14ac:dyDescent="0.4">
      <c r="B108" s="54">
        <f>tblData3245678910111213[[#This Row],[Nom du donnateur]]</f>
        <v>0</v>
      </c>
      <c r="C108" s="18">
        <f>tblData3245678910111213[[#This Row],[Téléphone]]</f>
        <v>0</v>
      </c>
      <c r="D108" s="52"/>
      <c r="E108" s="54"/>
      <c r="F108" s="54"/>
      <c r="G108" s="55">
        <f>tblData32456789101112[[#This Row],[Montant a collecté]]-tblData32456789101112[[#This Row],[Montant perçu]]</f>
        <v>0</v>
      </c>
      <c r="H108" s="21"/>
    </row>
    <row r="109" spans="2:8" x14ac:dyDescent="0.4">
      <c r="B109" s="54">
        <f>tblData3245678910111213[[#This Row],[Nom du donnateur]]</f>
        <v>0</v>
      </c>
      <c r="C109" s="18">
        <f>tblData3245678910111213[[#This Row],[Téléphone]]</f>
        <v>0</v>
      </c>
      <c r="D109" s="52"/>
      <c r="E109" s="54"/>
      <c r="F109" s="54"/>
      <c r="G109" s="55">
        <f>tblData32456789101112[[#This Row],[Montant a collecté]]-tblData32456789101112[[#This Row],[Montant perçu]]</f>
        <v>0</v>
      </c>
      <c r="H109" s="21"/>
    </row>
    <row r="110" spans="2:8" x14ac:dyDescent="0.4">
      <c r="B110" s="54">
        <f>tblData3245678910111213[[#This Row],[Nom du donnateur]]</f>
        <v>0</v>
      </c>
      <c r="C110" s="18">
        <f>tblData3245678910111213[[#This Row],[Téléphone]]</f>
        <v>0</v>
      </c>
      <c r="D110" s="52"/>
      <c r="E110" s="54"/>
      <c r="F110" s="54"/>
      <c r="G110" s="55">
        <f>tblData32456789101112[[#This Row],[Montant a collecté]]-tblData32456789101112[[#This Row],[Montant perçu]]</f>
        <v>0</v>
      </c>
      <c r="H110" s="21"/>
    </row>
    <row r="111" spans="2:8" x14ac:dyDescent="0.4">
      <c r="B111" s="54">
        <f>tblData3245678910111213[[#This Row],[Nom du donnateur]]</f>
        <v>0</v>
      </c>
      <c r="C111" s="18">
        <f>tblData3245678910111213[[#This Row],[Téléphone]]</f>
        <v>0</v>
      </c>
      <c r="D111" s="52"/>
      <c r="E111" s="54"/>
      <c r="F111" s="54"/>
      <c r="G111" s="55">
        <f>tblData32456789101112[[#This Row],[Montant a collecté]]-tblData32456789101112[[#This Row],[Montant perçu]]</f>
        <v>0</v>
      </c>
      <c r="H111" s="21"/>
    </row>
    <row r="112" spans="2:8" x14ac:dyDescent="0.4">
      <c r="B112" s="54">
        <f>tblData3245678910111213[[#This Row],[Nom du donnateur]]</f>
        <v>0</v>
      </c>
      <c r="C112" s="18">
        <f>tblData3245678910111213[[#This Row],[Téléphone]]</f>
        <v>0</v>
      </c>
      <c r="D112" s="52"/>
      <c r="E112" s="54"/>
      <c r="F112" s="54"/>
      <c r="G112" s="55">
        <f>tblData32456789101112[[#This Row],[Montant a collecté]]-tblData32456789101112[[#This Row],[Montant perçu]]</f>
        <v>0</v>
      </c>
      <c r="H112" s="21"/>
    </row>
    <row r="113" spans="2:8" x14ac:dyDescent="0.4">
      <c r="B113" s="54">
        <f>tblData3245678910111213[[#This Row],[Nom du donnateur]]</f>
        <v>0</v>
      </c>
      <c r="C113" s="18">
        <f>tblData3245678910111213[[#This Row],[Téléphone]]</f>
        <v>0</v>
      </c>
      <c r="D113" s="52"/>
      <c r="E113" s="54"/>
      <c r="F113" s="54"/>
      <c r="G113" s="55">
        <f>tblData32456789101112[[#This Row],[Montant a collecté]]-tblData32456789101112[[#This Row],[Montant perçu]]</f>
        <v>0</v>
      </c>
      <c r="H113" s="21"/>
    </row>
    <row r="114" spans="2:8" x14ac:dyDescent="0.4">
      <c r="B114" s="54">
        <f>tblData3245678910111213[[#This Row],[Nom du donnateur]]</f>
        <v>0</v>
      </c>
      <c r="C114" s="18">
        <f>tblData3245678910111213[[#This Row],[Téléphone]]</f>
        <v>0</v>
      </c>
      <c r="D114" s="52"/>
      <c r="E114" s="54"/>
      <c r="F114" s="54"/>
      <c r="G114" s="55">
        <f>tblData32456789101112[[#This Row],[Montant a collecté]]-tblData32456789101112[[#This Row],[Montant perçu]]</f>
        <v>0</v>
      </c>
      <c r="H114" s="21"/>
    </row>
    <row r="115" spans="2:8" x14ac:dyDescent="0.4">
      <c r="B115" s="54">
        <f>tblData3245678910111213[[#This Row],[Nom du donnateur]]</f>
        <v>0</v>
      </c>
      <c r="C115" s="18">
        <f>tblData3245678910111213[[#This Row],[Téléphone]]</f>
        <v>0</v>
      </c>
      <c r="D115" s="52"/>
      <c r="E115" s="54"/>
      <c r="F115" s="54"/>
      <c r="G115" s="55">
        <f>tblData32456789101112[[#This Row],[Montant a collecté]]-tblData32456789101112[[#This Row],[Montant perçu]]</f>
        <v>0</v>
      </c>
      <c r="H115" s="21"/>
    </row>
    <row r="116" spans="2:8" x14ac:dyDescent="0.4">
      <c r="B116" s="54">
        <f>tblData3245678910111213[[#This Row],[Nom du donnateur]]</f>
        <v>0</v>
      </c>
      <c r="C116" s="18">
        <f>tblData3245678910111213[[#This Row],[Téléphone]]</f>
        <v>0</v>
      </c>
      <c r="D116" s="52"/>
      <c r="E116" s="54"/>
      <c r="F116" s="54"/>
      <c r="G116" s="55">
        <f>tblData32456789101112[[#This Row],[Montant a collecté]]-tblData32456789101112[[#This Row],[Montant perçu]]</f>
        <v>0</v>
      </c>
      <c r="H116" s="21"/>
    </row>
    <row r="117" spans="2:8" x14ac:dyDescent="0.4">
      <c r="B117" s="54">
        <f>tblData3245678910111213[[#This Row],[Nom du donnateur]]</f>
        <v>0</v>
      </c>
      <c r="C117" s="18">
        <f>tblData3245678910111213[[#This Row],[Téléphone]]</f>
        <v>0</v>
      </c>
      <c r="D117" s="52"/>
      <c r="E117" s="54"/>
      <c r="F117" s="54"/>
      <c r="G117" s="55">
        <f>tblData32456789101112[[#This Row],[Montant a collecté]]-tblData32456789101112[[#This Row],[Montant perçu]]</f>
        <v>0</v>
      </c>
      <c r="H117" s="21"/>
    </row>
    <row r="118" spans="2:8" x14ac:dyDescent="0.4">
      <c r="B118" s="54">
        <f>tblData3245678910111213[[#This Row],[Nom du donnateur]]</f>
        <v>0</v>
      </c>
      <c r="C118" s="18">
        <f>tblData3245678910111213[[#This Row],[Téléphone]]</f>
        <v>0</v>
      </c>
      <c r="D118" s="52"/>
      <c r="E118" s="54"/>
      <c r="F118" s="54"/>
      <c r="G118" s="55">
        <f>tblData32456789101112[[#This Row],[Montant a collecté]]-tblData32456789101112[[#This Row],[Montant perçu]]</f>
        <v>0</v>
      </c>
      <c r="H118" s="21"/>
    </row>
    <row r="119" spans="2:8" x14ac:dyDescent="0.4">
      <c r="B119" s="54">
        <f>tblData3245678910111213[[#This Row],[Nom du donnateur]]</f>
        <v>0</v>
      </c>
      <c r="C119" s="18">
        <f>tblData3245678910111213[[#This Row],[Téléphone]]</f>
        <v>0</v>
      </c>
      <c r="D119" s="52"/>
      <c r="E119" s="54"/>
      <c r="F119" s="54"/>
      <c r="G119" s="55">
        <f>tblData32456789101112[[#This Row],[Montant a collecté]]-tblData32456789101112[[#This Row],[Montant perçu]]</f>
        <v>0</v>
      </c>
      <c r="H119" s="21"/>
    </row>
    <row r="120" spans="2:8" x14ac:dyDescent="0.4">
      <c r="B120" s="54">
        <f>tblData3245678910111213[[#This Row],[Nom du donnateur]]</f>
        <v>0</v>
      </c>
      <c r="C120" s="18">
        <f>tblData3245678910111213[[#This Row],[Téléphone]]</f>
        <v>0</v>
      </c>
      <c r="D120" s="52"/>
      <c r="E120" s="54"/>
      <c r="F120" s="54"/>
      <c r="G120" s="55">
        <f>tblData32456789101112[[#This Row],[Montant a collecté]]-tblData32456789101112[[#This Row],[Montant perçu]]</f>
        <v>0</v>
      </c>
      <c r="H120" s="21"/>
    </row>
    <row r="121" spans="2:8" x14ac:dyDescent="0.4">
      <c r="B121" s="54">
        <f>tblData3245678910111213[[#This Row],[Nom du donnateur]]</f>
        <v>0</v>
      </c>
      <c r="C121" s="18">
        <f>tblData3245678910111213[[#This Row],[Téléphone]]</f>
        <v>0</v>
      </c>
      <c r="D121" s="52"/>
      <c r="E121" s="54"/>
      <c r="F121" s="54"/>
      <c r="G121" s="55">
        <f>tblData32456789101112[[#This Row],[Montant a collecté]]-tblData32456789101112[[#This Row],[Montant perçu]]</f>
        <v>0</v>
      </c>
      <c r="H121" s="21"/>
    </row>
    <row r="122" spans="2:8" x14ac:dyDescent="0.4">
      <c r="B122" s="54">
        <f>tblData3245678910111213[[#This Row],[Nom du donnateur]]</f>
        <v>0</v>
      </c>
      <c r="C122" s="18">
        <f>tblData3245678910111213[[#This Row],[Téléphone]]</f>
        <v>0</v>
      </c>
      <c r="D122" s="52"/>
      <c r="E122" s="54"/>
      <c r="F122" s="54"/>
      <c r="G122" s="55">
        <f>tblData32456789101112[[#This Row],[Montant a collecté]]-tblData32456789101112[[#This Row],[Montant perçu]]</f>
        <v>0</v>
      </c>
      <c r="H122" s="21"/>
    </row>
    <row r="123" spans="2:8" x14ac:dyDescent="0.4">
      <c r="B123" s="54">
        <f>tblData3245678910111213[[#This Row],[Nom du donnateur]]</f>
        <v>0</v>
      </c>
      <c r="C123" s="18">
        <f>tblData3245678910111213[[#This Row],[Téléphone]]</f>
        <v>0</v>
      </c>
      <c r="D123" s="52"/>
      <c r="E123" s="54"/>
      <c r="F123" s="54"/>
      <c r="G123" s="55">
        <f>tblData32456789101112[[#This Row],[Montant a collecté]]-tblData32456789101112[[#This Row],[Montant perçu]]</f>
        <v>0</v>
      </c>
      <c r="H123" s="21"/>
    </row>
    <row r="124" spans="2:8" x14ac:dyDescent="0.4">
      <c r="B124" s="54">
        <f>tblData3245678910111213[[#This Row],[Nom du donnateur]]</f>
        <v>0</v>
      </c>
      <c r="C124" s="18">
        <f>tblData3245678910111213[[#This Row],[Téléphone]]</f>
        <v>0</v>
      </c>
      <c r="D124" s="52"/>
      <c r="E124" s="54"/>
      <c r="F124" s="54"/>
      <c r="G124" s="55">
        <f>tblData32456789101112[[#This Row],[Montant a collecté]]-tblData32456789101112[[#This Row],[Montant perçu]]</f>
        <v>0</v>
      </c>
      <c r="H124" s="21"/>
    </row>
    <row r="125" spans="2:8" x14ac:dyDescent="0.4">
      <c r="B125" s="54">
        <f>tblData3245678910111213[[#This Row],[Nom du donnateur]]</f>
        <v>0</v>
      </c>
      <c r="C125" s="18">
        <f>tblData3245678910111213[[#This Row],[Téléphone]]</f>
        <v>0</v>
      </c>
      <c r="D125" s="52"/>
      <c r="E125" s="54"/>
      <c r="F125" s="54"/>
      <c r="G125" s="55">
        <f>tblData32456789101112[[#This Row],[Montant a collecté]]-tblData32456789101112[[#This Row],[Montant perçu]]</f>
        <v>0</v>
      </c>
      <c r="H125" s="21"/>
    </row>
    <row r="126" spans="2:8" x14ac:dyDescent="0.4">
      <c r="B126" s="54">
        <f>tblData3245678910111213[[#This Row],[Nom du donnateur]]</f>
        <v>0</v>
      </c>
      <c r="C126" s="18">
        <f>tblData3245678910111213[[#This Row],[Téléphone]]</f>
        <v>0</v>
      </c>
      <c r="D126" s="52"/>
      <c r="E126" s="54"/>
      <c r="F126" s="54"/>
      <c r="G126" s="55">
        <f>tblData32456789101112[[#This Row],[Montant a collecté]]-tblData32456789101112[[#This Row],[Montant perçu]]</f>
        <v>0</v>
      </c>
      <c r="H126" s="21"/>
    </row>
    <row r="127" spans="2:8" x14ac:dyDescent="0.4">
      <c r="B127" s="54">
        <f>tblData3245678910111213[[#This Row],[Nom du donnateur]]</f>
        <v>0</v>
      </c>
      <c r="C127" s="18">
        <f>tblData3245678910111213[[#This Row],[Téléphone]]</f>
        <v>0</v>
      </c>
      <c r="D127" s="52"/>
      <c r="E127" s="54"/>
      <c r="F127" s="54"/>
      <c r="G127" s="55">
        <f>tblData32456789101112[[#This Row],[Montant a collecté]]-tblData32456789101112[[#This Row],[Montant perçu]]</f>
        <v>0</v>
      </c>
      <c r="H127" s="21"/>
    </row>
    <row r="128" spans="2:8" x14ac:dyDescent="0.4">
      <c r="B128" s="54">
        <f>tblData3245678910111213[[#This Row],[Nom du donnateur]]</f>
        <v>0</v>
      </c>
      <c r="C128" s="18">
        <f>tblData3245678910111213[[#This Row],[Téléphone]]</f>
        <v>0</v>
      </c>
      <c r="D128" s="52"/>
      <c r="E128" s="54"/>
      <c r="F128" s="54"/>
      <c r="G128" s="55">
        <f>tblData32456789101112[[#This Row],[Montant a collecté]]-tblData32456789101112[[#This Row],[Montant perçu]]</f>
        <v>0</v>
      </c>
      <c r="H128" s="21"/>
    </row>
    <row r="129" spans="2:8" x14ac:dyDescent="0.4">
      <c r="B129" s="54">
        <f>tblData3245678910111213[[#This Row],[Nom du donnateur]]</f>
        <v>0</v>
      </c>
      <c r="C129" s="18">
        <f>tblData3245678910111213[[#This Row],[Téléphone]]</f>
        <v>0</v>
      </c>
      <c r="D129" s="52"/>
      <c r="E129" s="54"/>
      <c r="F129" s="54"/>
      <c r="G129" s="55">
        <f>tblData32456789101112[[#This Row],[Montant a collecté]]-tblData32456789101112[[#This Row],[Montant perçu]]</f>
        <v>0</v>
      </c>
      <c r="H129" s="21"/>
    </row>
    <row r="130" spans="2:8" x14ac:dyDescent="0.4">
      <c r="B130" s="54">
        <f>tblData3245678910111213[[#This Row],[Nom du donnateur]]</f>
        <v>0</v>
      </c>
      <c r="C130" s="18">
        <f>tblData3245678910111213[[#This Row],[Téléphone]]</f>
        <v>0</v>
      </c>
      <c r="D130" s="52"/>
      <c r="E130" s="54"/>
      <c r="F130" s="54"/>
      <c r="G130" s="55">
        <f>tblData32456789101112[[#This Row],[Montant a collecté]]-tblData32456789101112[[#This Row],[Montant perçu]]</f>
        <v>0</v>
      </c>
      <c r="H130" s="21"/>
    </row>
    <row r="131" spans="2:8" x14ac:dyDescent="0.4">
      <c r="B131" s="54">
        <f>tblData3245678910111213[[#This Row],[Nom du donnateur]]</f>
        <v>0</v>
      </c>
      <c r="C131" s="18">
        <f>tblData3245678910111213[[#This Row],[Téléphone]]</f>
        <v>0</v>
      </c>
      <c r="D131" s="52"/>
      <c r="E131" s="54"/>
      <c r="F131" s="54"/>
      <c r="G131" s="55">
        <f>tblData32456789101112[[#This Row],[Montant a collecté]]-tblData32456789101112[[#This Row],[Montant perçu]]</f>
        <v>0</v>
      </c>
      <c r="H131" s="21"/>
    </row>
    <row r="132" spans="2:8" x14ac:dyDescent="0.4">
      <c r="B132" s="54">
        <f>tblData3245678910111213[[#This Row],[Nom du donnateur]]</f>
        <v>0</v>
      </c>
      <c r="C132" s="18">
        <f>tblData3245678910111213[[#This Row],[Téléphone]]</f>
        <v>0</v>
      </c>
      <c r="D132" s="52"/>
      <c r="E132" s="54"/>
      <c r="F132" s="54"/>
      <c r="G132" s="55">
        <f>tblData32456789101112[[#This Row],[Montant a collecté]]-tblData32456789101112[[#This Row],[Montant perçu]]</f>
        <v>0</v>
      </c>
      <c r="H132" s="21"/>
    </row>
    <row r="133" spans="2:8" x14ac:dyDescent="0.4">
      <c r="B133" s="54">
        <f>tblData3245678910111213[[#This Row],[Nom du donnateur]]</f>
        <v>0</v>
      </c>
      <c r="C133" s="18">
        <f>tblData3245678910111213[[#This Row],[Téléphone]]</f>
        <v>0</v>
      </c>
      <c r="D133" s="52"/>
      <c r="E133" s="54"/>
      <c r="F133" s="54"/>
      <c r="G133" s="55">
        <f>tblData32456789101112[[#This Row],[Montant a collecté]]-tblData32456789101112[[#This Row],[Montant perçu]]</f>
        <v>0</v>
      </c>
      <c r="H133" s="21"/>
    </row>
    <row r="134" spans="2:8" x14ac:dyDescent="0.4">
      <c r="B134" s="54">
        <f>tblData3245678910111213[[#This Row],[Nom du donnateur]]</f>
        <v>0</v>
      </c>
      <c r="C134" s="18">
        <f>tblData3245678910111213[[#This Row],[Téléphone]]</f>
        <v>0</v>
      </c>
      <c r="D134" s="52"/>
      <c r="E134" s="54"/>
      <c r="F134" s="54"/>
      <c r="G134" s="55">
        <f>tblData32456789101112[[#This Row],[Montant a collecté]]-tblData32456789101112[[#This Row],[Montant perçu]]</f>
        <v>0</v>
      </c>
      <c r="H134" s="21"/>
    </row>
    <row r="135" spans="2:8" x14ac:dyDescent="0.4">
      <c r="B135" s="54">
        <f>tblData3245678910111213[[#This Row],[Nom du donnateur]]</f>
        <v>0</v>
      </c>
      <c r="C135" s="18">
        <f>tblData3245678910111213[[#This Row],[Téléphone]]</f>
        <v>0</v>
      </c>
      <c r="D135" s="52"/>
      <c r="E135" s="54"/>
      <c r="F135" s="54"/>
      <c r="G135" s="55">
        <f>tblData32456789101112[[#This Row],[Montant a collecté]]-tblData32456789101112[[#This Row],[Montant perçu]]</f>
        <v>0</v>
      </c>
      <c r="H135" s="21"/>
    </row>
    <row r="136" spans="2:8" x14ac:dyDescent="0.4">
      <c r="B136" s="54">
        <f>tblData3245678910111213[[#This Row],[Nom du donnateur]]</f>
        <v>0</v>
      </c>
      <c r="C136" s="18">
        <f>tblData3245678910111213[[#This Row],[Téléphone]]</f>
        <v>0</v>
      </c>
      <c r="D136" s="52"/>
      <c r="E136" s="54"/>
      <c r="F136" s="54"/>
      <c r="G136" s="55">
        <f>tblData32456789101112[[#This Row],[Montant a collecté]]-tblData32456789101112[[#This Row],[Montant perçu]]</f>
        <v>0</v>
      </c>
      <c r="H136" s="21"/>
    </row>
    <row r="137" spans="2:8" x14ac:dyDescent="0.4">
      <c r="B137" s="54">
        <f>tblData3245678910111213[[#This Row],[Nom du donnateur]]</f>
        <v>0</v>
      </c>
      <c r="C137" s="18">
        <f>tblData3245678910111213[[#This Row],[Téléphone]]</f>
        <v>0</v>
      </c>
      <c r="D137" s="52"/>
      <c r="E137" s="54"/>
      <c r="F137" s="54"/>
      <c r="G137" s="55">
        <f>tblData32456789101112[[#This Row],[Montant a collecté]]-tblData32456789101112[[#This Row],[Montant perçu]]</f>
        <v>0</v>
      </c>
      <c r="H137" s="21"/>
    </row>
    <row r="138" spans="2:8" x14ac:dyDescent="0.4">
      <c r="B138" s="54">
        <f>tblData3245678910111213[[#This Row],[Nom du donnateur]]</f>
        <v>0</v>
      </c>
      <c r="C138" s="18">
        <f>tblData3245678910111213[[#This Row],[Téléphone]]</f>
        <v>0</v>
      </c>
      <c r="D138" s="52"/>
      <c r="E138" s="54"/>
      <c r="F138" s="54"/>
      <c r="G138" s="55">
        <f>tblData32456789101112[[#This Row],[Montant a collecté]]-tblData32456789101112[[#This Row],[Montant perçu]]</f>
        <v>0</v>
      </c>
      <c r="H138" s="21"/>
    </row>
    <row r="139" spans="2:8" x14ac:dyDescent="0.4">
      <c r="B139" s="54">
        <f>tblData3245678910111213[[#This Row],[Nom du donnateur]]</f>
        <v>0</v>
      </c>
      <c r="C139" s="18">
        <f>tblData3245678910111213[[#This Row],[Téléphone]]</f>
        <v>0</v>
      </c>
      <c r="D139" s="52"/>
      <c r="E139" s="54"/>
      <c r="F139" s="54"/>
      <c r="G139" s="55">
        <f>tblData32456789101112[[#This Row],[Montant a collecté]]-tblData32456789101112[[#This Row],[Montant perçu]]</f>
        <v>0</v>
      </c>
      <c r="H139" s="21"/>
    </row>
    <row r="140" spans="2:8" x14ac:dyDescent="0.4">
      <c r="B140" s="54">
        <f>tblData3245678910111213[[#This Row],[Nom du donnateur]]</f>
        <v>0</v>
      </c>
      <c r="C140" s="18">
        <f>tblData3245678910111213[[#This Row],[Téléphone]]</f>
        <v>0</v>
      </c>
      <c r="D140" s="52"/>
      <c r="E140" s="54"/>
      <c r="F140" s="54"/>
      <c r="G140" s="55">
        <f>tblData32456789101112[[#This Row],[Montant a collecté]]-tblData32456789101112[[#This Row],[Montant perçu]]</f>
        <v>0</v>
      </c>
      <c r="H140" s="21"/>
    </row>
    <row r="141" spans="2:8" x14ac:dyDescent="0.4">
      <c r="B141" s="54">
        <f>tblData3245678910111213[[#This Row],[Nom du donnateur]]</f>
        <v>0</v>
      </c>
      <c r="C141" s="18">
        <f>tblData3245678910111213[[#This Row],[Téléphone]]</f>
        <v>0</v>
      </c>
      <c r="D141" s="52"/>
      <c r="E141" s="54"/>
      <c r="F141" s="54"/>
      <c r="G141" s="55">
        <f>tblData32456789101112[[#This Row],[Montant a collecté]]-tblData32456789101112[[#This Row],[Montant perçu]]</f>
        <v>0</v>
      </c>
      <c r="H141" s="21"/>
    </row>
    <row r="142" spans="2:8" x14ac:dyDescent="0.4">
      <c r="B142" s="54">
        <f>tblData3245678910111213[[#This Row],[Nom du donnateur]]</f>
        <v>0</v>
      </c>
      <c r="C142" s="18">
        <f>tblData3245678910111213[[#This Row],[Téléphone]]</f>
        <v>0</v>
      </c>
      <c r="D142" s="52"/>
      <c r="E142" s="54"/>
      <c r="F142" s="54"/>
      <c r="G142" s="55">
        <f>tblData32456789101112[[#This Row],[Montant a collecté]]-tblData32456789101112[[#This Row],[Montant perçu]]</f>
        <v>0</v>
      </c>
      <c r="H142" s="21"/>
    </row>
    <row r="143" spans="2:8" x14ac:dyDescent="0.4">
      <c r="B143" s="54">
        <f>tblData3245678910111213[[#This Row],[Nom du donnateur]]</f>
        <v>0</v>
      </c>
      <c r="C143" s="18">
        <f>tblData3245678910111213[[#This Row],[Téléphone]]</f>
        <v>0</v>
      </c>
      <c r="D143" s="52"/>
      <c r="E143" s="54"/>
      <c r="F143" s="54"/>
      <c r="G143" s="55">
        <f>tblData32456789101112[[#This Row],[Montant a collecté]]-tblData32456789101112[[#This Row],[Montant perçu]]</f>
        <v>0</v>
      </c>
      <c r="H143" s="21"/>
    </row>
    <row r="144" spans="2:8" x14ac:dyDescent="0.4">
      <c r="B144" s="54">
        <f>tblData3245678910111213[[#This Row],[Nom du donnateur]]</f>
        <v>0</v>
      </c>
      <c r="C144" s="18">
        <f>tblData3245678910111213[[#This Row],[Téléphone]]</f>
        <v>0</v>
      </c>
      <c r="D144" s="52"/>
      <c r="E144" s="54"/>
      <c r="F144" s="54"/>
      <c r="G144" s="55">
        <f>tblData32456789101112[[#This Row],[Montant a collecté]]-tblData32456789101112[[#This Row],[Montant perçu]]</f>
        <v>0</v>
      </c>
      <c r="H144" s="21"/>
    </row>
    <row r="145" spans="2:8" x14ac:dyDescent="0.4">
      <c r="B145" s="54">
        <f>tblData3245678910111213[[#This Row],[Nom du donnateur]]</f>
        <v>0</v>
      </c>
      <c r="C145" s="18">
        <f>tblData3245678910111213[[#This Row],[Téléphone]]</f>
        <v>0</v>
      </c>
      <c r="D145" s="52"/>
      <c r="E145" s="54"/>
      <c r="F145" s="54"/>
      <c r="G145" s="55">
        <f>tblData32456789101112[[#This Row],[Montant a collecté]]-tblData32456789101112[[#This Row],[Montant perçu]]</f>
        <v>0</v>
      </c>
      <c r="H145" s="21"/>
    </row>
    <row r="146" spans="2:8" x14ac:dyDescent="0.4">
      <c r="B146" s="54">
        <f>tblData3245678910111213[[#This Row],[Nom du donnateur]]</f>
        <v>0</v>
      </c>
      <c r="C146" s="18">
        <f>tblData3245678910111213[[#This Row],[Téléphone]]</f>
        <v>0</v>
      </c>
      <c r="D146" s="52"/>
      <c r="E146" s="54"/>
      <c r="F146" s="54"/>
      <c r="G146" s="55">
        <f>tblData32456789101112[[#This Row],[Montant a collecté]]-tblData32456789101112[[#This Row],[Montant perçu]]</f>
        <v>0</v>
      </c>
      <c r="H146" s="21"/>
    </row>
    <row r="147" spans="2:8" x14ac:dyDescent="0.4">
      <c r="B147" s="54">
        <f>tblData3245678910111213[[#This Row],[Nom du donnateur]]</f>
        <v>0</v>
      </c>
      <c r="C147" s="18">
        <f>tblData3245678910111213[[#This Row],[Téléphone]]</f>
        <v>0</v>
      </c>
      <c r="D147" s="52"/>
      <c r="E147" s="54"/>
      <c r="F147" s="54"/>
      <c r="G147" s="55">
        <f>tblData32456789101112[[#This Row],[Montant a collecté]]-tblData32456789101112[[#This Row],[Montant perçu]]</f>
        <v>0</v>
      </c>
      <c r="H147" s="21"/>
    </row>
    <row r="148" spans="2:8" x14ac:dyDescent="0.4">
      <c r="B148" s="54">
        <f>tblData3245678910111213[[#This Row],[Nom du donnateur]]</f>
        <v>0</v>
      </c>
      <c r="C148" s="18">
        <f>tblData3245678910111213[[#This Row],[Téléphone]]</f>
        <v>0</v>
      </c>
      <c r="D148" s="52"/>
      <c r="E148" s="54"/>
      <c r="F148" s="54"/>
      <c r="G148" s="55">
        <f>tblData32456789101112[[#This Row],[Montant a collecté]]-tblData32456789101112[[#This Row],[Montant perçu]]</f>
        <v>0</v>
      </c>
      <c r="H148" s="21"/>
    </row>
    <row r="149" spans="2:8" x14ac:dyDescent="0.4">
      <c r="B149" s="54">
        <f>tblData3245678910111213[[#This Row],[Nom du donnateur]]</f>
        <v>0</v>
      </c>
      <c r="C149" s="18">
        <f>tblData3245678910111213[[#This Row],[Téléphone]]</f>
        <v>0</v>
      </c>
      <c r="D149" s="52"/>
      <c r="E149" s="54"/>
      <c r="F149" s="54"/>
      <c r="G149" s="55">
        <f>tblData32456789101112[[#This Row],[Montant a collecté]]-tblData32456789101112[[#This Row],[Montant perçu]]</f>
        <v>0</v>
      </c>
      <c r="H149" s="21"/>
    </row>
    <row r="150" spans="2:8" x14ac:dyDescent="0.4">
      <c r="B150" s="54">
        <f>tblData3245678910111213[[#This Row],[Nom du donnateur]]</f>
        <v>0</v>
      </c>
      <c r="C150" s="18">
        <f>tblData3245678910111213[[#This Row],[Téléphone]]</f>
        <v>0</v>
      </c>
      <c r="D150" s="52"/>
      <c r="E150" s="54"/>
      <c r="F150" s="54"/>
      <c r="G150" s="55">
        <f>tblData32456789101112[[#This Row],[Montant a collecté]]-tblData32456789101112[[#This Row],[Montant perçu]]</f>
        <v>0</v>
      </c>
      <c r="H150" s="21"/>
    </row>
    <row r="151" spans="2:8" x14ac:dyDescent="0.4">
      <c r="B151" s="54">
        <f>tblData3245678910111213[[#This Row],[Nom du donnateur]]</f>
        <v>0</v>
      </c>
      <c r="C151" s="18">
        <f>tblData3245678910111213[[#This Row],[Téléphone]]</f>
        <v>0</v>
      </c>
      <c r="D151" s="52"/>
      <c r="E151" s="54"/>
      <c r="F151" s="54"/>
      <c r="G151" s="55">
        <f>tblData32456789101112[[#This Row],[Montant a collecté]]-tblData32456789101112[[#This Row],[Montant perçu]]</f>
        <v>0</v>
      </c>
      <c r="H151" s="21"/>
    </row>
    <row r="152" spans="2:8" x14ac:dyDescent="0.4">
      <c r="B152" s="54">
        <f>tblData3245678910111213[[#This Row],[Nom du donnateur]]</f>
        <v>0</v>
      </c>
      <c r="C152" s="18">
        <f>tblData3245678910111213[[#This Row],[Téléphone]]</f>
        <v>0</v>
      </c>
      <c r="D152" s="52"/>
      <c r="E152" s="54"/>
      <c r="F152" s="54"/>
      <c r="G152" s="55">
        <f>tblData32456789101112[[#This Row],[Montant a collecté]]-tblData32456789101112[[#This Row],[Montant perçu]]</f>
        <v>0</v>
      </c>
      <c r="H152" s="21"/>
    </row>
    <row r="153" spans="2:8" x14ac:dyDescent="0.4">
      <c r="B153" s="54">
        <f>tblData3245678910111213[[#This Row],[Nom du donnateur]]</f>
        <v>0</v>
      </c>
      <c r="C153" s="18">
        <f>tblData3245678910111213[[#This Row],[Téléphone]]</f>
        <v>0</v>
      </c>
      <c r="D153" s="52"/>
      <c r="E153" s="54"/>
      <c r="F153" s="54"/>
      <c r="G153" s="55">
        <f>tblData32456789101112[[#This Row],[Montant a collecté]]-tblData32456789101112[[#This Row],[Montant perçu]]</f>
        <v>0</v>
      </c>
      <c r="H153" s="21"/>
    </row>
    <row r="154" spans="2:8" x14ac:dyDescent="0.4">
      <c r="B154" s="54">
        <f>tblData3245678910111213[[#This Row],[Nom du donnateur]]</f>
        <v>0</v>
      </c>
      <c r="C154" s="18">
        <f>tblData3245678910111213[[#This Row],[Téléphone]]</f>
        <v>0</v>
      </c>
      <c r="D154" s="52"/>
      <c r="E154" s="54"/>
      <c r="F154" s="54"/>
      <c r="G154" s="55">
        <f>tblData32456789101112[[#This Row],[Montant a collecté]]-tblData32456789101112[[#This Row],[Montant perçu]]</f>
        <v>0</v>
      </c>
      <c r="H154" s="21"/>
    </row>
    <row r="155" spans="2:8" x14ac:dyDescent="0.4">
      <c r="B155" s="54">
        <f>tblData3245678910111213[[#This Row],[Nom du donnateur]]</f>
        <v>0</v>
      </c>
      <c r="C155" s="18">
        <f>tblData3245678910111213[[#This Row],[Téléphone]]</f>
        <v>0</v>
      </c>
      <c r="D155" s="52"/>
      <c r="E155" s="54"/>
      <c r="F155" s="54"/>
      <c r="G155" s="55">
        <f>tblData32456789101112[[#This Row],[Montant a collecté]]-tblData32456789101112[[#This Row],[Montant perçu]]</f>
        <v>0</v>
      </c>
      <c r="H155" s="21"/>
    </row>
    <row r="156" spans="2:8" x14ac:dyDescent="0.4">
      <c r="B156" s="54">
        <f>tblData3245678910111213[[#This Row],[Nom du donnateur]]</f>
        <v>0</v>
      </c>
      <c r="C156" s="18">
        <f>tblData3245678910111213[[#This Row],[Téléphone]]</f>
        <v>0</v>
      </c>
      <c r="D156" s="52"/>
      <c r="E156" s="54"/>
      <c r="F156" s="54"/>
      <c r="G156" s="55">
        <f>tblData32456789101112[[#This Row],[Montant a collecté]]-tblData32456789101112[[#This Row],[Montant perçu]]</f>
        <v>0</v>
      </c>
      <c r="H156" s="21"/>
    </row>
    <row r="157" spans="2:8" x14ac:dyDescent="0.4">
      <c r="B157" s="54">
        <f>tblData3245678910111213[[#This Row],[Nom du donnateur]]</f>
        <v>0</v>
      </c>
      <c r="C157" s="18">
        <f>tblData3245678910111213[[#This Row],[Téléphone]]</f>
        <v>0</v>
      </c>
      <c r="D157" s="52"/>
      <c r="E157" s="54"/>
      <c r="F157" s="54"/>
      <c r="G157" s="55">
        <f>tblData32456789101112[[#This Row],[Montant a collecté]]-tblData32456789101112[[#This Row],[Montant perçu]]</f>
        <v>0</v>
      </c>
      <c r="H157" s="21"/>
    </row>
    <row r="158" spans="2:8" x14ac:dyDescent="0.4">
      <c r="B158" s="54">
        <f>tblData3245678910111213[[#This Row],[Nom du donnateur]]</f>
        <v>0</v>
      </c>
      <c r="C158" s="18">
        <f>tblData3245678910111213[[#This Row],[Téléphone]]</f>
        <v>0</v>
      </c>
      <c r="D158" s="52"/>
      <c r="E158" s="54"/>
      <c r="F158" s="54"/>
      <c r="G158" s="55">
        <f>tblData32456789101112[[#This Row],[Montant a collecté]]-tblData32456789101112[[#This Row],[Montant perçu]]</f>
        <v>0</v>
      </c>
      <c r="H158" s="21"/>
    </row>
    <row r="159" spans="2:8" x14ac:dyDescent="0.4">
      <c r="B159" s="54">
        <f>tblData3245678910111213[[#This Row],[Nom du donnateur]]</f>
        <v>0</v>
      </c>
      <c r="C159" s="18">
        <f>tblData3245678910111213[[#This Row],[Téléphone]]</f>
        <v>0</v>
      </c>
      <c r="D159" s="52"/>
      <c r="E159" s="54"/>
      <c r="F159" s="54"/>
      <c r="G159" s="55">
        <f>tblData32456789101112[[#This Row],[Montant a collecté]]-tblData32456789101112[[#This Row],[Montant perçu]]</f>
        <v>0</v>
      </c>
      <c r="H159" s="21"/>
    </row>
    <row r="160" spans="2:8" x14ac:dyDescent="0.4">
      <c r="B160" s="54">
        <f>tblData3245678910111213[[#This Row],[Nom du donnateur]]</f>
        <v>0</v>
      </c>
      <c r="C160" s="18">
        <f>tblData3245678910111213[[#This Row],[Téléphone]]</f>
        <v>0</v>
      </c>
      <c r="D160" s="52"/>
      <c r="E160" s="54"/>
      <c r="F160" s="54"/>
      <c r="G160" s="55">
        <f>tblData32456789101112[[#This Row],[Montant a collecté]]-tblData32456789101112[[#This Row],[Montant perçu]]</f>
        <v>0</v>
      </c>
      <c r="H160" s="21"/>
    </row>
    <row r="161" spans="2:8" x14ac:dyDescent="0.4">
      <c r="B161" s="54">
        <f>tblData3245678910111213[[#This Row],[Nom du donnateur]]</f>
        <v>0</v>
      </c>
      <c r="C161" s="18">
        <f>tblData3245678910111213[[#This Row],[Téléphone]]</f>
        <v>0</v>
      </c>
      <c r="D161" s="52"/>
      <c r="E161" s="54"/>
      <c r="F161" s="54"/>
      <c r="G161" s="55">
        <f>tblData32456789101112[[#This Row],[Montant a collecté]]-tblData32456789101112[[#This Row],[Montant perçu]]</f>
        <v>0</v>
      </c>
      <c r="H161" s="21"/>
    </row>
    <row r="162" spans="2:8" x14ac:dyDescent="0.4">
      <c r="B162" s="54">
        <f>tblData3245678910111213[[#This Row],[Nom du donnateur]]</f>
        <v>0</v>
      </c>
      <c r="C162" s="18">
        <f>tblData3245678910111213[[#This Row],[Téléphone]]</f>
        <v>0</v>
      </c>
      <c r="D162" s="52"/>
      <c r="E162" s="54"/>
      <c r="F162" s="54"/>
      <c r="G162" s="55">
        <f>tblData32456789101112[[#This Row],[Montant a collecté]]-tblData32456789101112[[#This Row],[Montant perçu]]</f>
        <v>0</v>
      </c>
      <c r="H162" s="21"/>
    </row>
    <row r="163" spans="2:8" x14ac:dyDescent="0.4">
      <c r="B163" s="54">
        <f>tblData3245678910111213[[#This Row],[Nom du donnateur]]</f>
        <v>0</v>
      </c>
      <c r="C163" s="18">
        <f>tblData3245678910111213[[#This Row],[Téléphone]]</f>
        <v>0</v>
      </c>
      <c r="D163" s="52"/>
      <c r="E163" s="54"/>
      <c r="F163" s="54"/>
      <c r="G163" s="55">
        <f>tblData32456789101112[[#This Row],[Montant a collecté]]-tblData32456789101112[[#This Row],[Montant perçu]]</f>
        <v>0</v>
      </c>
      <c r="H163" s="21"/>
    </row>
    <row r="164" spans="2:8" x14ac:dyDescent="0.4">
      <c r="B164" s="54">
        <f>tblData3245678910111213[[#This Row],[Nom du donnateur]]</f>
        <v>0</v>
      </c>
      <c r="C164" s="18">
        <f>tblData3245678910111213[[#This Row],[Téléphone]]</f>
        <v>0</v>
      </c>
      <c r="D164" s="52"/>
      <c r="E164" s="54"/>
      <c r="F164" s="54"/>
      <c r="G164" s="55">
        <f>tblData32456789101112[[#This Row],[Montant a collecté]]-tblData32456789101112[[#This Row],[Montant perçu]]</f>
        <v>0</v>
      </c>
      <c r="H164" s="21"/>
    </row>
    <row r="165" spans="2:8" x14ac:dyDescent="0.4">
      <c r="B165" s="54">
        <f>tblData3245678910111213[[#This Row],[Nom du donnateur]]</f>
        <v>0</v>
      </c>
      <c r="C165" s="18">
        <f>tblData3245678910111213[[#This Row],[Téléphone]]</f>
        <v>0</v>
      </c>
      <c r="D165" s="52"/>
      <c r="E165" s="54"/>
      <c r="F165" s="54"/>
      <c r="G165" s="55">
        <f>tblData32456789101112[[#This Row],[Montant a collecté]]-tblData32456789101112[[#This Row],[Montant perçu]]</f>
        <v>0</v>
      </c>
      <c r="H165" s="21"/>
    </row>
    <row r="166" spans="2:8" x14ac:dyDescent="0.4">
      <c r="B166" s="54">
        <f>tblData3245678910111213[[#This Row],[Nom du donnateur]]</f>
        <v>0</v>
      </c>
      <c r="C166" s="18">
        <f>tblData3245678910111213[[#This Row],[Téléphone]]</f>
        <v>0</v>
      </c>
      <c r="D166" s="52"/>
      <c r="E166" s="54"/>
      <c r="F166" s="54"/>
      <c r="G166" s="55">
        <f>tblData32456789101112[[#This Row],[Montant a collecté]]-tblData32456789101112[[#This Row],[Montant perçu]]</f>
        <v>0</v>
      </c>
      <c r="H166" s="21"/>
    </row>
    <row r="167" spans="2:8" x14ac:dyDescent="0.4">
      <c r="B167" s="54">
        <f>tblData3245678910111213[[#This Row],[Nom du donnateur]]</f>
        <v>0</v>
      </c>
      <c r="C167" s="18">
        <f>tblData3245678910111213[[#This Row],[Téléphone]]</f>
        <v>0</v>
      </c>
      <c r="D167" s="52"/>
      <c r="E167" s="54"/>
      <c r="F167" s="54"/>
      <c r="G167" s="55">
        <f>tblData32456789101112[[#This Row],[Montant a collecté]]-tblData32456789101112[[#This Row],[Montant perçu]]</f>
        <v>0</v>
      </c>
      <c r="H167" s="21"/>
    </row>
    <row r="168" spans="2:8" x14ac:dyDescent="0.4">
      <c r="B168" s="54">
        <f>tblData3245678910111213[[#This Row],[Nom du donnateur]]</f>
        <v>0</v>
      </c>
      <c r="C168" s="18">
        <f>tblData3245678910111213[[#This Row],[Téléphone]]</f>
        <v>0</v>
      </c>
      <c r="D168" s="52"/>
      <c r="E168" s="54"/>
      <c r="F168" s="54"/>
      <c r="G168" s="55">
        <f>tblData32456789101112[[#This Row],[Montant a collecté]]-tblData32456789101112[[#This Row],[Montant perçu]]</f>
        <v>0</v>
      </c>
      <c r="H168" s="21"/>
    </row>
    <row r="169" spans="2:8" x14ac:dyDescent="0.4">
      <c r="B169" s="54">
        <f>tblData3245678910111213[[#This Row],[Nom du donnateur]]</f>
        <v>0</v>
      </c>
      <c r="C169" s="18">
        <f>tblData3245678910111213[[#This Row],[Téléphone]]</f>
        <v>0</v>
      </c>
      <c r="D169" s="52"/>
      <c r="E169" s="54"/>
      <c r="F169" s="54"/>
      <c r="G169" s="55">
        <f>tblData32456789101112[[#This Row],[Montant a collecté]]-tblData32456789101112[[#This Row],[Montant perçu]]</f>
        <v>0</v>
      </c>
      <c r="H169" s="21"/>
    </row>
    <row r="170" spans="2:8" x14ac:dyDescent="0.4">
      <c r="B170" s="54">
        <f>tblData3245678910111213[[#This Row],[Nom du donnateur]]</f>
        <v>0</v>
      </c>
      <c r="C170" s="18">
        <f>tblData3245678910111213[[#This Row],[Téléphone]]</f>
        <v>0</v>
      </c>
      <c r="D170" s="52"/>
      <c r="E170" s="54"/>
      <c r="F170" s="54"/>
      <c r="G170" s="55">
        <f>tblData32456789101112[[#This Row],[Montant a collecté]]-tblData32456789101112[[#This Row],[Montant perçu]]</f>
        <v>0</v>
      </c>
      <c r="H170" s="21"/>
    </row>
    <row r="171" spans="2:8" x14ac:dyDescent="0.4">
      <c r="B171" s="54">
        <f>tblData3245678910111213[[#This Row],[Nom du donnateur]]</f>
        <v>0</v>
      </c>
      <c r="C171" s="18">
        <f>tblData3245678910111213[[#This Row],[Téléphone]]</f>
        <v>0</v>
      </c>
      <c r="D171" s="52"/>
      <c r="E171" s="54"/>
      <c r="F171" s="54"/>
      <c r="G171" s="55">
        <f>tblData32456789101112[[#This Row],[Montant a collecté]]-tblData32456789101112[[#This Row],[Montant perçu]]</f>
        <v>0</v>
      </c>
      <c r="H171" s="21"/>
    </row>
    <row r="172" spans="2:8" x14ac:dyDescent="0.4">
      <c r="B172" s="54">
        <f>tblData3245678910111213[[#This Row],[Nom du donnateur]]</f>
        <v>0</v>
      </c>
      <c r="C172" s="18">
        <f>tblData3245678910111213[[#This Row],[Téléphone]]</f>
        <v>0</v>
      </c>
      <c r="D172" s="52"/>
      <c r="E172" s="54"/>
      <c r="F172" s="54"/>
      <c r="G172" s="55">
        <f>tblData32456789101112[[#This Row],[Montant a collecté]]-tblData32456789101112[[#This Row],[Montant perçu]]</f>
        <v>0</v>
      </c>
      <c r="H172" s="21"/>
    </row>
    <row r="173" spans="2:8" x14ac:dyDescent="0.4">
      <c r="B173" s="54">
        <f>tblData3245678910111213[[#This Row],[Nom du donnateur]]</f>
        <v>0</v>
      </c>
      <c r="C173" s="18">
        <f>tblData3245678910111213[[#This Row],[Téléphone]]</f>
        <v>0</v>
      </c>
      <c r="D173" s="52"/>
      <c r="E173" s="54"/>
      <c r="F173" s="54"/>
      <c r="G173" s="55">
        <f>tblData32456789101112[[#This Row],[Montant a collecté]]-tblData32456789101112[[#This Row],[Montant perçu]]</f>
        <v>0</v>
      </c>
      <c r="H173" s="21"/>
    </row>
    <row r="174" spans="2:8" x14ac:dyDescent="0.4">
      <c r="B174" s="54">
        <f>tblData3245678910111213[[#This Row],[Nom du donnateur]]</f>
        <v>0</v>
      </c>
      <c r="C174" s="18">
        <f>tblData3245678910111213[[#This Row],[Téléphone]]</f>
        <v>0</v>
      </c>
      <c r="D174" s="52"/>
      <c r="E174" s="54"/>
      <c r="F174" s="54"/>
      <c r="G174" s="55">
        <f>tblData32456789101112[[#This Row],[Montant a collecté]]-tblData32456789101112[[#This Row],[Montant perçu]]</f>
        <v>0</v>
      </c>
      <c r="H174" s="21"/>
    </row>
    <row r="175" spans="2:8" x14ac:dyDescent="0.4">
      <c r="B175" s="54">
        <f>tblData3245678910111213[[#This Row],[Nom du donnateur]]</f>
        <v>0</v>
      </c>
      <c r="C175" s="18">
        <f>tblData3245678910111213[[#This Row],[Téléphone]]</f>
        <v>0</v>
      </c>
      <c r="D175" s="52"/>
      <c r="E175" s="54"/>
      <c r="F175" s="54"/>
      <c r="G175" s="55">
        <f>tblData32456789101112[[#This Row],[Montant a collecté]]-tblData32456789101112[[#This Row],[Montant perçu]]</f>
        <v>0</v>
      </c>
      <c r="H175" s="21"/>
    </row>
    <row r="176" spans="2:8" x14ac:dyDescent="0.4">
      <c r="B176" s="54">
        <f>tblData3245678910111213[[#This Row],[Nom du donnateur]]</f>
        <v>0</v>
      </c>
      <c r="C176" s="18">
        <f>tblData3245678910111213[[#This Row],[Téléphone]]</f>
        <v>0</v>
      </c>
      <c r="D176" s="52"/>
      <c r="E176" s="54"/>
      <c r="F176" s="54"/>
      <c r="G176" s="55">
        <f>tblData32456789101112[[#This Row],[Montant a collecté]]-tblData32456789101112[[#This Row],[Montant perçu]]</f>
        <v>0</v>
      </c>
      <c r="H176" s="21"/>
    </row>
    <row r="177" spans="2:8" x14ac:dyDescent="0.4">
      <c r="B177" s="54">
        <f>tblData3245678910111213[[#This Row],[Nom du donnateur]]</f>
        <v>0</v>
      </c>
      <c r="C177" s="18">
        <f>tblData3245678910111213[[#This Row],[Téléphone]]</f>
        <v>0</v>
      </c>
      <c r="D177" s="52"/>
      <c r="E177" s="54"/>
      <c r="F177" s="54"/>
      <c r="G177" s="55">
        <f>tblData32456789101112[[#This Row],[Montant a collecté]]-tblData32456789101112[[#This Row],[Montant perçu]]</f>
        <v>0</v>
      </c>
      <c r="H177" s="21"/>
    </row>
    <row r="178" spans="2:8" x14ac:dyDescent="0.4">
      <c r="B178" s="54">
        <f>tblData3245678910111213[[#This Row],[Nom du donnateur]]</f>
        <v>0</v>
      </c>
      <c r="C178" s="18">
        <f>tblData3245678910111213[[#This Row],[Téléphone]]</f>
        <v>0</v>
      </c>
      <c r="D178" s="52"/>
      <c r="E178" s="54"/>
      <c r="F178" s="54"/>
      <c r="G178" s="55">
        <f>tblData32456789101112[[#This Row],[Montant a collecté]]-tblData32456789101112[[#This Row],[Montant perçu]]</f>
        <v>0</v>
      </c>
      <c r="H178" s="21"/>
    </row>
    <row r="179" spans="2:8" x14ac:dyDescent="0.4">
      <c r="B179" s="54">
        <f>tblData3245678910111213[[#This Row],[Nom du donnateur]]</f>
        <v>0</v>
      </c>
      <c r="C179" s="18">
        <f>tblData3245678910111213[[#This Row],[Téléphone]]</f>
        <v>0</v>
      </c>
      <c r="D179" s="52"/>
      <c r="E179" s="54"/>
      <c r="F179" s="54"/>
      <c r="G179" s="55">
        <f>tblData32456789101112[[#This Row],[Montant a collecté]]-tblData32456789101112[[#This Row],[Montant perçu]]</f>
        <v>0</v>
      </c>
      <c r="H179" s="21"/>
    </row>
    <row r="180" spans="2:8" x14ac:dyDescent="0.4">
      <c r="B180" s="54">
        <f>tblData3245678910111213[[#This Row],[Nom du donnateur]]</f>
        <v>0</v>
      </c>
      <c r="C180" s="18">
        <f>tblData3245678910111213[[#This Row],[Téléphone]]</f>
        <v>0</v>
      </c>
      <c r="D180" s="52"/>
      <c r="E180" s="54"/>
      <c r="F180" s="54"/>
      <c r="G180" s="55">
        <f>tblData32456789101112[[#This Row],[Montant a collecté]]-tblData32456789101112[[#This Row],[Montant perçu]]</f>
        <v>0</v>
      </c>
      <c r="H180" s="21"/>
    </row>
    <row r="181" spans="2:8" x14ac:dyDescent="0.4">
      <c r="B181" s="54">
        <f>tblData3245678910111213[[#This Row],[Nom du donnateur]]</f>
        <v>0</v>
      </c>
      <c r="C181" s="18">
        <f>tblData3245678910111213[[#This Row],[Téléphone]]</f>
        <v>0</v>
      </c>
      <c r="D181" s="52"/>
      <c r="E181" s="54"/>
      <c r="F181" s="54"/>
      <c r="G181" s="55">
        <f>tblData32456789101112[[#This Row],[Montant a collecté]]-tblData32456789101112[[#This Row],[Montant perçu]]</f>
        <v>0</v>
      </c>
      <c r="H181" s="21"/>
    </row>
    <row r="182" spans="2:8" x14ac:dyDescent="0.4">
      <c r="B182" s="54">
        <f>tblData3245678910111213[[#This Row],[Nom du donnateur]]</f>
        <v>0</v>
      </c>
      <c r="C182" s="18">
        <f>tblData3245678910111213[[#This Row],[Téléphone]]</f>
        <v>0</v>
      </c>
      <c r="D182" s="52"/>
      <c r="E182" s="54"/>
      <c r="F182" s="54"/>
      <c r="G182" s="55">
        <f>tblData32456789101112[[#This Row],[Montant a collecté]]-tblData32456789101112[[#This Row],[Montant perçu]]</f>
        <v>0</v>
      </c>
      <c r="H182" s="21"/>
    </row>
    <row r="183" spans="2:8" x14ac:dyDescent="0.4">
      <c r="B183" s="54">
        <f>tblData3245678910111213[[#This Row],[Nom du donnateur]]</f>
        <v>0</v>
      </c>
      <c r="C183" s="18">
        <f>tblData3245678910111213[[#This Row],[Téléphone]]</f>
        <v>0</v>
      </c>
      <c r="D183" s="52"/>
      <c r="E183" s="54"/>
      <c r="F183" s="54"/>
      <c r="G183" s="55">
        <f>tblData32456789101112[[#This Row],[Montant a collecté]]-tblData32456789101112[[#This Row],[Montant perçu]]</f>
        <v>0</v>
      </c>
      <c r="H183" s="21"/>
    </row>
    <row r="184" spans="2:8" x14ac:dyDescent="0.4">
      <c r="B184" s="54">
        <f>tblData3245678910111213[[#This Row],[Nom du donnateur]]</f>
        <v>0</v>
      </c>
      <c r="C184" s="18">
        <f>tblData3245678910111213[[#This Row],[Téléphone]]</f>
        <v>0</v>
      </c>
      <c r="D184" s="52"/>
      <c r="E184" s="54"/>
      <c r="F184" s="54"/>
      <c r="G184" s="55">
        <f>tblData32456789101112[[#This Row],[Montant a collecté]]-tblData32456789101112[[#This Row],[Montant perçu]]</f>
        <v>0</v>
      </c>
      <c r="H184" s="21"/>
    </row>
    <row r="185" spans="2:8" x14ac:dyDescent="0.4">
      <c r="B185" s="54">
        <f>tblData3245678910111213[[#This Row],[Nom du donnateur]]</f>
        <v>0</v>
      </c>
      <c r="C185" s="18">
        <f>tblData3245678910111213[[#This Row],[Téléphone]]</f>
        <v>0</v>
      </c>
      <c r="D185" s="52"/>
      <c r="E185" s="54"/>
      <c r="F185" s="54"/>
      <c r="G185" s="55">
        <f>tblData32456789101112[[#This Row],[Montant a collecté]]-tblData32456789101112[[#This Row],[Montant perçu]]</f>
        <v>0</v>
      </c>
      <c r="H185" s="21"/>
    </row>
    <row r="186" spans="2:8" x14ac:dyDescent="0.4">
      <c r="B186" s="54">
        <f>tblData3245678910111213[[#This Row],[Nom du donnateur]]</f>
        <v>0</v>
      </c>
      <c r="C186" s="18">
        <f>tblData3245678910111213[[#This Row],[Téléphone]]</f>
        <v>0</v>
      </c>
      <c r="D186" s="52"/>
      <c r="E186" s="54"/>
      <c r="F186" s="54"/>
      <c r="G186" s="55">
        <f>tblData32456789101112[[#This Row],[Montant a collecté]]-tblData32456789101112[[#This Row],[Montant perçu]]</f>
        <v>0</v>
      </c>
      <c r="H186" s="21"/>
    </row>
    <row r="187" spans="2:8" x14ac:dyDescent="0.4">
      <c r="B187" s="54">
        <f>tblData3245678910111213[[#This Row],[Nom du donnateur]]</f>
        <v>0</v>
      </c>
      <c r="C187" s="18">
        <f>tblData3245678910111213[[#This Row],[Téléphone]]</f>
        <v>0</v>
      </c>
      <c r="D187" s="52"/>
      <c r="E187" s="54"/>
      <c r="F187" s="54"/>
      <c r="G187" s="55">
        <f>tblData32456789101112[[#This Row],[Montant a collecté]]-tblData32456789101112[[#This Row],[Montant perçu]]</f>
        <v>0</v>
      </c>
      <c r="H187" s="21"/>
    </row>
    <row r="188" spans="2:8" x14ac:dyDescent="0.4">
      <c r="B188" s="54">
        <f>tblData3245678910111213[[#This Row],[Nom du donnateur]]</f>
        <v>0</v>
      </c>
      <c r="C188" s="18">
        <f>tblData3245678910111213[[#This Row],[Téléphone]]</f>
        <v>0</v>
      </c>
      <c r="D188" s="52"/>
      <c r="E188" s="54"/>
      <c r="F188" s="54"/>
      <c r="G188" s="55">
        <f>tblData32456789101112[[#This Row],[Montant a collecté]]-tblData32456789101112[[#This Row],[Montant perçu]]</f>
        <v>0</v>
      </c>
      <c r="H188" s="21"/>
    </row>
    <row r="189" spans="2:8" x14ac:dyDescent="0.4">
      <c r="B189" s="54">
        <f>tblData3245678910111213[[#This Row],[Nom du donnateur]]</f>
        <v>0</v>
      </c>
      <c r="C189" s="18">
        <f>tblData3245678910111213[[#This Row],[Téléphone]]</f>
        <v>0</v>
      </c>
      <c r="D189" s="52"/>
      <c r="E189" s="54"/>
      <c r="F189" s="54"/>
      <c r="G189" s="55">
        <f>tblData32456789101112[[#This Row],[Montant a collecté]]-tblData32456789101112[[#This Row],[Montant perçu]]</f>
        <v>0</v>
      </c>
      <c r="H189" s="21"/>
    </row>
    <row r="190" spans="2:8" x14ac:dyDescent="0.4">
      <c r="B190" s="54">
        <f>tblData3245678910111213[[#This Row],[Nom du donnateur]]</f>
        <v>0</v>
      </c>
      <c r="C190" s="18">
        <f>tblData3245678910111213[[#This Row],[Téléphone]]</f>
        <v>0</v>
      </c>
      <c r="D190" s="52"/>
      <c r="E190" s="54"/>
      <c r="F190" s="54"/>
      <c r="G190" s="55">
        <f>tblData32456789101112[[#This Row],[Montant a collecté]]-tblData32456789101112[[#This Row],[Montant perçu]]</f>
        <v>0</v>
      </c>
      <c r="H190" s="21"/>
    </row>
    <row r="191" spans="2:8" x14ac:dyDescent="0.4">
      <c r="B191" s="54">
        <f>tblData3245678910111213[[#This Row],[Nom du donnateur]]</f>
        <v>0</v>
      </c>
      <c r="C191" s="18">
        <f>tblData3245678910111213[[#This Row],[Téléphone]]</f>
        <v>0</v>
      </c>
      <c r="D191" s="52"/>
      <c r="E191" s="54"/>
      <c r="F191" s="54"/>
      <c r="G191" s="55">
        <f>tblData32456789101112[[#This Row],[Montant a collecté]]-tblData32456789101112[[#This Row],[Montant perçu]]</f>
        <v>0</v>
      </c>
      <c r="H191" s="21"/>
    </row>
    <row r="192" spans="2:8" x14ac:dyDescent="0.4">
      <c r="B192" s="54">
        <f>tblData3245678910111213[[#This Row],[Nom du donnateur]]</f>
        <v>0</v>
      </c>
      <c r="C192" s="18">
        <f>tblData3245678910111213[[#This Row],[Téléphone]]</f>
        <v>0</v>
      </c>
      <c r="D192" s="52"/>
      <c r="E192" s="54"/>
      <c r="F192" s="54"/>
      <c r="G192" s="55">
        <f>tblData32456789101112[[#This Row],[Montant a collecté]]-tblData32456789101112[[#This Row],[Montant perçu]]</f>
        <v>0</v>
      </c>
      <c r="H192" s="21"/>
    </row>
    <row r="193" spans="2:8" x14ac:dyDescent="0.4">
      <c r="B193" s="54">
        <f>tblData3245678910111213[[#This Row],[Nom du donnateur]]</f>
        <v>0</v>
      </c>
      <c r="C193" s="18">
        <f>tblData3245678910111213[[#This Row],[Téléphone]]</f>
        <v>0</v>
      </c>
      <c r="D193" s="52"/>
      <c r="E193" s="54"/>
      <c r="F193" s="54"/>
      <c r="G193" s="55">
        <f>tblData32456789101112[[#This Row],[Montant a collecté]]-tblData32456789101112[[#This Row],[Montant perçu]]</f>
        <v>0</v>
      </c>
      <c r="H193" s="21"/>
    </row>
    <row r="194" spans="2:8" x14ac:dyDescent="0.4">
      <c r="B194" s="54">
        <f>tblData3245678910111213[[#This Row],[Nom du donnateur]]</f>
        <v>0</v>
      </c>
      <c r="C194" s="18">
        <f>tblData3245678910111213[[#This Row],[Téléphone]]</f>
        <v>0</v>
      </c>
      <c r="D194" s="52"/>
      <c r="E194" s="54"/>
      <c r="F194" s="54"/>
      <c r="G194" s="55">
        <f>tblData32456789101112[[#This Row],[Montant a collecté]]-tblData32456789101112[[#This Row],[Montant perçu]]</f>
        <v>0</v>
      </c>
      <c r="H194" s="21"/>
    </row>
    <row r="195" spans="2:8" x14ac:dyDescent="0.4">
      <c r="B195" s="54">
        <f>tblData3245678910111213[[#This Row],[Nom du donnateur]]</f>
        <v>0</v>
      </c>
      <c r="C195" s="18">
        <f>tblData3245678910111213[[#This Row],[Téléphone]]</f>
        <v>0</v>
      </c>
      <c r="D195" s="52"/>
      <c r="E195" s="54"/>
      <c r="F195" s="54"/>
      <c r="G195" s="55">
        <f>tblData32456789101112[[#This Row],[Montant a collecté]]-tblData32456789101112[[#This Row],[Montant perçu]]</f>
        <v>0</v>
      </c>
      <c r="H195" s="21"/>
    </row>
    <row r="196" spans="2:8" x14ac:dyDescent="0.4">
      <c r="B196" s="54">
        <f>tblData3245678910111213[[#This Row],[Nom du donnateur]]</f>
        <v>0</v>
      </c>
      <c r="C196" s="18">
        <f>tblData3245678910111213[[#This Row],[Téléphone]]</f>
        <v>0</v>
      </c>
      <c r="D196" s="52"/>
      <c r="E196" s="54"/>
      <c r="F196" s="54"/>
      <c r="G196" s="55">
        <f>tblData32456789101112[[#This Row],[Montant a collecté]]-tblData32456789101112[[#This Row],[Montant perçu]]</f>
        <v>0</v>
      </c>
      <c r="H196" s="21"/>
    </row>
    <row r="197" spans="2:8" x14ac:dyDescent="0.4">
      <c r="B197" s="54">
        <f>tblData3245678910111213[[#This Row],[Nom du donnateur]]</f>
        <v>0</v>
      </c>
      <c r="C197" s="18">
        <f>tblData3245678910111213[[#This Row],[Téléphone]]</f>
        <v>0</v>
      </c>
      <c r="D197" s="52"/>
      <c r="E197" s="54"/>
      <c r="F197" s="54"/>
      <c r="G197" s="55">
        <f>tblData32456789101112[[#This Row],[Montant a collecté]]-tblData32456789101112[[#This Row],[Montant perçu]]</f>
        <v>0</v>
      </c>
      <c r="H197" s="21"/>
    </row>
    <row r="198" spans="2:8" x14ac:dyDescent="0.4">
      <c r="B198" s="54">
        <f>tblData3245678910111213[[#This Row],[Nom du donnateur]]</f>
        <v>0</v>
      </c>
      <c r="C198" s="18">
        <f>tblData3245678910111213[[#This Row],[Téléphone]]</f>
        <v>0</v>
      </c>
      <c r="D198" s="52"/>
      <c r="E198" s="54"/>
      <c r="F198" s="54"/>
      <c r="G198" s="55">
        <f>tblData32456789101112[[#This Row],[Montant a collecté]]-tblData32456789101112[[#This Row],[Montant perçu]]</f>
        <v>0</v>
      </c>
      <c r="H198" s="21"/>
    </row>
    <row r="199" spans="2:8" x14ac:dyDescent="0.4">
      <c r="B199" s="54">
        <f>tblData3245678910111213[[#This Row],[Nom du donnateur]]</f>
        <v>0</v>
      </c>
      <c r="C199" s="18">
        <f>tblData3245678910111213[[#This Row],[Téléphone]]</f>
        <v>0</v>
      </c>
      <c r="D199" s="52"/>
      <c r="E199" s="54"/>
      <c r="F199" s="54"/>
      <c r="G199" s="55">
        <f>tblData32456789101112[[#This Row],[Montant a collecté]]-tblData32456789101112[[#This Row],[Montant perçu]]</f>
        <v>0</v>
      </c>
      <c r="H199" s="21"/>
    </row>
    <row r="200" spans="2:8" x14ac:dyDescent="0.4">
      <c r="B200" s="54">
        <f>tblData3245678910111213[[#This Row],[Nom du donnateur]]</f>
        <v>0</v>
      </c>
      <c r="C200" s="18">
        <f>tblData3245678910111213[[#This Row],[Téléphone]]</f>
        <v>0</v>
      </c>
      <c r="D200" s="52"/>
      <c r="E200" s="54"/>
      <c r="F200" s="54"/>
      <c r="G200" s="55">
        <f>tblData32456789101112[[#This Row],[Montant a collecté]]-tblData32456789101112[[#This Row],[Montant perçu]]</f>
        <v>0</v>
      </c>
      <c r="H200" s="21"/>
    </row>
    <row r="201" spans="2:8" x14ac:dyDescent="0.4">
      <c r="B201" s="54">
        <f>tblData3245678910111213[[#This Row],[Nom du donnateur]]</f>
        <v>0</v>
      </c>
      <c r="C201" s="18">
        <f>tblData3245678910111213[[#This Row],[Téléphone]]</f>
        <v>0</v>
      </c>
      <c r="D201" s="52"/>
      <c r="E201" s="54"/>
      <c r="F201" s="54"/>
      <c r="G201" s="55">
        <f>tblData32456789101112[[#This Row],[Montant a collecté]]-tblData32456789101112[[#This Row],[Montant perçu]]</f>
        <v>0</v>
      </c>
      <c r="H201" s="21"/>
    </row>
    <row r="202" spans="2:8" x14ac:dyDescent="0.4">
      <c r="B202" s="54">
        <f>tblData3245678910111213[[#This Row],[Nom du donnateur]]</f>
        <v>0</v>
      </c>
      <c r="C202" s="18">
        <f>tblData3245678910111213[[#This Row],[Téléphone]]</f>
        <v>0</v>
      </c>
      <c r="D202" s="52"/>
      <c r="E202" s="54"/>
      <c r="F202" s="54"/>
      <c r="G202" s="55">
        <f>tblData32456789101112[[#This Row],[Montant a collecté]]-tblData32456789101112[[#This Row],[Montant perçu]]</f>
        <v>0</v>
      </c>
      <c r="H202" s="21"/>
    </row>
    <row r="203" spans="2:8" x14ac:dyDescent="0.4">
      <c r="B203" s="54">
        <f>tblData3245678910111213[[#This Row],[Nom du donnateur]]</f>
        <v>0</v>
      </c>
      <c r="C203" s="18">
        <f>tblData3245678910111213[[#This Row],[Téléphone]]</f>
        <v>0</v>
      </c>
      <c r="D203" s="52"/>
      <c r="E203" s="54"/>
      <c r="F203" s="54"/>
      <c r="G203" s="55">
        <f>tblData32456789101112[[#This Row],[Montant a collecté]]-tblData32456789101112[[#This Row],[Montant perçu]]</f>
        <v>0</v>
      </c>
      <c r="H203" s="21"/>
    </row>
    <row r="204" spans="2:8" x14ac:dyDescent="0.4">
      <c r="B204" s="54">
        <f>tblData3245678910111213[[#This Row],[Nom du donnateur]]</f>
        <v>0</v>
      </c>
      <c r="C204" s="18">
        <f>tblData3245678910111213[[#This Row],[Téléphone]]</f>
        <v>0</v>
      </c>
      <c r="D204" s="52"/>
      <c r="E204" s="54"/>
      <c r="F204" s="54"/>
      <c r="G204" s="55">
        <f>tblData32456789101112[[#This Row],[Montant a collecté]]-tblData32456789101112[[#This Row],[Montant perçu]]</f>
        <v>0</v>
      </c>
      <c r="H204" s="21"/>
    </row>
    <row r="205" spans="2:8" x14ac:dyDescent="0.4">
      <c r="B205" s="54">
        <f>tblData3245678910111213[[#This Row],[Nom du donnateur]]</f>
        <v>0</v>
      </c>
      <c r="C205" s="18">
        <f>tblData3245678910111213[[#This Row],[Téléphone]]</f>
        <v>0</v>
      </c>
      <c r="D205" s="52"/>
      <c r="E205" s="54"/>
      <c r="F205" s="54"/>
      <c r="G205" s="55">
        <f>tblData32456789101112[[#This Row],[Montant a collecté]]-tblData32456789101112[[#This Row],[Montant perçu]]</f>
        <v>0</v>
      </c>
      <c r="H205" s="21"/>
    </row>
    <row r="206" spans="2:8" x14ac:dyDescent="0.4">
      <c r="B206" s="54">
        <f>tblData3245678910111213[[#This Row],[Nom du donnateur]]</f>
        <v>0</v>
      </c>
      <c r="C206" s="18">
        <f>tblData3245678910111213[[#This Row],[Téléphone]]</f>
        <v>0</v>
      </c>
      <c r="D206" s="52"/>
      <c r="E206" s="54"/>
      <c r="F206" s="54"/>
      <c r="G206" s="55">
        <f>tblData32456789101112[[#This Row],[Montant a collecté]]-tblData32456789101112[[#This Row],[Montant perçu]]</f>
        <v>0</v>
      </c>
      <c r="H206" s="21"/>
    </row>
    <row r="207" spans="2:8" x14ac:dyDescent="0.4">
      <c r="B207" s="54">
        <f>tblData3245678910111213[[#This Row],[Nom du donnateur]]</f>
        <v>0</v>
      </c>
      <c r="C207" s="18">
        <f>tblData3245678910111213[[#This Row],[Téléphone]]</f>
        <v>0</v>
      </c>
      <c r="D207" s="52"/>
      <c r="E207" s="54"/>
      <c r="F207" s="54"/>
      <c r="G207" s="55">
        <f>tblData32456789101112[[#This Row],[Montant a collecté]]-tblData32456789101112[[#This Row],[Montant perçu]]</f>
        <v>0</v>
      </c>
      <c r="H207" s="21"/>
    </row>
    <row r="208" spans="2:8" x14ac:dyDescent="0.4">
      <c r="B208" s="54">
        <f>tblData3245678910111213[[#This Row],[Nom du donnateur]]</f>
        <v>0</v>
      </c>
      <c r="C208" s="18">
        <f>tblData3245678910111213[[#This Row],[Téléphone]]</f>
        <v>0</v>
      </c>
      <c r="D208" s="52"/>
      <c r="E208" s="54"/>
      <c r="F208" s="54"/>
      <c r="G208" s="55">
        <f>tblData32456789101112[[#This Row],[Montant a collecté]]-tblData32456789101112[[#This Row],[Montant perçu]]</f>
        <v>0</v>
      </c>
      <c r="H208" s="21"/>
    </row>
    <row r="209" spans="2:8" x14ac:dyDescent="0.4">
      <c r="B209" s="4" t="s">
        <v>0</v>
      </c>
      <c r="C209" s="5"/>
      <c r="D209" s="6"/>
      <c r="E209" s="28">
        <f>SUBTOTAL(109,tblData32456789101112[Montant perçu])</f>
        <v>50045</v>
      </c>
      <c r="F209" s="28">
        <f>SUBTOTAL(109,tblData32456789101112[Montant a collecté])</f>
        <v>32823</v>
      </c>
      <c r="G209" s="28">
        <f>SUBTOTAL(109,tblData32456789101112[Différence])</f>
        <v>-17222</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zoomScale="80" zoomScaleNormal="80" workbookViewId="0">
      <selection activeCell="D22" sqref="D22"/>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12</v>
      </c>
      <c r="C2" s="1"/>
      <c r="D2" s="1"/>
      <c r="E2" s="1"/>
      <c r="F2" s="1"/>
      <c r="G2" s="1"/>
      <c r="H2" s="1"/>
    </row>
    <row r="4" spans="2:17" ht="19.5" x14ac:dyDescent="0.4">
      <c r="B4" s="2" t="s">
        <v>10</v>
      </c>
      <c r="C4" s="26">
        <f>SUM(tblData324567891011[Montant perçu])</f>
        <v>30165</v>
      </c>
      <c r="D4" s="2"/>
      <c r="E4" s="2"/>
      <c r="F4" s="2"/>
      <c r="G4" s="2"/>
      <c r="H4" s="2"/>
      <c r="L4" s="24"/>
      <c r="Q4" s="25"/>
    </row>
    <row r="5" spans="2:17" ht="19.5" x14ac:dyDescent="0.4">
      <c r="B5" s="2" t="s">
        <v>11</v>
      </c>
      <c r="C5" s="26">
        <f>SUM(tblData324567891011[Montant a collecté])</f>
        <v>32023</v>
      </c>
      <c r="D5" s="2"/>
      <c r="E5" s="2"/>
      <c r="F5" s="2"/>
      <c r="G5" s="2"/>
      <c r="H5" s="2"/>
      <c r="J5" s="22"/>
      <c r="K5" s="22"/>
      <c r="L5" s="22"/>
    </row>
    <row r="6" spans="2:17" ht="19.5" x14ac:dyDescent="0.4">
      <c r="B6" s="2" t="s">
        <v>1</v>
      </c>
      <c r="C6" s="9">
        <f>COUNT(tblData324567891011[Montant perçu])</f>
        <v>4</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c r="E9" s="27">
        <v>120</v>
      </c>
      <c r="F9" s="27">
        <v>2500</v>
      </c>
      <c r="G9" s="29">
        <f>tblData324567891011[[#This Row],[Montant a collecté]]-tblData324567891011[[#This Row],[Montant perçu]]</f>
        <v>2380</v>
      </c>
      <c r="H9" s="20"/>
    </row>
    <row r="10" spans="2:17" s="8" customFormat="1" x14ac:dyDescent="0.4">
      <c r="B10" s="17">
        <f>tblData3245678910111213[[#This Row],[Nom du donnateur]]</f>
        <v>123</v>
      </c>
      <c r="C10" s="18">
        <f>tblData3245678910111213[[#This Row],[Téléphone]]</f>
        <v>0</v>
      </c>
      <c r="D10" s="52"/>
      <c r="E10" s="27">
        <v>22</v>
      </c>
      <c r="F10" s="27">
        <v>23</v>
      </c>
      <c r="G10" s="29">
        <f>tblData324567891011[[#This Row],[Montant a collecté]]-tblData324567891011[[#This Row],[Montant perçu]]</f>
        <v>1</v>
      </c>
      <c r="H10" s="20"/>
    </row>
    <row r="11" spans="2:17" s="8" customFormat="1" x14ac:dyDescent="0.4">
      <c r="B11" s="17">
        <f>tblData3245678910111213[[#This Row],[Nom du donnateur]]</f>
        <v>1</v>
      </c>
      <c r="C11" s="18">
        <f>tblData3245678910111213[[#This Row],[Téléphone]]</f>
        <v>0</v>
      </c>
      <c r="D11" s="52"/>
      <c r="E11" s="27">
        <v>23</v>
      </c>
      <c r="F11" s="27"/>
      <c r="G11" s="29">
        <f>tblData324567891011[[#This Row],[Montant a collecté]]-tblData324567891011[[#This Row],[Montant perçu]]</f>
        <v>-23</v>
      </c>
      <c r="H11" s="20"/>
    </row>
    <row r="12" spans="2:17" s="8" customFormat="1" x14ac:dyDescent="0.4">
      <c r="B12" s="17">
        <f>tblData3245678910111213[[#This Row],[Nom du donnateur]]</f>
        <v>2</v>
      </c>
      <c r="C12" s="18">
        <f>tblData3245678910111213[[#This Row],[Téléphone]]</f>
        <v>0</v>
      </c>
      <c r="D12" s="52"/>
      <c r="E12" s="27"/>
      <c r="F12" s="27"/>
      <c r="G12" s="29">
        <f>tblData324567891011[[#This Row],[Montant a collecté]]-tblData324567891011[[#This Row],[Montant perçu]]</f>
        <v>0</v>
      </c>
      <c r="H12" s="20"/>
    </row>
    <row r="13" spans="2:17" x14ac:dyDescent="0.4">
      <c r="B13" s="17">
        <f>tblData3245678910111213[[#This Row],[Nom du donnateur]]</f>
        <v>3</v>
      </c>
      <c r="C13" s="18">
        <f>tblData3245678910111213[[#This Row],[Téléphone]]</f>
        <v>0</v>
      </c>
      <c r="D13" s="52"/>
      <c r="E13" s="27"/>
      <c r="F13" s="27"/>
      <c r="G13" s="29">
        <f>tblData324567891011[[#This Row],[Montant a collecté]]-tblData324567891011[[#This Row],[Montant perçu]]</f>
        <v>0</v>
      </c>
      <c r="H13" s="20"/>
      <c r="P13" s="8"/>
    </row>
    <row r="14" spans="2:17" x14ac:dyDescent="0.4">
      <c r="B14" s="17">
        <f>tblData3245678910111213[[#This Row],[Nom du donnateur]]</f>
        <v>4</v>
      </c>
      <c r="C14" s="18">
        <f>tblData3245678910111213[[#This Row],[Téléphone]]</f>
        <v>0</v>
      </c>
      <c r="D14" s="52"/>
      <c r="E14" s="27"/>
      <c r="F14" s="27"/>
      <c r="G14" s="29">
        <f>tblData324567891011[[#This Row],[Montant a collecté]]-tblData324567891011[[#This Row],[Montant perçu]]</f>
        <v>0</v>
      </c>
      <c r="H14" s="20"/>
      <c r="P14" s="8"/>
    </row>
    <row r="15" spans="2:17" x14ac:dyDescent="0.4">
      <c r="B15" s="17">
        <f>tblData3245678910111213[[#This Row],[Nom du donnateur]]</f>
        <v>5</v>
      </c>
      <c r="C15" s="18">
        <f>tblData3245678910111213[[#This Row],[Téléphone]]</f>
        <v>0</v>
      </c>
      <c r="D15" s="52"/>
      <c r="E15" s="27"/>
      <c r="F15" s="27"/>
      <c r="G15" s="29">
        <f>tblData324567891011[[#This Row],[Montant a collecté]]-tblData324567891011[[#This Row],[Montant perçu]]</f>
        <v>0</v>
      </c>
      <c r="H15" s="20"/>
    </row>
    <row r="16" spans="2:17" x14ac:dyDescent="0.4">
      <c r="B16" s="17">
        <f>tblData3245678910111213[[#This Row],[Nom du donnateur]]</f>
        <v>6</v>
      </c>
      <c r="C16" s="18">
        <f>tblData3245678910111213[[#This Row],[Téléphone]]</f>
        <v>0</v>
      </c>
      <c r="D16" s="52"/>
      <c r="E16" s="27"/>
      <c r="F16" s="27"/>
      <c r="G16" s="29">
        <f>tblData324567891011[[#This Row],[Montant a collecté]]-tblData324567891011[[#This Row],[Montant perçu]]</f>
        <v>0</v>
      </c>
      <c r="H16" s="20"/>
    </row>
    <row r="17" spans="2:8" x14ac:dyDescent="0.4">
      <c r="B17" s="17">
        <f>tblData3245678910111213[[#This Row],[Nom du donnateur]]</f>
        <v>7</v>
      </c>
      <c r="C17" s="18">
        <f>tblData3245678910111213[[#This Row],[Téléphone]]</f>
        <v>0</v>
      </c>
      <c r="D17" s="52"/>
      <c r="E17" s="27"/>
      <c r="F17" s="27"/>
      <c r="G17" s="29">
        <f>tblData324567891011[[#This Row],[Montant a collecté]]-tblData324567891011[[#This Row],[Montant perçu]]</f>
        <v>0</v>
      </c>
      <c r="H17" s="20"/>
    </row>
    <row r="18" spans="2:8" x14ac:dyDescent="0.4">
      <c r="B18" s="17">
        <f>tblData3245678910111213[[#This Row],[Nom du donnateur]]</f>
        <v>8</v>
      </c>
      <c r="C18" s="18">
        <f>tblData3245678910111213[[#This Row],[Téléphone]]</f>
        <v>0</v>
      </c>
      <c r="D18" s="52"/>
      <c r="E18" s="27"/>
      <c r="F18" s="27"/>
      <c r="G18" s="29">
        <f>tblData324567891011[[#This Row],[Montant a collecté]]-tblData324567891011[[#This Row],[Montant perçu]]</f>
        <v>0</v>
      </c>
      <c r="H18" s="20"/>
    </row>
    <row r="19" spans="2:8" x14ac:dyDescent="0.4">
      <c r="B19" s="17">
        <f>tblData3245678910111213[[#This Row],[Nom du donnateur]]</f>
        <v>9</v>
      </c>
      <c r="C19" s="18">
        <f>tblData3245678910111213[[#This Row],[Téléphone]]</f>
        <v>0</v>
      </c>
      <c r="D19" s="52"/>
      <c r="E19" s="27"/>
      <c r="F19" s="27"/>
      <c r="G19" s="29">
        <f>tblData324567891011[[#This Row],[Montant a collecté]]-tblData324567891011[[#This Row],[Montant perçu]]</f>
        <v>0</v>
      </c>
      <c r="H19" s="20"/>
    </row>
    <row r="20" spans="2:8" x14ac:dyDescent="0.4">
      <c r="B20" s="17">
        <f>tblData3245678910111213[[#This Row],[Nom du donnateur]]</f>
        <v>11</v>
      </c>
      <c r="C20" s="18">
        <f>tblData3245678910111213[[#This Row],[Téléphone]]</f>
        <v>0</v>
      </c>
      <c r="D20" s="52"/>
      <c r="E20" s="27"/>
      <c r="F20" s="27"/>
      <c r="G20" s="29">
        <f>tblData324567891011[[#This Row],[Montant a collecté]]-tblData324567891011[[#This Row],[Montant perçu]]</f>
        <v>0</v>
      </c>
      <c r="H20" s="20"/>
    </row>
    <row r="21" spans="2:8" x14ac:dyDescent="0.4">
      <c r="B21" s="17" t="str">
        <f>tblData3245678910111213[[#This Row],[Nom du donnateur]]</f>
        <v>lok</v>
      </c>
      <c r="C21" s="18">
        <f>tblData3245678910111213[[#This Row],[Téléphone]]</f>
        <v>1526748866</v>
      </c>
      <c r="D21" s="52">
        <v>12541</v>
      </c>
      <c r="E21" s="27">
        <v>30000</v>
      </c>
      <c r="F21" s="27">
        <v>29500</v>
      </c>
      <c r="G21" s="29">
        <f>tblData324567891011[[#This Row],[Montant a collecté]]-tblData324567891011[[#This Row],[Montant perçu]]</f>
        <v>-500</v>
      </c>
      <c r="H21" s="20"/>
    </row>
    <row r="22" spans="2:8" x14ac:dyDescent="0.4">
      <c r="B22" s="17">
        <f>tblData3245678910111213[[#This Row],[Nom du donnateur]]</f>
        <v>0</v>
      </c>
      <c r="C22" s="18">
        <f>tblData3245678910111213[[#This Row],[Téléphone]]</f>
        <v>0</v>
      </c>
      <c r="D22" s="19"/>
      <c r="E22" s="27"/>
      <c r="F22" s="27"/>
      <c r="G22" s="29">
        <f>tblData324567891011[[#This Row],[Montant a collecté]]-tblData324567891011[[#This Row],[Montant perçu]]</f>
        <v>0</v>
      </c>
      <c r="H22" s="21"/>
    </row>
    <row r="23" spans="2:8" x14ac:dyDescent="0.4">
      <c r="B23" s="17">
        <f>tblData3245678910111213[[#This Row],[Nom du donnateur]]</f>
        <v>0</v>
      </c>
      <c r="C23" s="18">
        <f>tblData3245678910111213[[#This Row],[Téléphone]]</f>
        <v>0</v>
      </c>
      <c r="D23" s="56"/>
      <c r="E23" s="54"/>
      <c r="F23" s="54"/>
      <c r="G23" s="55">
        <f>tblData324567891011[[#This Row],[Montant a collecté]]-tblData324567891011[[#This Row],[Montant perçu]]</f>
        <v>0</v>
      </c>
      <c r="H23" s="21"/>
    </row>
    <row r="24" spans="2:8" x14ac:dyDescent="0.4">
      <c r="B24" s="17">
        <f>tblData3245678910111213[[#This Row],[Nom du donnateur]]</f>
        <v>0</v>
      </c>
      <c r="C24" s="18">
        <f>tblData3245678910111213[[#This Row],[Téléphone]]</f>
        <v>0</v>
      </c>
      <c r="D24" s="56"/>
      <c r="E24" s="54"/>
      <c r="F24" s="54"/>
      <c r="G24" s="55">
        <f>tblData324567891011[[#This Row],[Montant a collecté]]-tblData324567891011[[#This Row],[Montant perçu]]</f>
        <v>0</v>
      </c>
      <c r="H24" s="21"/>
    </row>
    <row r="25" spans="2:8" x14ac:dyDescent="0.4">
      <c r="B25" s="17">
        <f>tblData3245678910111213[[#This Row],[Nom du donnateur]]</f>
        <v>0</v>
      </c>
      <c r="C25" s="18">
        <f>tblData3245678910111213[[#This Row],[Téléphone]]</f>
        <v>0</v>
      </c>
      <c r="D25" s="56"/>
      <c r="E25" s="54"/>
      <c r="F25" s="54"/>
      <c r="G25" s="55">
        <f>tblData324567891011[[#This Row],[Montant a collecté]]-tblData324567891011[[#This Row],[Montant perçu]]</f>
        <v>0</v>
      </c>
      <c r="H25" s="21"/>
    </row>
    <row r="26" spans="2:8" x14ac:dyDescent="0.4">
      <c r="B26" s="17">
        <f>tblData3245678910111213[[#This Row],[Nom du donnateur]]</f>
        <v>0</v>
      </c>
      <c r="C26" s="18">
        <f>tblData3245678910111213[[#This Row],[Téléphone]]</f>
        <v>0</v>
      </c>
      <c r="D26" s="56"/>
      <c r="E26" s="54"/>
      <c r="F26" s="54"/>
      <c r="G26" s="55">
        <f>tblData324567891011[[#This Row],[Montant a collecté]]-tblData324567891011[[#This Row],[Montant perçu]]</f>
        <v>0</v>
      </c>
      <c r="H26" s="21"/>
    </row>
    <row r="27" spans="2:8" x14ac:dyDescent="0.4">
      <c r="B27" s="17">
        <f>tblData3245678910111213[[#This Row],[Nom du donnateur]]</f>
        <v>0</v>
      </c>
      <c r="C27" s="18">
        <f>tblData3245678910111213[[#This Row],[Téléphone]]</f>
        <v>0</v>
      </c>
      <c r="D27" s="56"/>
      <c r="E27" s="54"/>
      <c r="F27" s="54"/>
      <c r="G27" s="55">
        <f>tblData324567891011[[#This Row],[Montant a collecté]]-tblData324567891011[[#This Row],[Montant perçu]]</f>
        <v>0</v>
      </c>
      <c r="H27" s="21"/>
    </row>
    <row r="28" spans="2:8" x14ac:dyDescent="0.4">
      <c r="B28" s="17">
        <f>tblData3245678910111213[[#This Row],[Nom du donnateur]]</f>
        <v>0</v>
      </c>
      <c r="C28" s="18">
        <f>tblData3245678910111213[[#This Row],[Téléphone]]</f>
        <v>0</v>
      </c>
      <c r="D28" s="56"/>
      <c r="E28" s="54"/>
      <c r="F28" s="54"/>
      <c r="G28" s="55">
        <f>tblData324567891011[[#This Row],[Montant a collecté]]-tblData324567891011[[#This Row],[Montant perçu]]</f>
        <v>0</v>
      </c>
      <c r="H28" s="21"/>
    </row>
    <row r="29" spans="2:8" x14ac:dyDescent="0.4">
      <c r="B29" s="17">
        <f>tblData3245678910111213[[#This Row],[Nom du donnateur]]</f>
        <v>0</v>
      </c>
      <c r="C29" s="18">
        <f>tblData3245678910111213[[#This Row],[Téléphone]]</f>
        <v>0</v>
      </c>
      <c r="D29" s="56"/>
      <c r="E29" s="54"/>
      <c r="F29" s="54"/>
      <c r="G29" s="55">
        <f>tblData324567891011[[#This Row],[Montant a collecté]]-tblData324567891011[[#This Row],[Montant perçu]]</f>
        <v>0</v>
      </c>
      <c r="H29" s="21"/>
    </row>
    <row r="30" spans="2:8" x14ac:dyDescent="0.4">
      <c r="B30" s="17">
        <f>tblData3245678910111213[[#This Row],[Nom du donnateur]]</f>
        <v>0</v>
      </c>
      <c r="C30" s="18">
        <f>tblData3245678910111213[[#This Row],[Téléphone]]</f>
        <v>0</v>
      </c>
      <c r="D30" s="56"/>
      <c r="E30" s="54"/>
      <c r="F30" s="54"/>
      <c r="G30" s="55">
        <f>tblData324567891011[[#This Row],[Montant a collecté]]-tblData324567891011[[#This Row],[Montant perçu]]</f>
        <v>0</v>
      </c>
      <c r="H30" s="21"/>
    </row>
    <row r="31" spans="2:8" x14ac:dyDescent="0.4">
      <c r="B31" s="17">
        <f>tblData3245678910111213[[#This Row],[Nom du donnateur]]</f>
        <v>0</v>
      </c>
      <c r="C31" s="18">
        <f>tblData3245678910111213[[#This Row],[Téléphone]]</f>
        <v>0</v>
      </c>
      <c r="D31" s="56"/>
      <c r="E31" s="54"/>
      <c r="F31" s="54"/>
      <c r="G31" s="55">
        <f>tblData324567891011[[#This Row],[Montant a collecté]]-tblData324567891011[[#This Row],[Montant perçu]]</f>
        <v>0</v>
      </c>
      <c r="H31" s="21"/>
    </row>
    <row r="32" spans="2:8" x14ac:dyDescent="0.4">
      <c r="B32" s="17">
        <f>tblData3245678910111213[[#This Row],[Nom du donnateur]]</f>
        <v>0</v>
      </c>
      <c r="C32" s="18">
        <f>tblData3245678910111213[[#This Row],[Téléphone]]</f>
        <v>0</v>
      </c>
      <c r="D32" s="56"/>
      <c r="E32" s="54"/>
      <c r="F32" s="54"/>
      <c r="G32" s="55">
        <f>tblData324567891011[[#This Row],[Montant a collecté]]-tblData324567891011[[#This Row],[Montant perçu]]</f>
        <v>0</v>
      </c>
      <c r="H32" s="21"/>
    </row>
    <row r="33" spans="2:8" x14ac:dyDescent="0.4">
      <c r="B33" s="17">
        <f>tblData3245678910111213[[#This Row],[Nom du donnateur]]</f>
        <v>0</v>
      </c>
      <c r="C33" s="18">
        <f>tblData3245678910111213[[#This Row],[Téléphone]]</f>
        <v>0</v>
      </c>
      <c r="D33" s="56"/>
      <c r="E33" s="54"/>
      <c r="F33" s="54"/>
      <c r="G33" s="55">
        <f>tblData324567891011[[#This Row],[Montant a collecté]]-tblData324567891011[[#This Row],[Montant perçu]]</f>
        <v>0</v>
      </c>
      <c r="H33" s="21"/>
    </row>
    <row r="34" spans="2:8" x14ac:dyDescent="0.4">
      <c r="B34" s="17">
        <f>tblData3245678910111213[[#This Row],[Nom du donnateur]]</f>
        <v>0</v>
      </c>
      <c r="C34" s="18">
        <f>tblData3245678910111213[[#This Row],[Téléphone]]</f>
        <v>0</v>
      </c>
      <c r="D34" s="56"/>
      <c r="E34" s="54"/>
      <c r="F34" s="54"/>
      <c r="G34" s="55">
        <f>tblData324567891011[[#This Row],[Montant a collecté]]-tblData324567891011[[#This Row],[Montant perçu]]</f>
        <v>0</v>
      </c>
      <c r="H34" s="21"/>
    </row>
    <row r="35" spans="2:8" x14ac:dyDescent="0.4">
      <c r="B35" s="17">
        <f>tblData3245678910111213[[#This Row],[Nom du donnateur]]</f>
        <v>0</v>
      </c>
      <c r="C35" s="18">
        <f>tblData3245678910111213[[#This Row],[Téléphone]]</f>
        <v>0</v>
      </c>
      <c r="D35" s="56"/>
      <c r="E35" s="54"/>
      <c r="F35" s="54"/>
      <c r="G35" s="55">
        <f>tblData324567891011[[#This Row],[Montant a collecté]]-tblData324567891011[[#This Row],[Montant perçu]]</f>
        <v>0</v>
      </c>
      <c r="H35" s="21"/>
    </row>
    <row r="36" spans="2:8" x14ac:dyDescent="0.4">
      <c r="B36" s="17">
        <f>tblData3245678910111213[[#This Row],[Nom du donnateur]]</f>
        <v>0</v>
      </c>
      <c r="C36" s="18">
        <f>tblData3245678910111213[[#This Row],[Téléphone]]</f>
        <v>0</v>
      </c>
      <c r="D36" s="56"/>
      <c r="E36" s="54"/>
      <c r="F36" s="54"/>
      <c r="G36" s="55">
        <f>tblData324567891011[[#This Row],[Montant a collecté]]-tblData324567891011[[#This Row],[Montant perçu]]</f>
        <v>0</v>
      </c>
      <c r="H36" s="21"/>
    </row>
    <row r="37" spans="2:8" x14ac:dyDescent="0.4">
      <c r="B37" s="17">
        <f>tblData3245678910111213[[#This Row],[Nom du donnateur]]</f>
        <v>0</v>
      </c>
      <c r="C37" s="18">
        <f>tblData3245678910111213[[#This Row],[Téléphone]]</f>
        <v>0</v>
      </c>
      <c r="D37" s="56"/>
      <c r="E37" s="54"/>
      <c r="F37" s="54"/>
      <c r="G37" s="55">
        <f>tblData324567891011[[#This Row],[Montant a collecté]]-tblData324567891011[[#This Row],[Montant perçu]]</f>
        <v>0</v>
      </c>
      <c r="H37" s="21"/>
    </row>
    <row r="38" spans="2:8" x14ac:dyDescent="0.4">
      <c r="B38" s="17">
        <f>tblData3245678910111213[[#This Row],[Nom du donnateur]]</f>
        <v>0</v>
      </c>
      <c r="C38" s="18">
        <f>tblData3245678910111213[[#This Row],[Téléphone]]</f>
        <v>0</v>
      </c>
      <c r="D38" s="56"/>
      <c r="E38" s="54"/>
      <c r="F38" s="54"/>
      <c r="G38" s="55">
        <f>tblData324567891011[[#This Row],[Montant a collecté]]-tblData324567891011[[#This Row],[Montant perçu]]</f>
        <v>0</v>
      </c>
      <c r="H38" s="21"/>
    </row>
    <row r="39" spans="2:8" x14ac:dyDescent="0.4">
      <c r="B39" s="17">
        <f>tblData3245678910111213[[#This Row],[Nom du donnateur]]</f>
        <v>0</v>
      </c>
      <c r="C39" s="18">
        <f>tblData3245678910111213[[#This Row],[Téléphone]]</f>
        <v>0</v>
      </c>
      <c r="D39" s="56"/>
      <c r="E39" s="54"/>
      <c r="F39" s="54"/>
      <c r="G39" s="55">
        <f>tblData324567891011[[#This Row],[Montant a collecté]]-tblData324567891011[[#This Row],[Montant perçu]]</f>
        <v>0</v>
      </c>
      <c r="H39" s="21"/>
    </row>
    <row r="40" spans="2:8" x14ac:dyDescent="0.4">
      <c r="B40" s="17">
        <f>tblData3245678910111213[[#This Row],[Nom du donnateur]]</f>
        <v>0</v>
      </c>
      <c r="C40" s="18">
        <f>tblData3245678910111213[[#This Row],[Téléphone]]</f>
        <v>0</v>
      </c>
      <c r="D40" s="56"/>
      <c r="E40" s="54"/>
      <c r="F40" s="54"/>
      <c r="G40" s="55">
        <f>tblData324567891011[[#This Row],[Montant a collecté]]-tblData324567891011[[#This Row],[Montant perçu]]</f>
        <v>0</v>
      </c>
      <c r="H40" s="21"/>
    </row>
    <row r="41" spans="2:8" x14ac:dyDescent="0.4">
      <c r="B41" s="17">
        <f>tblData3245678910111213[[#This Row],[Nom du donnateur]]</f>
        <v>0</v>
      </c>
      <c r="C41" s="18">
        <f>tblData3245678910111213[[#This Row],[Téléphone]]</f>
        <v>0</v>
      </c>
      <c r="D41" s="56"/>
      <c r="E41" s="54"/>
      <c r="F41" s="54"/>
      <c r="G41" s="55">
        <f>tblData324567891011[[#This Row],[Montant a collecté]]-tblData324567891011[[#This Row],[Montant perçu]]</f>
        <v>0</v>
      </c>
      <c r="H41" s="21"/>
    </row>
    <row r="42" spans="2:8" x14ac:dyDescent="0.4">
      <c r="B42" s="17">
        <f>tblData3245678910111213[[#This Row],[Nom du donnateur]]</f>
        <v>0</v>
      </c>
      <c r="C42" s="18">
        <f>tblData3245678910111213[[#This Row],[Téléphone]]</f>
        <v>0</v>
      </c>
      <c r="D42" s="56"/>
      <c r="E42" s="54"/>
      <c r="F42" s="54"/>
      <c r="G42" s="55">
        <f>tblData324567891011[[#This Row],[Montant a collecté]]-tblData324567891011[[#This Row],[Montant perçu]]</f>
        <v>0</v>
      </c>
      <c r="H42" s="21"/>
    </row>
    <row r="43" spans="2:8" x14ac:dyDescent="0.4">
      <c r="B43" s="17">
        <f>tblData3245678910111213[[#This Row],[Nom du donnateur]]</f>
        <v>0</v>
      </c>
      <c r="C43" s="18">
        <f>tblData3245678910111213[[#This Row],[Téléphone]]</f>
        <v>0</v>
      </c>
      <c r="D43" s="56"/>
      <c r="E43" s="54"/>
      <c r="F43" s="54"/>
      <c r="G43" s="55">
        <f>tblData324567891011[[#This Row],[Montant a collecté]]-tblData324567891011[[#This Row],[Montant perçu]]</f>
        <v>0</v>
      </c>
      <c r="H43" s="21"/>
    </row>
    <row r="44" spans="2:8" x14ac:dyDescent="0.4">
      <c r="B44" s="17">
        <f>tblData3245678910111213[[#This Row],[Nom du donnateur]]</f>
        <v>0</v>
      </c>
      <c r="C44" s="18">
        <f>tblData3245678910111213[[#This Row],[Téléphone]]</f>
        <v>0</v>
      </c>
      <c r="D44" s="56"/>
      <c r="E44" s="54"/>
      <c r="F44" s="54"/>
      <c r="G44" s="55">
        <f>tblData324567891011[[#This Row],[Montant a collecté]]-tblData324567891011[[#This Row],[Montant perçu]]</f>
        <v>0</v>
      </c>
      <c r="H44" s="21"/>
    </row>
    <row r="45" spans="2:8" x14ac:dyDescent="0.4">
      <c r="B45" s="17">
        <f>tblData3245678910111213[[#This Row],[Nom du donnateur]]</f>
        <v>0</v>
      </c>
      <c r="C45" s="18">
        <f>tblData3245678910111213[[#This Row],[Téléphone]]</f>
        <v>0</v>
      </c>
      <c r="D45" s="56"/>
      <c r="E45" s="54"/>
      <c r="F45" s="54"/>
      <c r="G45" s="55">
        <f>tblData324567891011[[#This Row],[Montant a collecté]]-tblData324567891011[[#This Row],[Montant perçu]]</f>
        <v>0</v>
      </c>
      <c r="H45" s="21"/>
    </row>
    <row r="46" spans="2:8" x14ac:dyDescent="0.4">
      <c r="B46" s="17">
        <f>tblData3245678910111213[[#This Row],[Nom du donnateur]]</f>
        <v>0</v>
      </c>
      <c r="C46" s="18">
        <f>tblData3245678910111213[[#This Row],[Téléphone]]</f>
        <v>0</v>
      </c>
      <c r="D46" s="56"/>
      <c r="E46" s="54"/>
      <c r="F46" s="54"/>
      <c r="G46" s="55">
        <f>tblData324567891011[[#This Row],[Montant a collecté]]-tblData324567891011[[#This Row],[Montant perçu]]</f>
        <v>0</v>
      </c>
      <c r="H46" s="21"/>
    </row>
    <row r="47" spans="2:8" x14ac:dyDescent="0.4">
      <c r="B47" s="17">
        <f>tblData3245678910111213[[#This Row],[Nom du donnateur]]</f>
        <v>0</v>
      </c>
      <c r="C47" s="18">
        <f>tblData3245678910111213[[#This Row],[Téléphone]]</f>
        <v>0</v>
      </c>
      <c r="D47" s="56"/>
      <c r="E47" s="54"/>
      <c r="F47" s="54"/>
      <c r="G47" s="55">
        <f>tblData324567891011[[#This Row],[Montant a collecté]]-tblData324567891011[[#This Row],[Montant perçu]]</f>
        <v>0</v>
      </c>
      <c r="H47" s="21"/>
    </row>
    <row r="48" spans="2:8" x14ac:dyDescent="0.4">
      <c r="B48" s="17">
        <f>tblData3245678910111213[[#This Row],[Nom du donnateur]]</f>
        <v>0</v>
      </c>
      <c r="C48" s="18">
        <f>tblData3245678910111213[[#This Row],[Téléphone]]</f>
        <v>0</v>
      </c>
      <c r="D48" s="56"/>
      <c r="E48" s="54"/>
      <c r="F48" s="54"/>
      <c r="G48" s="55">
        <f>tblData324567891011[[#This Row],[Montant a collecté]]-tblData324567891011[[#This Row],[Montant perçu]]</f>
        <v>0</v>
      </c>
      <c r="H48" s="21"/>
    </row>
    <row r="49" spans="2:8" x14ac:dyDescent="0.4">
      <c r="B49" s="17">
        <f>tblData3245678910111213[[#This Row],[Nom du donnateur]]</f>
        <v>0</v>
      </c>
      <c r="C49" s="18">
        <f>tblData3245678910111213[[#This Row],[Téléphone]]</f>
        <v>0</v>
      </c>
      <c r="D49" s="56"/>
      <c r="E49" s="54"/>
      <c r="F49" s="54"/>
      <c r="G49" s="55">
        <f>tblData324567891011[[#This Row],[Montant a collecté]]-tblData324567891011[[#This Row],[Montant perçu]]</f>
        <v>0</v>
      </c>
      <c r="H49" s="21"/>
    </row>
    <row r="50" spans="2:8" x14ac:dyDescent="0.4">
      <c r="B50" s="17">
        <f>tblData3245678910111213[[#This Row],[Nom du donnateur]]</f>
        <v>0</v>
      </c>
      <c r="C50" s="18">
        <f>tblData3245678910111213[[#This Row],[Téléphone]]</f>
        <v>0</v>
      </c>
      <c r="D50" s="56"/>
      <c r="E50" s="54"/>
      <c r="F50" s="54"/>
      <c r="G50" s="55">
        <f>tblData324567891011[[#This Row],[Montant a collecté]]-tblData324567891011[[#This Row],[Montant perçu]]</f>
        <v>0</v>
      </c>
      <c r="H50" s="21"/>
    </row>
    <row r="51" spans="2:8" x14ac:dyDescent="0.4">
      <c r="B51" s="17">
        <f>tblData3245678910111213[[#This Row],[Nom du donnateur]]</f>
        <v>0</v>
      </c>
      <c r="C51" s="18">
        <f>tblData3245678910111213[[#This Row],[Téléphone]]</f>
        <v>0</v>
      </c>
      <c r="D51" s="56"/>
      <c r="E51" s="54"/>
      <c r="F51" s="54"/>
      <c r="G51" s="55">
        <f>tblData324567891011[[#This Row],[Montant a collecté]]-tblData324567891011[[#This Row],[Montant perçu]]</f>
        <v>0</v>
      </c>
      <c r="H51" s="21"/>
    </row>
    <row r="52" spans="2:8" x14ac:dyDescent="0.4">
      <c r="B52" s="17">
        <f>tblData3245678910111213[[#This Row],[Nom du donnateur]]</f>
        <v>0</v>
      </c>
      <c r="C52" s="18">
        <f>tblData3245678910111213[[#This Row],[Téléphone]]</f>
        <v>0</v>
      </c>
      <c r="D52" s="56"/>
      <c r="E52" s="54"/>
      <c r="F52" s="54"/>
      <c r="G52" s="55">
        <f>tblData324567891011[[#This Row],[Montant a collecté]]-tblData324567891011[[#This Row],[Montant perçu]]</f>
        <v>0</v>
      </c>
      <c r="H52" s="21"/>
    </row>
    <row r="53" spans="2:8" x14ac:dyDescent="0.4">
      <c r="B53" s="17">
        <f>tblData3245678910111213[[#This Row],[Nom du donnateur]]</f>
        <v>0</v>
      </c>
      <c r="C53" s="18">
        <f>tblData3245678910111213[[#This Row],[Téléphone]]</f>
        <v>0</v>
      </c>
      <c r="D53" s="56"/>
      <c r="E53" s="54"/>
      <c r="F53" s="54"/>
      <c r="G53" s="55">
        <f>tblData324567891011[[#This Row],[Montant a collecté]]-tblData324567891011[[#This Row],[Montant perçu]]</f>
        <v>0</v>
      </c>
      <c r="H53" s="21"/>
    </row>
    <row r="54" spans="2:8" x14ac:dyDescent="0.4">
      <c r="B54" s="17">
        <f>tblData3245678910111213[[#This Row],[Nom du donnateur]]</f>
        <v>0</v>
      </c>
      <c r="C54" s="18">
        <f>tblData3245678910111213[[#This Row],[Téléphone]]</f>
        <v>0</v>
      </c>
      <c r="D54" s="56"/>
      <c r="E54" s="54"/>
      <c r="F54" s="54"/>
      <c r="G54" s="55">
        <f>tblData324567891011[[#This Row],[Montant a collecté]]-tblData324567891011[[#This Row],[Montant perçu]]</f>
        <v>0</v>
      </c>
      <c r="H54" s="21"/>
    </row>
    <row r="55" spans="2:8" x14ac:dyDescent="0.4">
      <c r="B55" s="17">
        <f>tblData3245678910111213[[#This Row],[Nom du donnateur]]</f>
        <v>0</v>
      </c>
      <c r="C55" s="18">
        <f>tblData3245678910111213[[#This Row],[Téléphone]]</f>
        <v>0</v>
      </c>
      <c r="D55" s="56"/>
      <c r="E55" s="54"/>
      <c r="F55" s="54"/>
      <c r="G55" s="55">
        <f>tblData324567891011[[#This Row],[Montant a collecté]]-tblData324567891011[[#This Row],[Montant perçu]]</f>
        <v>0</v>
      </c>
      <c r="H55" s="21"/>
    </row>
    <row r="56" spans="2:8" x14ac:dyDescent="0.4">
      <c r="B56" s="17">
        <f>tblData3245678910111213[[#This Row],[Nom du donnateur]]</f>
        <v>0</v>
      </c>
      <c r="C56" s="18">
        <f>tblData3245678910111213[[#This Row],[Téléphone]]</f>
        <v>0</v>
      </c>
      <c r="D56" s="56"/>
      <c r="E56" s="54"/>
      <c r="F56" s="54"/>
      <c r="G56" s="55">
        <f>tblData324567891011[[#This Row],[Montant a collecté]]-tblData324567891011[[#This Row],[Montant perçu]]</f>
        <v>0</v>
      </c>
      <c r="H56" s="21"/>
    </row>
    <row r="57" spans="2:8" x14ac:dyDescent="0.4">
      <c r="B57" s="17">
        <f>tblData3245678910111213[[#This Row],[Nom du donnateur]]</f>
        <v>0</v>
      </c>
      <c r="C57" s="18">
        <f>tblData3245678910111213[[#This Row],[Téléphone]]</f>
        <v>0</v>
      </c>
      <c r="D57" s="56"/>
      <c r="E57" s="54"/>
      <c r="F57" s="54"/>
      <c r="G57" s="55">
        <f>tblData324567891011[[#This Row],[Montant a collecté]]-tblData324567891011[[#This Row],[Montant perçu]]</f>
        <v>0</v>
      </c>
      <c r="H57" s="21"/>
    </row>
    <row r="58" spans="2:8" x14ac:dyDescent="0.4">
      <c r="B58" s="17">
        <f>tblData3245678910111213[[#This Row],[Nom du donnateur]]</f>
        <v>0</v>
      </c>
      <c r="C58" s="18">
        <f>tblData3245678910111213[[#This Row],[Téléphone]]</f>
        <v>0</v>
      </c>
      <c r="D58" s="56"/>
      <c r="E58" s="54"/>
      <c r="F58" s="54"/>
      <c r="G58" s="55">
        <f>tblData324567891011[[#This Row],[Montant a collecté]]-tblData324567891011[[#This Row],[Montant perçu]]</f>
        <v>0</v>
      </c>
      <c r="H58" s="21"/>
    </row>
    <row r="59" spans="2:8" x14ac:dyDescent="0.4">
      <c r="B59" s="17">
        <f>tblData3245678910111213[[#This Row],[Nom du donnateur]]</f>
        <v>0</v>
      </c>
      <c r="C59" s="18">
        <f>tblData3245678910111213[[#This Row],[Téléphone]]</f>
        <v>0</v>
      </c>
      <c r="D59" s="56"/>
      <c r="E59" s="54"/>
      <c r="F59" s="54"/>
      <c r="G59" s="55">
        <f>tblData324567891011[[#This Row],[Montant a collecté]]-tblData324567891011[[#This Row],[Montant perçu]]</f>
        <v>0</v>
      </c>
      <c r="H59" s="21"/>
    </row>
    <row r="60" spans="2:8" x14ac:dyDescent="0.4">
      <c r="B60" s="17">
        <f>tblData3245678910111213[[#This Row],[Nom du donnateur]]</f>
        <v>0</v>
      </c>
      <c r="C60" s="18">
        <f>tblData3245678910111213[[#This Row],[Téléphone]]</f>
        <v>0</v>
      </c>
      <c r="D60" s="56"/>
      <c r="E60" s="54"/>
      <c r="F60" s="54"/>
      <c r="G60" s="55">
        <f>tblData324567891011[[#This Row],[Montant a collecté]]-tblData324567891011[[#This Row],[Montant perçu]]</f>
        <v>0</v>
      </c>
      <c r="H60" s="21"/>
    </row>
    <row r="61" spans="2:8" x14ac:dyDescent="0.4">
      <c r="B61" s="17">
        <f>tblData3245678910111213[[#This Row],[Nom du donnateur]]</f>
        <v>0</v>
      </c>
      <c r="C61" s="18">
        <f>tblData3245678910111213[[#This Row],[Téléphone]]</f>
        <v>0</v>
      </c>
      <c r="D61" s="56"/>
      <c r="E61" s="54"/>
      <c r="F61" s="54"/>
      <c r="G61" s="55">
        <f>tblData324567891011[[#This Row],[Montant a collecté]]-tblData324567891011[[#This Row],[Montant perçu]]</f>
        <v>0</v>
      </c>
      <c r="H61" s="21"/>
    </row>
    <row r="62" spans="2:8" x14ac:dyDescent="0.4">
      <c r="B62" s="17">
        <f>tblData3245678910111213[[#This Row],[Nom du donnateur]]</f>
        <v>0</v>
      </c>
      <c r="C62" s="18">
        <f>tblData3245678910111213[[#This Row],[Téléphone]]</f>
        <v>0</v>
      </c>
      <c r="D62" s="56"/>
      <c r="E62" s="54"/>
      <c r="F62" s="54"/>
      <c r="G62" s="55">
        <f>tblData324567891011[[#This Row],[Montant a collecté]]-tblData324567891011[[#This Row],[Montant perçu]]</f>
        <v>0</v>
      </c>
      <c r="H62" s="21"/>
    </row>
    <row r="63" spans="2:8" x14ac:dyDescent="0.4">
      <c r="B63" s="17">
        <f>tblData3245678910111213[[#This Row],[Nom du donnateur]]</f>
        <v>0</v>
      </c>
      <c r="C63" s="18">
        <f>tblData3245678910111213[[#This Row],[Téléphone]]</f>
        <v>0</v>
      </c>
      <c r="D63" s="56"/>
      <c r="E63" s="54"/>
      <c r="F63" s="54"/>
      <c r="G63" s="55">
        <f>tblData324567891011[[#This Row],[Montant a collecté]]-tblData324567891011[[#This Row],[Montant perçu]]</f>
        <v>0</v>
      </c>
      <c r="H63" s="21"/>
    </row>
    <row r="64" spans="2:8" x14ac:dyDescent="0.4">
      <c r="B64" s="17">
        <f>tblData3245678910111213[[#This Row],[Nom du donnateur]]</f>
        <v>0</v>
      </c>
      <c r="C64" s="18">
        <f>tblData3245678910111213[[#This Row],[Téléphone]]</f>
        <v>0</v>
      </c>
      <c r="D64" s="56"/>
      <c r="E64" s="54"/>
      <c r="F64" s="54"/>
      <c r="G64" s="55">
        <f>tblData324567891011[[#This Row],[Montant a collecté]]-tblData324567891011[[#This Row],[Montant perçu]]</f>
        <v>0</v>
      </c>
      <c r="H64" s="21"/>
    </row>
    <row r="65" spans="2:8" x14ac:dyDescent="0.4">
      <c r="B65" s="17">
        <f>tblData3245678910111213[[#This Row],[Nom du donnateur]]</f>
        <v>0</v>
      </c>
      <c r="C65" s="18">
        <f>tblData3245678910111213[[#This Row],[Téléphone]]</f>
        <v>0</v>
      </c>
      <c r="D65" s="56"/>
      <c r="E65" s="54"/>
      <c r="F65" s="54"/>
      <c r="G65" s="55">
        <f>tblData324567891011[[#This Row],[Montant a collecté]]-tblData324567891011[[#This Row],[Montant perçu]]</f>
        <v>0</v>
      </c>
      <c r="H65" s="21"/>
    </row>
    <row r="66" spans="2:8" x14ac:dyDescent="0.4">
      <c r="B66" s="17">
        <f>tblData3245678910111213[[#This Row],[Nom du donnateur]]</f>
        <v>0</v>
      </c>
      <c r="C66" s="18">
        <f>tblData3245678910111213[[#This Row],[Téléphone]]</f>
        <v>0</v>
      </c>
      <c r="D66" s="56"/>
      <c r="E66" s="54"/>
      <c r="F66" s="54"/>
      <c r="G66" s="55">
        <f>tblData324567891011[[#This Row],[Montant a collecté]]-tblData324567891011[[#This Row],[Montant perçu]]</f>
        <v>0</v>
      </c>
      <c r="H66" s="21"/>
    </row>
    <row r="67" spans="2:8" x14ac:dyDescent="0.4">
      <c r="B67" s="17">
        <f>tblData3245678910111213[[#This Row],[Nom du donnateur]]</f>
        <v>0</v>
      </c>
      <c r="C67" s="18">
        <f>tblData3245678910111213[[#This Row],[Téléphone]]</f>
        <v>0</v>
      </c>
      <c r="D67" s="56"/>
      <c r="E67" s="54"/>
      <c r="F67" s="54"/>
      <c r="G67" s="55">
        <f>tblData324567891011[[#This Row],[Montant a collecté]]-tblData324567891011[[#This Row],[Montant perçu]]</f>
        <v>0</v>
      </c>
      <c r="H67" s="21"/>
    </row>
    <row r="68" spans="2:8" x14ac:dyDescent="0.4">
      <c r="B68" s="17">
        <f>tblData3245678910111213[[#This Row],[Nom du donnateur]]</f>
        <v>0</v>
      </c>
      <c r="C68" s="18">
        <f>tblData3245678910111213[[#This Row],[Téléphone]]</f>
        <v>0</v>
      </c>
      <c r="D68" s="56"/>
      <c r="E68" s="54"/>
      <c r="F68" s="54"/>
      <c r="G68" s="55">
        <f>tblData324567891011[[#This Row],[Montant a collecté]]-tblData324567891011[[#This Row],[Montant perçu]]</f>
        <v>0</v>
      </c>
      <c r="H68" s="21"/>
    </row>
    <row r="69" spans="2:8" x14ac:dyDescent="0.4">
      <c r="B69" s="17">
        <f>tblData3245678910111213[[#This Row],[Nom du donnateur]]</f>
        <v>0</v>
      </c>
      <c r="C69" s="18">
        <f>tblData3245678910111213[[#This Row],[Téléphone]]</f>
        <v>0</v>
      </c>
      <c r="D69" s="56"/>
      <c r="E69" s="54"/>
      <c r="F69" s="54"/>
      <c r="G69" s="55">
        <f>tblData324567891011[[#This Row],[Montant a collecté]]-tblData324567891011[[#This Row],[Montant perçu]]</f>
        <v>0</v>
      </c>
      <c r="H69" s="21"/>
    </row>
    <row r="70" spans="2:8" x14ac:dyDescent="0.4">
      <c r="B70" s="17">
        <f>tblData3245678910111213[[#This Row],[Nom du donnateur]]</f>
        <v>0</v>
      </c>
      <c r="C70" s="18">
        <f>tblData3245678910111213[[#This Row],[Téléphone]]</f>
        <v>0</v>
      </c>
      <c r="D70" s="56"/>
      <c r="E70" s="54"/>
      <c r="F70" s="54"/>
      <c r="G70" s="55">
        <f>tblData324567891011[[#This Row],[Montant a collecté]]-tblData324567891011[[#This Row],[Montant perçu]]</f>
        <v>0</v>
      </c>
      <c r="H70" s="21"/>
    </row>
    <row r="71" spans="2:8" x14ac:dyDescent="0.4">
      <c r="B71" s="17">
        <f>tblData3245678910111213[[#This Row],[Nom du donnateur]]</f>
        <v>0</v>
      </c>
      <c r="C71" s="18">
        <f>tblData3245678910111213[[#This Row],[Téléphone]]</f>
        <v>0</v>
      </c>
      <c r="D71" s="56"/>
      <c r="E71" s="54"/>
      <c r="F71" s="54"/>
      <c r="G71" s="55">
        <f>tblData324567891011[[#This Row],[Montant a collecté]]-tblData324567891011[[#This Row],[Montant perçu]]</f>
        <v>0</v>
      </c>
      <c r="H71" s="21"/>
    </row>
    <row r="72" spans="2:8" x14ac:dyDescent="0.4">
      <c r="B72" s="17">
        <f>tblData3245678910111213[[#This Row],[Nom du donnateur]]</f>
        <v>0</v>
      </c>
      <c r="C72" s="18">
        <f>tblData3245678910111213[[#This Row],[Téléphone]]</f>
        <v>0</v>
      </c>
      <c r="D72" s="56"/>
      <c r="E72" s="54"/>
      <c r="F72" s="54"/>
      <c r="G72" s="55">
        <f>tblData324567891011[[#This Row],[Montant a collecté]]-tblData324567891011[[#This Row],[Montant perçu]]</f>
        <v>0</v>
      </c>
      <c r="H72" s="21"/>
    </row>
    <row r="73" spans="2:8" x14ac:dyDescent="0.4">
      <c r="B73" s="17">
        <f>tblData3245678910111213[[#This Row],[Nom du donnateur]]</f>
        <v>0</v>
      </c>
      <c r="C73" s="18">
        <f>tblData3245678910111213[[#This Row],[Téléphone]]</f>
        <v>0</v>
      </c>
      <c r="D73" s="56"/>
      <c r="E73" s="54"/>
      <c r="F73" s="54"/>
      <c r="G73" s="55">
        <f>tblData324567891011[[#This Row],[Montant a collecté]]-tblData324567891011[[#This Row],[Montant perçu]]</f>
        <v>0</v>
      </c>
      <c r="H73" s="21"/>
    </row>
    <row r="74" spans="2:8" x14ac:dyDescent="0.4">
      <c r="B74" s="17">
        <f>tblData3245678910111213[[#This Row],[Nom du donnateur]]</f>
        <v>0</v>
      </c>
      <c r="C74" s="18">
        <f>tblData3245678910111213[[#This Row],[Téléphone]]</f>
        <v>0</v>
      </c>
      <c r="D74" s="56"/>
      <c r="E74" s="54"/>
      <c r="F74" s="54"/>
      <c r="G74" s="55">
        <f>tblData324567891011[[#This Row],[Montant a collecté]]-tblData324567891011[[#This Row],[Montant perçu]]</f>
        <v>0</v>
      </c>
      <c r="H74" s="21"/>
    </row>
    <row r="75" spans="2:8" x14ac:dyDescent="0.4">
      <c r="B75" s="17">
        <f>tblData3245678910111213[[#This Row],[Nom du donnateur]]</f>
        <v>0</v>
      </c>
      <c r="C75" s="18">
        <f>tblData3245678910111213[[#This Row],[Téléphone]]</f>
        <v>0</v>
      </c>
      <c r="D75" s="56"/>
      <c r="E75" s="54"/>
      <c r="F75" s="54"/>
      <c r="G75" s="55">
        <f>tblData324567891011[[#This Row],[Montant a collecté]]-tblData324567891011[[#This Row],[Montant perçu]]</f>
        <v>0</v>
      </c>
      <c r="H75" s="21"/>
    </row>
    <row r="76" spans="2:8" x14ac:dyDescent="0.4">
      <c r="B76" s="17">
        <f>tblData3245678910111213[[#This Row],[Nom du donnateur]]</f>
        <v>0</v>
      </c>
      <c r="C76" s="18">
        <f>tblData3245678910111213[[#This Row],[Téléphone]]</f>
        <v>0</v>
      </c>
      <c r="D76" s="56"/>
      <c r="E76" s="54"/>
      <c r="F76" s="54"/>
      <c r="G76" s="55">
        <f>tblData324567891011[[#This Row],[Montant a collecté]]-tblData324567891011[[#This Row],[Montant perçu]]</f>
        <v>0</v>
      </c>
      <c r="H76" s="21"/>
    </row>
    <row r="77" spans="2:8" x14ac:dyDescent="0.4">
      <c r="B77" s="17">
        <f>tblData3245678910111213[[#This Row],[Nom du donnateur]]</f>
        <v>0</v>
      </c>
      <c r="C77" s="18">
        <f>tblData3245678910111213[[#This Row],[Téléphone]]</f>
        <v>0</v>
      </c>
      <c r="D77" s="56"/>
      <c r="E77" s="54"/>
      <c r="F77" s="54"/>
      <c r="G77" s="55">
        <f>tblData324567891011[[#This Row],[Montant a collecté]]-tblData324567891011[[#This Row],[Montant perçu]]</f>
        <v>0</v>
      </c>
      <c r="H77" s="21"/>
    </row>
    <row r="78" spans="2:8" x14ac:dyDescent="0.4">
      <c r="B78" s="17">
        <f>tblData3245678910111213[[#This Row],[Nom du donnateur]]</f>
        <v>0</v>
      </c>
      <c r="C78" s="18">
        <f>tblData3245678910111213[[#This Row],[Téléphone]]</f>
        <v>0</v>
      </c>
      <c r="D78" s="56"/>
      <c r="E78" s="54"/>
      <c r="F78" s="54"/>
      <c r="G78" s="55">
        <f>tblData324567891011[[#This Row],[Montant a collecté]]-tblData324567891011[[#This Row],[Montant perçu]]</f>
        <v>0</v>
      </c>
      <c r="H78" s="21"/>
    </row>
    <row r="79" spans="2:8" x14ac:dyDescent="0.4">
      <c r="B79" s="17">
        <f>tblData3245678910111213[[#This Row],[Nom du donnateur]]</f>
        <v>0</v>
      </c>
      <c r="C79" s="18">
        <f>tblData3245678910111213[[#This Row],[Téléphone]]</f>
        <v>0</v>
      </c>
      <c r="D79" s="56"/>
      <c r="E79" s="54"/>
      <c r="F79" s="54"/>
      <c r="G79" s="55">
        <f>tblData324567891011[[#This Row],[Montant a collecté]]-tblData324567891011[[#This Row],[Montant perçu]]</f>
        <v>0</v>
      </c>
      <c r="H79" s="21"/>
    </row>
    <row r="80" spans="2:8" x14ac:dyDescent="0.4">
      <c r="B80" s="17">
        <f>tblData3245678910111213[[#This Row],[Nom du donnateur]]</f>
        <v>0</v>
      </c>
      <c r="C80" s="18">
        <f>tblData3245678910111213[[#This Row],[Téléphone]]</f>
        <v>0</v>
      </c>
      <c r="D80" s="56"/>
      <c r="E80" s="54"/>
      <c r="F80" s="54"/>
      <c r="G80" s="55">
        <f>tblData324567891011[[#This Row],[Montant a collecté]]-tblData324567891011[[#This Row],[Montant perçu]]</f>
        <v>0</v>
      </c>
      <c r="H80" s="21"/>
    </row>
    <row r="81" spans="2:8" x14ac:dyDescent="0.4">
      <c r="B81" s="17">
        <f>tblData3245678910111213[[#This Row],[Nom du donnateur]]</f>
        <v>0</v>
      </c>
      <c r="C81" s="18">
        <f>tblData3245678910111213[[#This Row],[Téléphone]]</f>
        <v>0</v>
      </c>
      <c r="D81" s="56"/>
      <c r="E81" s="54"/>
      <c r="F81" s="54"/>
      <c r="G81" s="55">
        <f>tblData324567891011[[#This Row],[Montant a collecté]]-tblData324567891011[[#This Row],[Montant perçu]]</f>
        <v>0</v>
      </c>
      <c r="H81" s="21"/>
    </row>
    <row r="82" spans="2:8" x14ac:dyDescent="0.4">
      <c r="B82" s="17">
        <f>tblData3245678910111213[[#This Row],[Nom du donnateur]]</f>
        <v>0</v>
      </c>
      <c r="C82" s="18">
        <f>tblData3245678910111213[[#This Row],[Téléphone]]</f>
        <v>0</v>
      </c>
      <c r="D82" s="56"/>
      <c r="E82" s="54"/>
      <c r="F82" s="54"/>
      <c r="G82" s="55">
        <f>tblData324567891011[[#This Row],[Montant a collecté]]-tblData324567891011[[#This Row],[Montant perçu]]</f>
        <v>0</v>
      </c>
      <c r="H82" s="21"/>
    </row>
    <row r="83" spans="2:8" x14ac:dyDescent="0.4">
      <c r="B83" s="17">
        <f>tblData3245678910111213[[#This Row],[Nom du donnateur]]</f>
        <v>0</v>
      </c>
      <c r="C83" s="18">
        <f>tblData3245678910111213[[#This Row],[Téléphone]]</f>
        <v>0</v>
      </c>
      <c r="D83" s="56"/>
      <c r="E83" s="54"/>
      <c r="F83" s="54"/>
      <c r="G83" s="55">
        <f>tblData324567891011[[#This Row],[Montant a collecté]]-tblData324567891011[[#This Row],[Montant perçu]]</f>
        <v>0</v>
      </c>
      <c r="H83" s="21"/>
    </row>
    <row r="84" spans="2:8" x14ac:dyDescent="0.4">
      <c r="B84" s="17">
        <f>tblData3245678910111213[[#This Row],[Nom du donnateur]]</f>
        <v>0</v>
      </c>
      <c r="C84" s="18">
        <f>tblData3245678910111213[[#This Row],[Téléphone]]</f>
        <v>0</v>
      </c>
      <c r="D84" s="56"/>
      <c r="E84" s="54"/>
      <c r="F84" s="54"/>
      <c r="G84" s="55">
        <f>tblData324567891011[[#This Row],[Montant a collecté]]-tblData324567891011[[#This Row],[Montant perçu]]</f>
        <v>0</v>
      </c>
      <c r="H84" s="21"/>
    </row>
    <row r="85" spans="2:8" x14ac:dyDescent="0.4">
      <c r="B85" s="17">
        <f>tblData3245678910111213[[#This Row],[Nom du donnateur]]</f>
        <v>0</v>
      </c>
      <c r="C85" s="18">
        <f>tblData3245678910111213[[#This Row],[Téléphone]]</f>
        <v>0</v>
      </c>
      <c r="D85" s="56"/>
      <c r="E85" s="54"/>
      <c r="F85" s="54"/>
      <c r="G85" s="55">
        <f>tblData324567891011[[#This Row],[Montant a collecté]]-tblData324567891011[[#This Row],[Montant perçu]]</f>
        <v>0</v>
      </c>
      <c r="H85" s="21"/>
    </row>
    <row r="86" spans="2:8" x14ac:dyDescent="0.4">
      <c r="B86" s="17">
        <f>tblData3245678910111213[[#This Row],[Nom du donnateur]]</f>
        <v>0</v>
      </c>
      <c r="C86" s="18">
        <f>tblData3245678910111213[[#This Row],[Téléphone]]</f>
        <v>0</v>
      </c>
      <c r="D86" s="56"/>
      <c r="E86" s="54"/>
      <c r="F86" s="54"/>
      <c r="G86" s="55">
        <f>tblData324567891011[[#This Row],[Montant a collecté]]-tblData324567891011[[#This Row],[Montant perçu]]</f>
        <v>0</v>
      </c>
      <c r="H86" s="21"/>
    </row>
    <row r="87" spans="2:8" x14ac:dyDescent="0.4">
      <c r="B87" s="17">
        <f>tblData3245678910111213[[#This Row],[Nom du donnateur]]</f>
        <v>0</v>
      </c>
      <c r="C87" s="18">
        <f>tblData3245678910111213[[#This Row],[Téléphone]]</f>
        <v>0</v>
      </c>
      <c r="D87" s="56"/>
      <c r="E87" s="54"/>
      <c r="F87" s="54"/>
      <c r="G87" s="55">
        <f>tblData324567891011[[#This Row],[Montant a collecté]]-tblData324567891011[[#This Row],[Montant perçu]]</f>
        <v>0</v>
      </c>
      <c r="H87" s="21"/>
    </row>
    <row r="88" spans="2:8" x14ac:dyDescent="0.4">
      <c r="B88" s="17">
        <f>tblData3245678910111213[[#This Row],[Nom du donnateur]]</f>
        <v>0</v>
      </c>
      <c r="C88" s="18">
        <f>tblData3245678910111213[[#This Row],[Téléphone]]</f>
        <v>0</v>
      </c>
      <c r="D88" s="56"/>
      <c r="E88" s="54"/>
      <c r="F88" s="54"/>
      <c r="G88" s="55">
        <f>tblData324567891011[[#This Row],[Montant a collecté]]-tblData324567891011[[#This Row],[Montant perçu]]</f>
        <v>0</v>
      </c>
      <c r="H88" s="21"/>
    </row>
    <row r="89" spans="2:8" x14ac:dyDescent="0.4">
      <c r="B89" s="17">
        <f>tblData3245678910111213[[#This Row],[Nom du donnateur]]</f>
        <v>0</v>
      </c>
      <c r="C89" s="18">
        <f>tblData3245678910111213[[#This Row],[Téléphone]]</f>
        <v>0</v>
      </c>
      <c r="D89" s="56"/>
      <c r="E89" s="54"/>
      <c r="F89" s="54"/>
      <c r="G89" s="55">
        <f>tblData324567891011[[#This Row],[Montant a collecté]]-tblData324567891011[[#This Row],[Montant perçu]]</f>
        <v>0</v>
      </c>
      <c r="H89" s="21"/>
    </row>
    <row r="90" spans="2:8" x14ac:dyDescent="0.4">
      <c r="B90" s="17">
        <f>tblData3245678910111213[[#This Row],[Nom du donnateur]]</f>
        <v>0</v>
      </c>
      <c r="C90" s="18">
        <f>tblData3245678910111213[[#This Row],[Téléphone]]</f>
        <v>0</v>
      </c>
      <c r="D90" s="56"/>
      <c r="E90" s="54"/>
      <c r="F90" s="54"/>
      <c r="G90" s="55">
        <f>tblData324567891011[[#This Row],[Montant a collecté]]-tblData324567891011[[#This Row],[Montant perçu]]</f>
        <v>0</v>
      </c>
      <c r="H90" s="21"/>
    </row>
    <row r="91" spans="2:8" x14ac:dyDescent="0.4">
      <c r="B91" s="17">
        <f>tblData3245678910111213[[#This Row],[Nom du donnateur]]</f>
        <v>0</v>
      </c>
      <c r="C91" s="18">
        <f>tblData3245678910111213[[#This Row],[Téléphone]]</f>
        <v>0</v>
      </c>
      <c r="D91" s="56"/>
      <c r="E91" s="54"/>
      <c r="F91" s="54"/>
      <c r="G91" s="55">
        <f>tblData324567891011[[#This Row],[Montant a collecté]]-tblData324567891011[[#This Row],[Montant perçu]]</f>
        <v>0</v>
      </c>
      <c r="H91" s="21"/>
    </row>
    <row r="92" spans="2:8" x14ac:dyDescent="0.4">
      <c r="B92" s="17">
        <f>tblData3245678910111213[[#This Row],[Nom du donnateur]]</f>
        <v>0</v>
      </c>
      <c r="C92" s="18">
        <f>tblData3245678910111213[[#This Row],[Téléphone]]</f>
        <v>0</v>
      </c>
      <c r="D92" s="56"/>
      <c r="E92" s="54"/>
      <c r="F92" s="54"/>
      <c r="G92" s="55">
        <f>tblData324567891011[[#This Row],[Montant a collecté]]-tblData324567891011[[#This Row],[Montant perçu]]</f>
        <v>0</v>
      </c>
      <c r="H92" s="21"/>
    </row>
    <row r="93" spans="2:8" x14ac:dyDescent="0.4">
      <c r="B93" s="17">
        <f>tblData3245678910111213[[#This Row],[Nom du donnateur]]</f>
        <v>0</v>
      </c>
      <c r="C93" s="18">
        <f>tblData3245678910111213[[#This Row],[Téléphone]]</f>
        <v>0</v>
      </c>
      <c r="D93" s="56"/>
      <c r="E93" s="54"/>
      <c r="F93" s="54"/>
      <c r="G93" s="55">
        <f>tblData324567891011[[#This Row],[Montant a collecté]]-tblData324567891011[[#This Row],[Montant perçu]]</f>
        <v>0</v>
      </c>
      <c r="H93" s="21"/>
    </row>
    <row r="94" spans="2:8" x14ac:dyDescent="0.4">
      <c r="B94" s="17">
        <f>tblData3245678910111213[[#This Row],[Nom du donnateur]]</f>
        <v>0</v>
      </c>
      <c r="C94" s="18">
        <f>tblData3245678910111213[[#This Row],[Téléphone]]</f>
        <v>0</v>
      </c>
      <c r="D94" s="56"/>
      <c r="E94" s="54"/>
      <c r="F94" s="54"/>
      <c r="G94" s="55">
        <f>tblData324567891011[[#This Row],[Montant a collecté]]-tblData324567891011[[#This Row],[Montant perçu]]</f>
        <v>0</v>
      </c>
      <c r="H94" s="21"/>
    </row>
    <row r="95" spans="2:8" x14ac:dyDescent="0.4">
      <c r="B95" s="17">
        <f>tblData3245678910111213[[#This Row],[Nom du donnateur]]</f>
        <v>0</v>
      </c>
      <c r="C95" s="18">
        <f>tblData3245678910111213[[#This Row],[Téléphone]]</f>
        <v>0</v>
      </c>
      <c r="D95" s="56"/>
      <c r="E95" s="54"/>
      <c r="F95" s="54"/>
      <c r="G95" s="55">
        <f>tblData324567891011[[#This Row],[Montant a collecté]]-tblData324567891011[[#This Row],[Montant perçu]]</f>
        <v>0</v>
      </c>
      <c r="H95" s="21"/>
    </row>
    <row r="96" spans="2:8" x14ac:dyDescent="0.4">
      <c r="B96" s="17">
        <f>tblData3245678910111213[[#This Row],[Nom du donnateur]]</f>
        <v>0</v>
      </c>
      <c r="C96" s="18">
        <f>tblData3245678910111213[[#This Row],[Téléphone]]</f>
        <v>0</v>
      </c>
      <c r="D96" s="56"/>
      <c r="E96" s="54"/>
      <c r="F96" s="54"/>
      <c r="G96" s="55">
        <f>tblData324567891011[[#This Row],[Montant a collecté]]-tblData324567891011[[#This Row],[Montant perçu]]</f>
        <v>0</v>
      </c>
      <c r="H96" s="21"/>
    </row>
    <row r="97" spans="2:8" x14ac:dyDescent="0.4">
      <c r="B97" s="17">
        <f>tblData3245678910111213[[#This Row],[Nom du donnateur]]</f>
        <v>0</v>
      </c>
      <c r="C97" s="18">
        <f>tblData3245678910111213[[#This Row],[Téléphone]]</f>
        <v>0</v>
      </c>
      <c r="D97" s="56"/>
      <c r="E97" s="54"/>
      <c r="F97" s="54"/>
      <c r="G97" s="55">
        <f>tblData324567891011[[#This Row],[Montant a collecté]]-tblData324567891011[[#This Row],[Montant perçu]]</f>
        <v>0</v>
      </c>
      <c r="H97" s="21"/>
    </row>
    <row r="98" spans="2:8" x14ac:dyDescent="0.4">
      <c r="B98" s="17">
        <f>tblData3245678910111213[[#This Row],[Nom du donnateur]]</f>
        <v>0</v>
      </c>
      <c r="C98" s="18">
        <f>tblData3245678910111213[[#This Row],[Téléphone]]</f>
        <v>0</v>
      </c>
      <c r="D98" s="56"/>
      <c r="E98" s="54"/>
      <c r="F98" s="54"/>
      <c r="G98" s="55">
        <f>tblData324567891011[[#This Row],[Montant a collecté]]-tblData324567891011[[#This Row],[Montant perçu]]</f>
        <v>0</v>
      </c>
      <c r="H98" s="21"/>
    </row>
    <row r="99" spans="2:8" x14ac:dyDescent="0.4">
      <c r="B99" s="17">
        <f>tblData3245678910111213[[#This Row],[Nom du donnateur]]</f>
        <v>0</v>
      </c>
      <c r="C99" s="18">
        <f>tblData3245678910111213[[#This Row],[Téléphone]]</f>
        <v>0</v>
      </c>
      <c r="D99" s="56"/>
      <c r="E99" s="54"/>
      <c r="F99" s="54"/>
      <c r="G99" s="55">
        <f>tblData324567891011[[#This Row],[Montant a collecté]]-tblData324567891011[[#This Row],[Montant perçu]]</f>
        <v>0</v>
      </c>
      <c r="H99" s="21"/>
    </row>
    <row r="100" spans="2:8" x14ac:dyDescent="0.4">
      <c r="B100" s="17">
        <f>tblData3245678910111213[[#This Row],[Nom du donnateur]]</f>
        <v>0</v>
      </c>
      <c r="C100" s="18">
        <f>tblData3245678910111213[[#This Row],[Téléphone]]</f>
        <v>0</v>
      </c>
      <c r="D100" s="56"/>
      <c r="E100" s="54"/>
      <c r="F100" s="54"/>
      <c r="G100" s="55">
        <f>tblData324567891011[[#This Row],[Montant a collecté]]-tblData324567891011[[#This Row],[Montant perçu]]</f>
        <v>0</v>
      </c>
      <c r="H100" s="21"/>
    </row>
    <row r="101" spans="2:8" x14ac:dyDescent="0.4">
      <c r="B101" s="17">
        <f>tblData3245678910111213[[#This Row],[Nom du donnateur]]</f>
        <v>0</v>
      </c>
      <c r="C101" s="18">
        <f>tblData3245678910111213[[#This Row],[Téléphone]]</f>
        <v>0</v>
      </c>
      <c r="D101" s="56"/>
      <c r="E101" s="54"/>
      <c r="F101" s="54"/>
      <c r="G101" s="55">
        <f>tblData324567891011[[#This Row],[Montant a collecté]]-tblData324567891011[[#This Row],[Montant perçu]]</f>
        <v>0</v>
      </c>
      <c r="H101" s="21"/>
    </row>
    <row r="102" spans="2:8" x14ac:dyDescent="0.4">
      <c r="B102" s="17">
        <f>tblData3245678910111213[[#This Row],[Nom du donnateur]]</f>
        <v>0</v>
      </c>
      <c r="C102" s="18">
        <f>tblData3245678910111213[[#This Row],[Téléphone]]</f>
        <v>0</v>
      </c>
      <c r="D102" s="56"/>
      <c r="E102" s="54"/>
      <c r="F102" s="54"/>
      <c r="G102" s="55">
        <f>tblData324567891011[[#This Row],[Montant a collecté]]-tblData324567891011[[#This Row],[Montant perçu]]</f>
        <v>0</v>
      </c>
      <c r="H102" s="21"/>
    </row>
    <row r="103" spans="2:8" x14ac:dyDescent="0.4">
      <c r="B103" s="17">
        <f>tblData3245678910111213[[#This Row],[Nom du donnateur]]</f>
        <v>0</v>
      </c>
      <c r="C103" s="18">
        <f>tblData3245678910111213[[#This Row],[Téléphone]]</f>
        <v>0</v>
      </c>
      <c r="D103" s="56"/>
      <c r="E103" s="54"/>
      <c r="F103" s="54"/>
      <c r="G103" s="55">
        <f>tblData324567891011[[#This Row],[Montant a collecté]]-tblData324567891011[[#This Row],[Montant perçu]]</f>
        <v>0</v>
      </c>
      <c r="H103" s="21"/>
    </row>
    <row r="104" spans="2:8" x14ac:dyDescent="0.4">
      <c r="B104" s="17">
        <f>tblData3245678910111213[[#This Row],[Nom du donnateur]]</f>
        <v>0</v>
      </c>
      <c r="C104" s="18">
        <f>tblData3245678910111213[[#This Row],[Téléphone]]</f>
        <v>0</v>
      </c>
      <c r="D104" s="56"/>
      <c r="E104" s="54"/>
      <c r="F104" s="54"/>
      <c r="G104" s="55">
        <f>tblData324567891011[[#This Row],[Montant a collecté]]-tblData324567891011[[#This Row],[Montant perçu]]</f>
        <v>0</v>
      </c>
      <c r="H104" s="21"/>
    </row>
    <row r="105" spans="2:8" x14ac:dyDescent="0.4">
      <c r="B105" s="17">
        <f>tblData3245678910111213[[#This Row],[Nom du donnateur]]</f>
        <v>0</v>
      </c>
      <c r="C105" s="18">
        <f>tblData3245678910111213[[#This Row],[Téléphone]]</f>
        <v>0</v>
      </c>
      <c r="D105" s="56"/>
      <c r="E105" s="54"/>
      <c r="F105" s="54"/>
      <c r="G105" s="55">
        <f>tblData324567891011[[#This Row],[Montant a collecté]]-tblData324567891011[[#This Row],[Montant perçu]]</f>
        <v>0</v>
      </c>
      <c r="H105" s="21"/>
    </row>
    <row r="106" spans="2:8" x14ac:dyDescent="0.4">
      <c r="B106" s="17">
        <f>tblData3245678910111213[[#This Row],[Nom du donnateur]]</f>
        <v>0</v>
      </c>
      <c r="C106" s="18">
        <f>tblData3245678910111213[[#This Row],[Téléphone]]</f>
        <v>0</v>
      </c>
      <c r="D106" s="56"/>
      <c r="E106" s="54"/>
      <c r="F106" s="54"/>
      <c r="G106" s="55">
        <f>tblData324567891011[[#This Row],[Montant a collecté]]-tblData324567891011[[#This Row],[Montant perçu]]</f>
        <v>0</v>
      </c>
      <c r="H106" s="21"/>
    </row>
    <row r="107" spans="2:8" x14ac:dyDescent="0.4">
      <c r="B107" s="17">
        <f>tblData3245678910111213[[#This Row],[Nom du donnateur]]</f>
        <v>0</v>
      </c>
      <c r="C107" s="18">
        <f>tblData3245678910111213[[#This Row],[Téléphone]]</f>
        <v>0</v>
      </c>
      <c r="D107" s="56"/>
      <c r="E107" s="54"/>
      <c r="F107" s="54"/>
      <c r="G107" s="55">
        <f>tblData324567891011[[#This Row],[Montant a collecté]]-tblData324567891011[[#This Row],[Montant perçu]]</f>
        <v>0</v>
      </c>
      <c r="H107" s="21"/>
    </row>
    <row r="108" spans="2:8" x14ac:dyDescent="0.4">
      <c r="B108" s="17">
        <f>tblData3245678910111213[[#This Row],[Nom du donnateur]]</f>
        <v>0</v>
      </c>
      <c r="C108" s="18">
        <f>tblData3245678910111213[[#This Row],[Téléphone]]</f>
        <v>0</v>
      </c>
      <c r="D108" s="56"/>
      <c r="E108" s="54"/>
      <c r="F108" s="54"/>
      <c r="G108" s="55">
        <f>tblData324567891011[[#This Row],[Montant a collecté]]-tblData324567891011[[#This Row],[Montant perçu]]</f>
        <v>0</v>
      </c>
      <c r="H108" s="21"/>
    </row>
    <row r="109" spans="2:8" x14ac:dyDescent="0.4">
      <c r="B109" s="17">
        <f>tblData3245678910111213[[#This Row],[Nom du donnateur]]</f>
        <v>0</v>
      </c>
      <c r="C109" s="18">
        <f>tblData3245678910111213[[#This Row],[Téléphone]]</f>
        <v>0</v>
      </c>
      <c r="D109" s="56"/>
      <c r="E109" s="54"/>
      <c r="F109" s="54"/>
      <c r="G109" s="55">
        <f>tblData324567891011[[#This Row],[Montant a collecté]]-tblData324567891011[[#This Row],[Montant perçu]]</f>
        <v>0</v>
      </c>
      <c r="H109" s="21"/>
    </row>
    <row r="110" spans="2:8" x14ac:dyDescent="0.4">
      <c r="B110" s="17">
        <f>tblData3245678910111213[[#This Row],[Nom du donnateur]]</f>
        <v>0</v>
      </c>
      <c r="C110" s="18">
        <f>tblData3245678910111213[[#This Row],[Téléphone]]</f>
        <v>0</v>
      </c>
      <c r="D110" s="56"/>
      <c r="E110" s="54"/>
      <c r="F110" s="54"/>
      <c r="G110" s="55">
        <f>tblData324567891011[[#This Row],[Montant a collecté]]-tblData324567891011[[#This Row],[Montant perçu]]</f>
        <v>0</v>
      </c>
      <c r="H110" s="21"/>
    </row>
    <row r="111" spans="2:8" x14ac:dyDescent="0.4">
      <c r="B111" s="17">
        <f>tblData3245678910111213[[#This Row],[Nom du donnateur]]</f>
        <v>0</v>
      </c>
      <c r="C111" s="18">
        <f>tblData3245678910111213[[#This Row],[Téléphone]]</f>
        <v>0</v>
      </c>
      <c r="D111" s="56"/>
      <c r="E111" s="54"/>
      <c r="F111" s="54"/>
      <c r="G111" s="55">
        <f>tblData324567891011[[#This Row],[Montant a collecté]]-tblData324567891011[[#This Row],[Montant perçu]]</f>
        <v>0</v>
      </c>
      <c r="H111" s="21"/>
    </row>
    <row r="112" spans="2:8" x14ac:dyDescent="0.4">
      <c r="B112" s="17">
        <f>tblData3245678910111213[[#This Row],[Nom du donnateur]]</f>
        <v>0</v>
      </c>
      <c r="C112" s="18">
        <f>tblData3245678910111213[[#This Row],[Téléphone]]</f>
        <v>0</v>
      </c>
      <c r="D112" s="56"/>
      <c r="E112" s="54"/>
      <c r="F112" s="54"/>
      <c r="G112" s="55">
        <f>tblData324567891011[[#This Row],[Montant a collecté]]-tblData324567891011[[#This Row],[Montant perçu]]</f>
        <v>0</v>
      </c>
      <c r="H112" s="21"/>
    </row>
    <row r="113" spans="2:8" x14ac:dyDescent="0.4">
      <c r="B113" s="17">
        <f>tblData3245678910111213[[#This Row],[Nom du donnateur]]</f>
        <v>0</v>
      </c>
      <c r="C113" s="18">
        <f>tblData3245678910111213[[#This Row],[Téléphone]]</f>
        <v>0</v>
      </c>
      <c r="D113" s="56"/>
      <c r="E113" s="54"/>
      <c r="F113" s="54"/>
      <c r="G113" s="55">
        <f>tblData324567891011[[#This Row],[Montant a collecté]]-tblData324567891011[[#This Row],[Montant perçu]]</f>
        <v>0</v>
      </c>
      <c r="H113" s="21"/>
    </row>
    <row r="114" spans="2:8" x14ac:dyDescent="0.4">
      <c r="B114" s="17">
        <f>tblData3245678910111213[[#This Row],[Nom du donnateur]]</f>
        <v>0</v>
      </c>
      <c r="C114" s="18">
        <f>tblData3245678910111213[[#This Row],[Téléphone]]</f>
        <v>0</v>
      </c>
      <c r="D114" s="56"/>
      <c r="E114" s="54"/>
      <c r="F114" s="54"/>
      <c r="G114" s="55">
        <f>tblData324567891011[[#This Row],[Montant a collecté]]-tblData324567891011[[#This Row],[Montant perçu]]</f>
        <v>0</v>
      </c>
      <c r="H114" s="21"/>
    </row>
    <row r="115" spans="2:8" x14ac:dyDescent="0.4">
      <c r="B115" s="17">
        <f>tblData3245678910111213[[#This Row],[Nom du donnateur]]</f>
        <v>0</v>
      </c>
      <c r="C115" s="18">
        <f>tblData3245678910111213[[#This Row],[Téléphone]]</f>
        <v>0</v>
      </c>
      <c r="D115" s="56"/>
      <c r="E115" s="54"/>
      <c r="F115" s="54"/>
      <c r="G115" s="55">
        <f>tblData324567891011[[#This Row],[Montant a collecté]]-tblData324567891011[[#This Row],[Montant perçu]]</f>
        <v>0</v>
      </c>
      <c r="H115" s="21"/>
    </row>
    <row r="116" spans="2:8" x14ac:dyDescent="0.4">
      <c r="B116" s="17">
        <f>tblData3245678910111213[[#This Row],[Nom du donnateur]]</f>
        <v>0</v>
      </c>
      <c r="C116" s="18">
        <f>tblData3245678910111213[[#This Row],[Téléphone]]</f>
        <v>0</v>
      </c>
      <c r="D116" s="56"/>
      <c r="E116" s="54"/>
      <c r="F116" s="54"/>
      <c r="G116" s="55">
        <f>tblData324567891011[[#This Row],[Montant a collecté]]-tblData324567891011[[#This Row],[Montant perçu]]</f>
        <v>0</v>
      </c>
      <c r="H116" s="21"/>
    </row>
    <row r="117" spans="2:8" x14ac:dyDescent="0.4">
      <c r="B117" s="17">
        <f>tblData3245678910111213[[#This Row],[Nom du donnateur]]</f>
        <v>0</v>
      </c>
      <c r="C117" s="18">
        <f>tblData3245678910111213[[#This Row],[Téléphone]]</f>
        <v>0</v>
      </c>
      <c r="D117" s="56"/>
      <c r="E117" s="54"/>
      <c r="F117" s="54"/>
      <c r="G117" s="55">
        <f>tblData324567891011[[#This Row],[Montant a collecté]]-tblData324567891011[[#This Row],[Montant perçu]]</f>
        <v>0</v>
      </c>
      <c r="H117" s="21"/>
    </row>
    <row r="118" spans="2:8" x14ac:dyDescent="0.4">
      <c r="B118" s="17">
        <f>tblData3245678910111213[[#This Row],[Nom du donnateur]]</f>
        <v>0</v>
      </c>
      <c r="C118" s="18">
        <f>tblData3245678910111213[[#This Row],[Téléphone]]</f>
        <v>0</v>
      </c>
      <c r="D118" s="56"/>
      <c r="E118" s="54"/>
      <c r="F118" s="54"/>
      <c r="G118" s="55">
        <f>tblData324567891011[[#This Row],[Montant a collecté]]-tblData324567891011[[#This Row],[Montant perçu]]</f>
        <v>0</v>
      </c>
      <c r="H118" s="21"/>
    </row>
    <row r="119" spans="2:8" x14ac:dyDescent="0.4">
      <c r="B119" s="17">
        <f>tblData3245678910111213[[#This Row],[Nom du donnateur]]</f>
        <v>0</v>
      </c>
      <c r="C119" s="18">
        <f>tblData3245678910111213[[#This Row],[Téléphone]]</f>
        <v>0</v>
      </c>
      <c r="D119" s="56"/>
      <c r="E119" s="54"/>
      <c r="F119" s="54"/>
      <c r="G119" s="55">
        <f>tblData324567891011[[#This Row],[Montant a collecté]]-tblData324567891011[[#This Row],[Montant perçu]]</f>
        <v>0</v>
      </c>
      <c r="H119" s="21"/>
    </row>
    <row r="120" spans="2:8" x14ac:dyDescent="0.4">
      <c r="B120" s="17">
        <f>tblData3245678910111213[[#This Row],[Nom du donnateur]]</f>
        <v>0</v>
      </c>
      <c r="C120" s="18">
        <f>tblData3245678910111213[[#This Row],[Téléphone]]</f>
        <v>0</v>
      </c>
      <c r="D120" s="56"/>
      <c r="E120" s="54"/>
      <c r="F120" s="54"/>
      <c r="G120" s="55">
        <f>tblData324567891011[[#This Row],[Montant a collecté]]-tblData324567891011[[#This Row],[Montant perçu]]</f>
        <v>0</v>
      </c>
      <c r="H120" s="21"/>
    </row>
    <row r="121" spans="2:8" x14ac:dyDescent="0.4">
      <c r="B121" s="17">
        <f>tblData3245678910111213[[#This Row],[Nom du donnateur]]</f>
        <v>0</v>
      </c>
      <c r="C121" s="18">
        <f>tblData3245678910111213[[#This Row],[Téléphone]]</f>
        <v>0</v>
      </c>
      <c r="D121" s="56"/>
      <c r="E121" s="54"/>
      <c r="F121" s="54"/>
      <c r="G121" s="55">
        <f>tblData324567891011[[#This Row],[Montant a collecté]]-tblData324567891011[[#This Row],[Montant perçu]]</f>
        <v>0</v>
      </c>
      <c r="H121" s="21"/>
    </row>
    <row r="122" spans="2:8" x14ac:dyDescent="0.4">
      <c r="B122" s="17">
        <f>tblData3245678910111213[[#This Row],[Nom du donnateur]]</f>
        <v>0</v>
      </c>
      <c r="C122" s="18">
        <f>tblData3245678910111213[[#This Row],[Téléphone]]</f>
        <v>0</v>
      </c>
      <c r="D122" s="56"/>
      <c r="E122" s="54"/>
      <c r="F122" s="54"/>
      <c r="G122" s="55">
        <f>tblData324567891011[[#This Row],[Montant a collecté]]-tblData324567891011[[#This Row],[Montant perçu]]</f>
        <v>0</v>
      </c>
      <c r="H122" s="21"/>
    </row>
    <row r="123" spans="2:8" x14ac:dyDescent="0.4">
      <c r="B123" s="17">
        <f>tblData3245678910111213[[#This Row],[Nom du donnateur]]</f>
        <v>0</v>
      </c>
      <c r="C123" s="18">
        <f>tblData3245678910111213[[#This Row],[Téléphone]]</f>
        <v>0</v>
      </c>
      <c r="D123" s="56"/>
      <c r="E123" s="54"/>
      <c r="F123" s="54"/>
      <c r="G123" s="55">
        <f>tblData324567891011[[#This Row],[Montant a collecté]]-tblData324567891011[[#This Row],[Montant perçu]]</f>
        <v>0</v>
      </c>
      <c r="H123" s="21"/>
    </row>
    <row r="124" spans="2:8" x14ac:dyDescent="0.4">
      <c r="B124" s="17">
        <f>tblData3245678910111213[[#This Row],[Nom du donnateur]]</f>
        <v>0</v>
      </c>
      <c r="C124" s="18">
        <f>tblData3245678910111213[[#This Row],[Téléphone]]</f>
        <v>0</v>
      </c>
      <c r="D124" s="56"/>
      <c r="E124" s="54"/>
      <c r="F124" s="54"/>
      <c r="G124" s="55">
        <f>tblData324567891011[[#This Row],[Montant a collecté]]-tblData324567891011[[#This Row],[Montant perçu]]</f>
        <v>0</v>
      </c>
      <c r="H124" s="21"/>
    </row>
    <row r="125" spans="2:8" x14ac:dyDescent="0.4">
      <c r="B125" s="17">
        <f>tblData3245678910111213[[#This Row],[Nom du donnateur]]</f>
        <v>0</v>
      </c>
      <c r="C125" s="18">
        <f>tblData3245678910111213[[#This Row],[Téléphone]]</f>
        <v>0</v>
      </c>
      <c r="D125" s="56"/>
      <c r="E125" s="54"/>
      <c r="F125" s="54"/>
      <c r="G125" s="55">
        <f>tblData324567891011[[#This Row],[Montant a collecté]]-tblData324567891011[[#This Row],[Montant perçu]]</f>
        <v>0</v>
      </c>
      <c r="H125" s="21"/>
    </row>
    <row r="126" spans="2:8" x14ac:dyDescent="0.4">
      <c r="B126" s="17">
        <f>tblData3245678910111213[[#This Row],[Nom du donnateur]]</f>
        <v>0</v>
      </c>
      <c r="C126" s="18">
        <f>tblData3245678910111213[[#This Row],[Téléphone]]</f>
        <v>0</v>
      </c>
      <c r="D126" s="56"/>
      <c r="E126" s="54"/>
      <c r="F126" s="54"/>
      <c r="G126" s="55">
        <f>tblData324567891011[[#This Row],[Montant a collecté]]-tblData324567891011[[#This Row],[Montant perçu]]</f>
        <v>0</v>
      </c>
      <c r="H126" s="21"/>
    </row>
    <row r="127" spans="2:8" x14ac:dyDescent="0.4">
      <c r="B127" s="17">
        <f>tblData3245678910111213[[#This Row],[Nom du donnateur]]</f>
        <v>0</v>
      </c>
      <c r="C127" s="18">
        <f>tblData3245678910111213[[#This Row],[Téléphone]]</f>
        <v>0</v>
      </c>
      <c r="D127" s="56"/>
      <c r="E127" s="54"/>
      <c r="F127" s="54"/>
      <c r="G127" s="55">
        <f>tblData324567891011[[#This Row],[Montant a collecté]]-tblData324567891011[[#This Row],[Montant perçu]]</f>
        <v>0</v>
      </c>
      <c r="H127" s="21"/>
    </row>
    <row r="128" spans="2:8" x14ac:dyDescent="0.4">
      <c r="B128" s="17">
        <f>tblData3245678910111213[[#This Row],[Nom du donnateur]]</f>
        <v>0</v>
      </c>
      <c r="C128" s="18">
        <f>tblData3245678910111213[[#This Row],[Téléphone]]</f>
        <v>0</v>
      </c>
      <c r="D128" s="56"/>
      <c r="E128" s="54"/>
      <c r="F128" s="54"/>
      <c r="G128" s="55">
        <f>tblData324567891011[[#This Row],[Montant a collecté]]-tblData324567891011[[#This Row],[Montant perçu]]</f>
        <v>0</v>
      </c>
      <c r="H128" s="21"/>
    </row>
    <row r="129" spans="2:8" x14ac:dyDescent="0.4">
      <c r="B129" s="17">
        <f>tblData3245678910111213[[#This Row],[Nom du donnateur]]</f>
        <v>0</v>
      </c>
      <c r="C129" s="18">
        <f>tblData3245678910111213[[#This Row],[Téléphone]]</f>
        <v>0</v>
      </c>
      <c r="D129" s="56"/>
      <c r="E129" s="54"/>
      <c r="F129" s="54"/>
      <c r="G129" s="55">
        <f>tblData324567891011[[#This Row],[Montant a collecté]]-tblData324567891011[[#This Row],[Montant perçu]]</f>
        <v>0</v>
      </c>
      <c r="H129" s="21"/>
    </row>
    <row r="130" spans="2:8" x14ac:dyDescent="0.4">
      <c r="B130" s="17">
        <f>tblData3245678910111213[[#This Row],[Nom du donnateur]]</f>
        <v>0</v>
      </c>
      <c r="C130" s="18">
        <f>tblData3245678910111213[[#This Row],[Téléphone]]</f>
        <v>0</v>
      </c>
      <c r="D130" s="56"/>
      <c r="E130" s="54"/>
      <c r="F130" s="54"/>
      <c r="G130" s="55">
        <f>tblData324567891011[[#This Row],[Montant a collecté]]-tblData324567891011[[#This Row],[Montant perçu]]</f>
        <v>0</v>
      </c>
      <c r="H130" s="21"/>
    </row>
    <row r="131" spans="2:8" x14ac:dyDescent="0.4">
      <c r="B131" s="17">
        <f>tblData3245678910111213[[#This Row],[Nom du donnateur]]</f>
        <v>0</v>
      </c>
      <c r="C131" s="18">
        <f>tblData3245678910111213[[#This Row],[Téléphone]]</f>
        <v>0</v>
      </c>
      <c r="D131" s="56"/>
      <c r="E131" s="54"/>
      <c r="F131" s="54"/>
      <c r="G131" s="55">
        <f>tblData324567891011[[#This Row],[Montant a collecté]]-tblData324567891011[[#This Row],[Montant perçu]]</f>
        <v>0</v>
      </c>
      <c r="H131" s="21"/>
    </row>
    <row r="132" spans="2:8" x14ac:dyDescent="0.4">
      <c r="B132" s="17">
        <f>tblData3245678910111213[[#This Row],[Nom du donnateur]]</f>
        <v>0</v>
      </c>
      <c r="C132" s="18">
        <f>tblData3245678910111213[[#This Row],[Téléphone]]</f>
        <v>0</v>
      </c>
      <c r="D132" s="56"/>
      <c r="E132" s="54"/>
      <c r="F132" s="54"/>
      <c r="G132" s="55">
        <f>tblData324567891011[[#This Row],[Montant a collecté]]-tblData324567891011[[#This Row],[Montant perçu]]</f>
        <v>0</v>
      </c>
      <c r="H132" s="21"/>
    </row>
    <row r="133" spans="2:8" x14ac:dyDescent="0.4">
      <c r="B133" s="17">
        <f>tblData3245678910111213[[#This Row],[Nom du donnateur]]</f>
        <v>0</v>
      </c>
      <c r="C133" s="18">
        <f>tblData3245678910111213[[#This Row],[Téléphone]]</f>
        <v>0</v>
      </c>
      <c r="D133" s="56"/>
      <c r="E133" s="54"/>
      <c r="F133" s="54"/>
      <c r="G133" s="55">
        <f>tblData324567891011[[#This Row],[Montant a collecté]]-tblData324567891011[[#This Row],[Montant perçu]]</f>
        <v>0</v>
      </c>
      <c r="H133" s="21"/>
    </row>
    <row r="134" spans="2:8" x14ac:dyDescent="0.4">
      <c r="B134" s="17">
        <f>tblData3245678910111213[[#This Row],[Nom du donnateur]]</f>
        <v>0</v>
      </c>
      <c r="C134" s="18">
        <f>tblData3245678910111213[[#This Row],[Téléphone]]</f>
        <v>0</v>
      </c>
      <c r="D134" s="56"/>
      <c r="E134" s="54"/>
      <c r="F134" s="54"/>
      <c r="G134" s="55">
        <f>tblData324567891011[[#This Row],[Montant a collecté]]-tblData324567891011[[#This Row],[Montant perçu]]</f>
        <v>0</v>
      </c>
      <c r="H134" s="21"/>
    </row>
    <row r="135" spans="2:8" x14ac:dyDescent="0.4">
      <c r="B135" s="17">
        <f>tblData3245678910111213[[#This Row],[Nom du donnateur]]</f>
        <v>0</v>
      </c>
      <c r="C135" s="18">
        <f>tblData3245678910111213[[#This Row],[Téléphone]]</f>
        <v>0</v>
      </c>
      <c r="D135" s="56"/>
      <c r="E135" s="54"/>
      <c r="F135" s="54"/>
      <c r="G135" s="55">
        <f>tblData324567891011[[#This Row],[Montant a collecté]]-tblData324567891011[[#This Row],[Montant perçu]]</f>
        <v>0</v>
      </c>
      <c r="H135" s="21"/>
    </row>
    <row r="136" spans="2:8" x14ac:dyDescent="0.4">
      <c r="B136" s="17">
        <f>tblData3245678910111213[[#This Row],[Nom du donnateur]]</f>
        <v>0</v>
      </c>
      <c r="C136" s="18">
        <f>tblData3245678910111213[[#This Row],[Téléphone]]</f>
        <v>0</v>
      </c>
      <c r="D136" s="56"/>
      <c r="E136" s="54"/>
      <c r="F136" s="54"/>
      <c r="G136" s="55">
        <f>tblData324567891011[[#This Row],[Montant a collecté]]-tblData324567891011[[#This Row],[Montant perçu]]</f>
        <v>0</v>
      </c>
      <c r="H136" s="21"/>
    </row>
    <row r="137" spans="2:8" x14ac:dyDescent="0.4">
      <c r="B137" s="17">
        <f>tblData3245678910111213[[#This Row],[Nom du donnateur]]</f>
        <v>0</v>
      </c>
      <c r="C137" s="18">
        <f>tblData3245678910111213[[#This Row],[Téléphone]]</f>
        <v>0</v>
      </c>
      <c r="D137" s="56"/>
      <c r="E137" s="54"/>
      <c r="F137" s="54"/>
      <c r="G137" s="55">
        <f>tblData324567891011[[#This Row],[Montant a collecté]]-tblData324567891011[[#This Row],[Montant perçu]]</f>
        <v>0</v>
      </c>
      <c r="H137" s="21"/>
    </row>
    <row r="138" spans="2:8" x14ac:dyDescent="0.4">
      <c r="B138" s="17">
        <f>tblData3245678910111213[[#This Row],[Nom du donnateur]]</f>
        <v>0</v>
      </c>
      <c r="C138" s="18">
        <f>tblData3245678910111213[[#This Row],[Téléphone]]</f>
        <v>0</v>
      </c>
      <c r="D138" s="56"/>
      <c r="E138" s="54"/>
      <c r="F138" s="54"/>
      <c r="G138" s="55">
        <f>tblData324567891011[[#This Row],[Montant a collecté]]-tblData324567891011[[#This Row],[Montant perçu]]</f>
        <v>0</v>
      </c>
      <c r="H138" s="21"/>
    </row>
    <row r="139" spans="2:8" x14ac:dyDescent="0.4">
      <c r="B139" s="17">
        <f>tblData3245678910111213[[#This Row],[Nom du donnateur]]</f>
        <v>0</v>
      </c>
      <c r="C139" s="18">
        <f>tblData3245678910111213[[#This Row],[Téléphone]]</f>
        <v>0</v>
      </c>
      <c r="D139" s="56"/>
      <c r="E139" s="54"/>
      <c r="F139" s="54"/>
      <c r="G139" s="55">
        <f>tblData324567891011[[#This Row],[Montant a collecté]]-tblData324567891011[[#This Row],[Montant perçu]]</f>
        <v>0</v>
      </c>
      <c r="H139" s="21"/>
    </row>
    <row r="140" spans="2:8" x14ac:dyDescent="0.4">
      <c r="B140" s="17">
        <f>tblData3245678910111213[[#This Row],[Nom du donnateur]]</f>
        <v>0</v>
      </c>
      <c r="C140" s="18">
        <f>tblData3245678910111213[[#This Row],[Téléphone]]</f>
        <v>0</v>
      </c>
      <c r="D140" s="56"/>
      <c r="E140" s="54"/>
      <c r="F140" s="54"/>
      <c r="G140" s="55">
        <f>tblData324567891011[[#This Row],[Montant a collecté]]-tblData324567891011[[#This Row],[Montant perçu]]</f>
        <v>0</v>
      </c>
      <c r="H140" s="21"/>
    </row>
    <row r="141" spans="2:8" x14ac:dyDescent="0.4">
      <c r="B141" s="17">
        <f>tblData3245678910111213[[#This Row],[Nom du donnateur]]</f>
        <v>0</v>
      </c>
      <c r="C141" s="18">
        <f>tblData3245678910111213[[#This Row],[Téléphone]]</f>
        <v>0</v>
      </c>
      <c r="D141" s="56"/>
      <c r="E141" s="54"/>
      <c r="F141" s="54"/>
      <c r="G141" s="55">
        <f>tblData324567891011[[#This Row],[Montant a collecté]]-tblData324567891011[[#This Row],[Montant perçu]]</f>
        <v>0</v>
      </c>
      <c r="H141" s="21"/>
    </row>
    <row r="142" spans="2:8" x14ac:dyDescent="0.4">
      <c r="B142" s="17">
        <f>tblData3245678910111213[[#This Row],[Nom du donnateur]]</f>
        <v>0</v>
      </c>
      <c r="C142" s="18">
        <f>tblData3245678910111213[[#This Row],[Téléphone]]</f>
        <v>0</v>
      </c>
      <c r="D142" s="56"/>
      <c r="E142" s="54"/>
      <c r="F142" s="54"/>
      <c r="G142" s="55">
        <f>tblData324567891011[[#This Row],[Montant a collecté]]-tblData324567891011[[#This Row],[Montant perçu]]</f>
        <v>0</v>
      </c>
      <c r="H142" s="21"/>
    </row>
    <row r="143" spans="2:8" x14ac:dyDescent="0.4">
      <c r="B143" s="17">
        <f>tblData3245678910111213[[#This Row],[Nom du donnateur]]</f>
        <v>0</v>
      </c>
      <c r="C143" s="18">
        <f>tblData3245678910111213[[#This Row],[Téléphone]]</f>
        <v>0</v>
      </c>
      <c r="D143" s="56"/>
      <c r="E143" s="54"/>
      <c r="F143" s="54"/>
      <c r="G143" s="55">
        <f>tblData324567891011[[#This Row],[Montant a collecté]]-tblData324567891011[[#This Row],[Montant perçu]]</f>
        <v>0</v>
      </c>
      <c r="H143" s="21"/>
    </row>
    <row r="144" spans="2:8" x14ac:dyDescent="0.4">
      <c r="B144" s="17">
        <f>tblData3245678910111213[[#This Row],[Nom du donnateur]]</f>
        <v>0</v>
      </c>
      <c r="C144" s="18">
        <f>tblData3245678910111213[[#This Row],[Téléphone]]</f>
        <v>0</v>
      </c>
      <c r="D144" s="56"/>
      <c r="E144" s="54"/>
      <c r="F144" s="54"/>
      <c r="G144" s="55">
        <f>tblData324567891011[[#This Row],[Montant a collecté]]-tblData324567891011[[#This Row],[Montant perçu]]</f>
        <v>0</v>
      </c>
      <c r="H144" s="21"/>
    </row>
    <row r="145" spans="2:8" x14ac:dyDescent="0.4">
      <c r="B145" s="17">
        <f>tblData3245678910111213[[#This Row],[Nom du donnateur]]</f>
        <v>0</v>
      </c>
      <c r="C145" s="18">
        <f>tblData3245678910111213[[#This Row],[Téléphone]]</f>
        <v>0</v>
      </c>
      <c r="D145" s="56"/>
      <c r="E145" s="54"/>
      <c r="F145" s="54"/>
      <c r="G145" s="55">
        <f>tblData324567891011[[#This Row],[Montant a collecté]]-tblData324567891011[[#This Row],[Montant perçu]]</f>
        <v>0</v>
      </c>
      <c r="H145" s="21"/>
    </row>
    <row r="146" spans="2:8" x14ac:dyDescent="0.4">
      <c r="B146" s="17">
        <f>tblData3245678910111213[[#This Row],[Nom du donnateur]]</f>
        <v>0</v>
      </c>
      <c r="C146" s="18">
        <f>tblData3245678910111213[[#This Row],[Téléphone]]</f>
        <v>0</v>
      </c>
      <c r="D146" s="56"/>
      <c r="E146" s="54"/>
      <c r="F146" s="54"/>
      <c r="G146" s="55">
        <f>tblData324567891011[[#This Row],[Montant a collecté]]-tblData324567891011[[#This Row],[Montant perçu]]</f>
        <v>0</v>
      </c>
      <c r="H146" s="21"/>
    </row>
    <row r="147" spans="2:8" x14ac:dyDescent="0.4">
      <c r="B147" s="17">
        <f>tblData3245678910111213[[#This Row],[Nom du donnateur]]</f>
        <v>0</v>
      </c>
      <c r="C147" s="18">
        <f>tblData3245678910111213[[#This Row],[Téléphone]]</f>
        <v>0</v>
      </c>
      <c r="D147" s="56"/>
      <c r="E147" s="54"/>
      <c r="F147" s="54"/>
      <c r="G147" s="55">
        <f>tblData324567891011[[#This Row],[Montant a collecté]]-tblData324567891011[[#This Row],[Montant perçu]]</f>
        <v>0</v>
      </c>
      <c r="H147" s="21"/>
    </row>
    <row r="148" spans="2:8" x14ac:dyDescent="0.4">
      <c r="B148" s="17">
        <f>tblData3245678910111213[[#This Row],[Nom du donnateur]]</f>
        <v>0</v>
      </c>
      <c r="C148" s="18">
        <f>tblData3245678910111213[[#This Row],[Téléphone]]</f>
        <v>0</v>
      </c>
      <c r="D148" s="56"/>
      <c r="E148" s="54"/>
      <c r="F148" s="54"/>
      <c r="G148" s="55">
        <f>tblData324567891011[[#This Row],[Montant a collecté]]-tblData324567891011[[#This Row],[Montant perçu]]</f>
        <v>0</v>
      </c>
      <c r="H148" s="21"/>
    </row>
    <row r="149" spans="2:8" x14ac:dyDescent="0.4">
      <c r="B149" s="17">
        <f>tblData3245678910111213[[#This Row],[Nom du donnateur]]</f>
        <v>0</v>
      </c>
      <c r="C149" s="18">
        <f>tblData3245678910111213[[#This Row],[Téléphone]]</f>
        <v>0</v>
      </c>
      <c r="D149" s="56"/>
      <c r="E149" s="54"/>
      <c r="F149" s="54"/>
      <c r="G149" s="55">
        <f>tblData324567891011[[#This Row],[Montant a collecté]]-tblData324567891011[[#This Row],[Montant perçu]]</f>
        <v>0</v>
      </c>
      <c r="H149" s="21"/>
    </row>
    <row r="150" spans="2:8" x14ac:dyDescent="0.4">
      <c r="B150" s="17">
        <f>tblData3245678910111213[[#This Row],[Nom du donnateur]]</f>
        <v>0</v>
      </c>
      <c r="C150" s="18">
        <f>tblData3245678910111213[[#This Row],[Téléphone]]</f>
        <v>0</v>
      </c>
      <c r="D150" s="56"/>
      <c r="E150" s="54"/>
      <c r="F150" s="54"/>
      <c r="G150" s="55">
        <f>tblData324567891011[[#This Row],[Montant a collecté]]-tblData324567891011[[#This Row],[Montant perçu]]</f>
        <v>0</v>
      </c>
      <c r="H150" s="21"/>
    </row>
    <row r="151" spans="2:8" x14ac:dyDescent="0.4">
      <c r="B151" s="17">
        <f>tblData3245678910111213[[#This Row],[Nom du donnateur]]</f>
        <v>0</v>
      </c>
      <c r="C151" s="18">
        <f>tblData3245678910111213[[#This Row],[Téléphone]]</f>
        <v>0</v>
      </c>
      <c r="D151" s="56"/>
      <c r="E151" s="54"/>
      <c r="F151" s="54"/>
      <c r="G151" s="55">
        <f>tblData324567891011[[#This Row],[Montant a collecté]]-tblData324567891011[[#This Row],[Montant perçu]]</f>
        <v>0</v>
      </c>
      <c r="H151" s="21"/>
    </row>
    <row r="152" spans="2:8" x14ac:dyDescent="0.4">
      <c r="B152" s="17">
        <f>tblData3245678910111213[[#This Row],[Nom du donnateur]]</f>
        <v>0</v>
      </c>
      <c r="C152" s="18">
        <f>tblData3245678910111213[[#This Row],[Téléphone]]</f>
        <v>0</v>
      </c>
      <c r="D152" s="56"/>
      <c r="E152" s="54"/>
      <c r="F152" s="54"/>
      <c r="G152" s="55">
        <f>tblData324567891011[[#This Row],[Montant a collecté]]-tblData324567891011[[#This Row],[Montant perçu]]</f>
        <v>0</v>
      </c>
      <c r="H152" s="21"/>
    </row>
    <row r="153" spans="2:8" x14ac:dyDescent="0.4">
      <c r="B153" s="17">
        <f>tblData3245678910111213[[#This Row],[Nom du donnateur]]</f>
        <v>0</v>
      </c>
      <c r="C153" s="18">
        <f>tblData3245678910111213[[#This Row],[Téléphone]]</f>
        <v>0</v>
      </c>
      <c r="D153" s="56"/>
      <c r="E153" s="54"/>
      <c r="F153" s="54"/>
      <c r="G153" s="55">
        <f>tblData324567891011[[#This Row],[Montant a collecté]]-tblData324567891011[[#This Row],[Montant perçu]]</f>
        <v>0</v>
      </c>
      <c r="H153" s="21"/>
    </row>
    <row r="154" spans="2:8" x14ac:dyDescent="0.4">
      <c r="B154" s="17">
        <f>tblData3245678910111213[[#This Row],[Nom du donnateur]]</f>
        <v>0</v>
      </c>
      <c r="C154" s="18">
        <f>tblData3245678910111213[[#This Row],[Téléphone]]</f>
        <v>0</v>
      </c>
      <c r="D154" s="56"/>
      <c r="E154" s="54"/>
      <c r="F154" s="54"/>
      <c r="G154" s="55">
        <f>tblData324567891011[[#This Row],[Montant a collecté]]-tblData324567891011[[#This Row],[Montant perçu]]</f>
        <v>0</v>
      </c>
      <c r="H154" s="21"/>
    </row>
    <row r="155" spans="2:8" x14ac:dyDescent="0.4">
      <c r="B155" s="17">
        <f>tblData3245678910111213[[#This Row],[Nom du donnateur]]</f>
        <v>0</v>
      </c>
      <c r="C155" s="18">
        <f>tblData3245678910111213[[#This Row],[Téléphone]]</f>
        <v>0</v>
      </c>
      <c r="D155" s="56"/>
      <c r="E155" s="54"/>
      <c r="F155" s="54"/>
      <c r="G155" s="55">
        <f>tblData324567891011[[#This Row],[Montant a collecté]]-tblData324567891011[[#This Row],[Montant perçu]]</f>
        <v>0</v>
      </c>
      <c r="H155" s="21"/>
    </row>
    <row r="156" spans="2:8" x14ac:dyDescent="0.4">
      <c r="B156" s="17">
        <f>tblData3245678910111213[[#This Row],[Nom du donnateur]]</f>
        <v>0</v>
      </c>
      <c r="C156" s="18">
        <f>tblData3245678910111213[[#This Row],[Téléphone]]</f>
        <v>0</v>
      </c>
      <c r="D156" s="56"/>
      <c r="E156" s="54"/>
      <c r="F156" s="54"/>
      <c r="G156" s="55">
        <f>tblData324567891011[[#This Row],[Montant a collecté]]-tblData324567891011[[#This Row],[Montant perçu]]</f>
        <v>0</v>
      </c>
      <c r="H156" s="21"/>
    </row>
    <row r="157" spans="2:8" x14ac:dyDescent="0.4">
      <c r="B157" s="17">
        <f>tblData3245678910111213[[#This Row],[Nom du donnateur]]</f>
        <v>0</v>
      </c>
      <c r="C157" s="18">
        <f>tblData3245678910111213[[#This Row],[Téléphone]]</f>
        <v>0</v>
      </c>
      <c r="D157" s="56"/>
      <c r="E157" s="54"/>
      <c r="F157" s="54"/>
      <c r="G157" s="55">
        <f>tblData324567891011[[#This Row],[Montant a collecté]]-tblData324567891011[[#This Row],[Montant perçu]]</f>
        <v>0</v>
      </c>
      <c r="H157" s="21"/>
    </row>
    <row r="158" spans="2:8" x14ac:dyDescent="0.4">
      <c r="B158" s="17">
        <f>tblData3245678910111213[[#This Row],[Nom du donnateur]]</f>
        <v>0</v>
      </c>
      <c r="C158" s="18">
        <f>tblData3245678910111213[[#This Row],[Téléphone]]</f>
        <v>0</v>
      </c>
      <c r="D158" s="56"/>
      <c r="E158" s="54"/>
      <c r="F158" s="54"/>
      <c r="G158" s="55">
        <f>tblData324567891011[[#This Row],[Montant a collecté]]-tblData324567891011[[#This Row],[Montant perçu]]</f>
        <v>0</v>
      </c>
      <c r="H158" s="21"/>
    </row>
    <row r="159" spans="2:8" x14ac:dyDescent="0.4">
      <c r="B159" s="17">
        <f>tblData3245678910111213[[#This Row],[Nom du donnateur]]</f>
        <v>0</v>
      </c>
      <c r="C159" s="18">
        <f>tblData3245678910111213[[#This Row],[Téléphone]]</f>
        <v>0</v>
      </c>
      <c r="D159" s="56"/>
      <c r="E159" s="54"/>
      <c r="F159" s="54"/>
      <c r="G159" s="55">
        <f>tblData324567891011[[#This Row],[Montant a collecté]]-tblData324567891011[[#This Row],[Montant perçu]]</f>
        <v>0</v>
      </c>
      <c r="H159" s="21"/>
    </row>
    <row r="160" spans="2:8" x14ac:dyDescent="0.4">
      <c r="B160" s="17">
        <f>tblData3245678910111213[[#This Row],[Nom du donnateur]]</f>
        <v>0</v>
      </c>
      <c r="C160" s="18">
        <f>tblData3245678910111213[[#This Row],[Téléphone]]</f>
        <v>0</v>
      </c>
      <c r="D160" s="56"/>
      <c r="E160" s="54"/>
      <c r="F160" s="54"/>
      <c r="G160" s="55">
        <f>tblData324567891011[[#This Row],[Montant a collecté]]-tblData324567891011[[#This Row],[Montant perçu]]</f>
        <v>0</v>
      </c>
      <c r="H160" s="21"/>
    </row>
    <row r="161" spans="2:8" x14ac:dyDescent="0.4">
      <c r="B161" s="17">
        <f>tblData3245678910111213[[#This Row],[Nom du donnateur]]</f>
        <v>0</v>
      </c>
      <c r="C161" s="18">
        <f>tblData3245678910111213[[#This Row],[Téléphone]]</f>
        <v>0</v>
      </c>
      <c r="D161" s="56"/>
      <c r="E161" s="54"/>
      <c r="F161" s="54"/>
      <c r="G161" s="55">
        <f>tblData324567891011[[#This Row],[Montant a collecté]]-tblData324567891011[[#This Row],[Montant perçu]]</f>
        <v>0</v>
      </c>
      <c r="H161" s="21"/>
    </row>
    <row r="162" spans="2:8" x14ac:dyDescent="0.4">
      <c r="B162" s="17">
        <f>tblData3245678910111213[[#This Row],[Nom du donnateur]]</f>
        <v>0</v>
      </c>
      <c r="C162" s="18">
        <f>tblData3245678910111213[[#This Row],[Téléphone]]</f>
        <v>0</v>
      </c>
      <c r="D162" s="56"/>
      <c r="E162" s="54"/>
      <c r="F162" s="54"/>
      <c r="G162" s="55">
        <f>tblData324567891011[[#This Row],[Montant a collecté]]-tblData324567891011[[#This Row],[Montant perçu]]</f>
        <v>0</v>
      </c>
      <c r="H162" s="21"/>
    </row>
    <row r="163" spans="2:8" x14ac:dyDescent="0.4">
      <c r="B163" s="17">
        <f>tblData3245678910111213[[#This Row],[Nom du donnateur]]</f>
        <v>0</v>
      </c>
      <c r="C163" s="18">
        <f>tblData3245678910111213[[#This Row],[Téléphone]]</f>
        <v>0</v>
      </c>
      <c r="D163" s="56"/>
      <c r="E163" s="54"/>
      <c r="F163" s="54"/>
      <c r="G163" s="55">
        <f>tblData324567891011[[#This Row],[Montant a collecté]]-tblData324567891011[[#This Row],[Montant perçu]]</f>
        <v>0</v>
      </c>
      <c r="H163" s="21"/>
    </row>
    <row r="164" spans="2:8" x14ac:dyDescent="0.4">
      <c r="B164" s="17">
        <f>tblData3245678910111213[[#This Row],[Nom du donnateur]]</f>
        <v>0</v>
      </c>
      <c r="C164" s="18">
        <f>tblData3245678910111213[[#This Row],[Téléphone]]</f>
        <v>0</v>
      </c>
      <c r="D164" s="56"/>
      <c r="E164" s="54"/>
      <c r="F164" s="54"/>
      <c r="G164" s="55">
        <f>tblData324567891011[[#This Row],[Montant a collecté]]-tblData324567891011[[#This Row],[Montant perçu]]</f>
        <v>0</v>
      </c>
      <c r="H164" s="21"/>
    </row>
    <row r="165" spans="2:8" x14ac:dyDescent="0.4">
      <c r="B165" s="17">
        <f>tblData3245678910111213[[#This Row],[Nom du donnateur]]</f>
        <v>0</v>
      </c>
      <c r="C165" s="18">
        <f>tblData3245678910111213[[#This Row],[Téléphone]]</f>
        <v>0</v>
      </c>
      <c r="D165" s="56"/>
      <c r="E165" s="54"/>
      <c r="F165" s="54"/>
      <c r="G165" s="55">
        <f>tblData324567891011[[#This Row],[Montant a collecté]]-tblData324567891011[[#This Row],[Montant perçu]]</f>
        <v>0</v>
      </c>
      <c r="H165" s="21"/>
    </row>
    <row r="166" spans="2:8" x14ac:dyDescent="0.4">
      <c r="B166" s="17">
        <f>tblData3245678910111213[[#This Row],[Nom du donnateur]]</f>
        <v>0</v>
      </c>
      <c r="C166" s="18">
        <f>tblData3245678910111213[[#This Row],[Téléphone]]</f>
        <v>0</v>
      </c>
      <c r="D166" s="56"/>
      <c r="E166" s="54"/>
      <c r="F166" s="54"/>
      <c r="G166" s="55">
        <f>tblData324567891011[[#This Row],[Montant a collecté]]-tblData324567891011[[#This Row],[Montant perçu]]</f>
        <v>0</v>
      </c>
      <c r="H166" s="21"/>
    </row>
    <row r="167" spans="2:8" x14ac:dyDescent="0.4">
      <c r="B167" s="17">
        <f>tblData3245678910111213[[#This Row],[Nom du donnateur]]</f>
        <v>0</v>
      </c>
      <c r="C167" s="18">
        <f>tblData3245678910111213[[#This Row],[Téléphone]]</f>
        <v>0</v>
      </c>
      <c r="D167" s="56"/>
      <c r="E167" s="54"/>
      <c r="F167" s="54"/>
      <c r="G167" s="55">
        <f>tblData324567891011[[#This Row],[Montant a collecté]]-tblData324567891011[[#This Row],[Montant perçu]]</f>
        <v>0</v>
      </c>
      <c r="H167" s="21"/>
    </row>
    <row r="168" spans="2:8" x14ac:dyDescent="0.4">
      <c r="B168" s="17">
        <f>tblData3245678910111213[[#This Row],[Nom du donnateur]]</f>
        <v>0</v>
      </c>
      <c r="C168" s="18">
        <f>tblData3245678910111213[[#This Row],[Téléphone]]</f>
        <v>0</v>
      </c>
      <c r="D168" s="56"/>
      <c r="E168" s="54"/>
      <c r="F168" s="54"/>
      <c r="G168" s="55">
        <f>tblData324567891011[[#This Row],[Montant a collecté]]-tblData324567891011[[#This Row],[Montant perçu]]</f>
        <v>0</v>
      </c>
      <c r="H168" s="21"/>
    </row>
    <row r="169" spans="2:8" x14ac:dyDescent="0.4">
      <c r="B169" s="17">
        <f>tblData3245678910111213[[#This Row],[Nom du donnateur]]</f>
        <v>0</v>
      </c>
      <c r="C169" s="18">
        <f>tblData3245678910111213[[#This Row],[Téléphone]]</f>
        <v>0</v>
      </c>
      <c r="D169" s="56"/>
      <c r="E169" s="54"/>
      <c r="F169" s="54"/>
      <c r="G169" s="55">
        <f>tblData324567891011[[#This Row],[Montant a collecté]]-tblData324567891011[[#This Row],[Montant perçu]]</f>
        <v>0</v>
      </c>
      <c r="H169" s="21"/>
    </row>
    <row r="170" spans="2:8" x14ac:dyDescent="0.4">
      <c r="B170" s="17">
        <f>tblData3245678910111213[[#This Row],[Nom du donnateur]]</f>
        <v>0</v>
      </c>
      <c r="C170" s="18">
        <f>tblData3245678910111213[[#This Row],[Téléphone]]</f>
        <v>0</v>
      </c>
      <c r="D170" s="56"/>
      <c r="E170" s="54"/>
      <c r="F170" s="54"/>
      <c r="G170" s="55">
        <f>tblData324567891011[[#This Row],[Montant a collecté]]-tblData324567891011[[#This Row],[Montant perçu]]</f>
        <v>0</v>
      </c>
      <c r="H170" s="21"/>
    </row>
    <row r="171" spans="2:8" x14ac:dyDescent="0.4">
      <c r="B171" s="17">
        <f>tblData3245678910111213[[#This Row],[Nom du donnateur]]</f>
        <v>0</v>
      </c>
      <c r="C171" s="18">
        <f>tblData3245678910111213[[#This Row],[Téléphone]]</f>
        <v>0</v>
      </c>
      <c r="D171" s="56"/>
      <c r="E171" s="54"/>
      <c r="F171" s="54"/>
      <c r="G171" s="55">
        <f>tblData324567891011[[#This Row],[Montant a collecté]]-tblData324567891011[[#This Row],[Montant perçu]]</f>
        <v>0</v>
      </c>
      <c r="H171" s="21"/>
    </row>
    <row r="172" spans="2:8" x14ac:dyDescent="0.4">
      <c r="B172" s="17">
        <f>tblData3245678910111213[[#This Row],[Nom du donnateur]]</f>
        <v>0</v>
      </c>
      <c r="C172" s="18">
        <f>tblData3245678910111213[[#This Row],[Téléphone]]</f>
        <v>0</v>
      </c>
      <c r="D172" s="56"/>
      <c r="E172" s="54"/>
      <c r="F172" s="54"/>
      <c r="G172" s="55">
        <f>tblData324567891011[[#This Row],[Montant a collecté]]-tblData324567891011[[#This Row],[Montant perçu]]</f>
        <v>0</v>
      </c>
      <c r="H172" s="21"/>
    </row>
    <row r="173" spans="2:8" x14ac:dyDescent="0.4">
      <c r="B173" s="17">
        <f>tblData3245678910111213[[#This Row],[Nom du donnateur]]</f>
        <v>0</v>
      </c>
      <c r="C173" s="18">
        <f>tblData3245678910111213[[#This Row],[Téléphone]]</f>
        <v>0</v>
      </c>
      <c r="D173" s="56"/>
      <c r="E173" s="54"/>
      <c r="F173" s="54"/>
      <c r="G173" s="55">
        <f>tblData324567891011[[#This Row],[Montant a collecté]]-tblData324567891011[[#This Row],[Montant perçu]]</f>
        <v>0</v>
      </c>
      <c r="H173" s="21"/>
    </row>
    <row r="174" spans="2:8" x14ac:dyDescent="0.4">
      <c r="B174" s="17">
        <f>tblData3245678910111213[[#This Row],[Nom du donnateur]]</f>
        <v>0</v>
      </c>
      <c r="C174" s="18">
        <f>tblData3245678910111213[[#This Row],[Téléphone]]</f>
        <v>0</v>
      </c>
      <c r="D174" s="56"/>
      <c r="E174" s="54"/>
      <c r="F174" s="54"/>
      <c r="G174" s="55">
        <f>tblData324567891011[[#This Row],[Montant a collecté]]-tblData324567891011[[#This Row],[Montant perçu]]</f>
        <v>0</v>
      </c>
      <c r="H174" s="21"/>
    </row>
    <row r="175" spans="2:8" x14ac:dyDescent="0.4">
      <c r="B175" s="17">
        <f>tblData3245678910111213[[#This Row],[Nom du donnateur]]</f>
        <v>0</v>
      </c>
      <c r="C175" s="18">
        <f>tblData3245678910111213[[#This Row],[Téléphone]]</f>
        <v>0</v>
      </c>
      <c r="D175" s="56"/>
      <c r="E175" s="54"/>
      <c r="F175" s="54"/>
      <c r="G175" s="55">
        <f>tblData324567891011[[#This Row],[Montant a collecté]]-tblData324567891011[[#This Row],[Montant perçu]]</f>
        <v>0</v>
      </c>
      <c r="H175" s="21"/>
    </row>
    <row r="176" spans="2:8" x14ac:dyDescent="0.4">
      <c r="B176" s="17">
        <f>tblData3245678910111213[[#This Row],[Nom du donnateur]]</f>
        <v>0</v>
      </c>
      <c r="C176" s="18">
        <f>tblData3245678910111213[[#This Row],[Téléphone]]</f>
        <v>0</v>
      </c>
      <c r="D176" s="56"/>
      <c r="E176" s="54"/>
      <c r="F176" s="54"/>
      <c r="G176" s="55">
        <f>tblData324567891011[[#This Row],[Montant a collecté]]-tblData324567891011[[#This Row],[Montant perçu]]</f>
        <v>0</v>
      </c>
      <c r="H176" s="21"/>
    </row>
    <row r="177" spans="2:8" x14ac:dyDescent="0.4">
      <c r="B177" s="17">
        <f>tblData3245678910111213[[#This Row],[Nom du donnateur]]</f>
        <v>0</v>
      </c>
      <c r="C177" s="18">
        <f>tblData3245678910111213[[#This Row],[Téléphone]]</f>
        <v>0</v>
      </c>
      <c r="D177" s="56"/>
      <c r="E177" s="54"/>
      <c r="F177" s="54"/>
      <c r="G177" s="55">
        <f>tblData324567891011[[#This Row],[Montant a collecté]]-tblData324567891011[[#This Row],[Montant perçu]]</f>
        <v>0</v>
      </c>
      <c r="H177" s="21"/>
    </row>
    <row r="178" spans="2:8" x14ac:dyDescent="0.4">
      <c r="B178" s="17">
        <f>tblData3245678910111213[[#This Row],[Nom du donnateur]]</f>
        <v>0</v>
      </c>
      <c r="C178" s="18">
        <f>tblData3245678910111213[[#This Row],[Téléphone]]</f>
        <v>0</v>
      </c>
      <c r="D178" s="56"/>
      <c r="E178" s="54"/>
      <c r="F178" s="54"/>
      <c r="G178" s="55">
        <f>tblData324567891011[[#This Row],[Montant a collecté]]-tblData324567891011[[#This Row],[Montant perçu]]</f>
        <v>0</v>
      </c>
      <c r="H178" s="21"/>
    </row>
    <row r="179" spans="2:8" x14ac:dyDescent="0.4">
      <c r="B179" s="17">
        <f>tblData3245678910111213[[#This Row],[Nom du donnateur]]</f>
        <v>0</v>
      </c>
      <c r="C179" s="18">
        <f>tblData3245678910111213[[#This Row],[Téléphone]]</f>
        <v>0</v>
      </c>
      <c r="D179" s="56"/>
      <c r="E179" s="54"/>
      <c r="F179" s="54"/>
      <c r="G179" s="55">
        <f>tblData324567891011[[#This Row],[Montant a collecté]]-tblData324567891011[[#This Row],[Montant perçu]]</f>
        <v>0</v>
      </c>
      <c r="H179" s="21"/>
    </row>
    <row r="180" spans="2:8" x14ac:dyDescent="0.4">
      <c r="B180" s="17">
        <f>tblData3245678910111213[[#This Row],[Nom du donnateur]]</f>
        <v>0</v>
      </c>
      <c r="C180" s="18">
        <f>tblData3245678910111213[[#This Row],[Téléphone]]</f>
        <v>0</v>
      </c>
      <c r="D180" s="56"/>
      <c r="E180" s="54"/>
      <c r="F180" s="54"/>
      <c r="G180" s="55">
        <f>tblData324567891011[[#This Row],[Montant a collecté]]-tblData324567891011[[#This Row],[Montant perçu]]</f>
        <v>0</v>
      </c>
      <c r="H180" s="21"/>
    </row>
    <row r="181" spans="2:8" x14ac:dyDescent="0.4">
      <c r="B181" s="17">
        <f>tblData3245678910111213[[#This Row],[Nom du donnateur]]</f>
        <v>0</v>
      </c>
      <c r="C181" s="18">
        <f>tblData3245678910111213[[#This Row],[Téléphone]]</f>
        <v>0</v>
      </c>
      <c r="D181" s="56"/>
      <c r="E181" s="54"/>
      <c r="F181" s="54"/>
      <c r="G181" s="55">
        <f>tblData324567891011[[#This Row],[Montant a collecté]]-tblData324567891011[[#This Row],[Montant perçu]]</f>
        <v>0</v>
      </c>
      <c r="H181" s="21"/>
    </row>
    <row r="182" spans="2:8" x14ac:dyDescent="0.4">
      <c r="B182" s="17">
        <f>tblData3245678910111213[[#This Row],[Nom du donnateur]]</f>
        <v>0</v>
      </c>
      <c r="C182" s="18">
        <f>tblData3245678910111213[[#This Row],[Téléphone]]</f>
        <v>0</v>
      </c>
      <c r="D182" s="56"/>
      <c r="E182" s="54"/>
      <c r="F182" s="54"/>
      <c r="G182" s="55">
        <f>tblData324567891011[[#This Row],[Montant a collecté]]-tblData324567891011[[#This Row],[Montant perçu]]</f>
        <v>0</v>
      </c>
      <c r="H182" s="21"/>
    </row>
    <row r="183" spans="2:8" x14ac:dyDescent="0.4">
      <c r="B183" s="17">
        <f>tblData3245678910111213[[#This Row],[Nom du donnateur]]</f>
        <v>0</v>
      </c>
      <c r="C183" s="18">
        <f>tblData3245678910111213[[#This Row],[Téléphone]]</f>
        <v>0</v>
      </c>
      <c r="D183" s="56"/>
      <c r="E183" s="54"/>
      <c r="F183" s="54"/>
      <c r="G183" s="55">
        <f>tblData324567891011[[#This Row],[Montant a collecté]]-tblData324567891011[[#This Row],[Montant perçu]]</f>
        <v>0</v>
      </c>
      <c r="H183" s="21"/>
    </row>
    <row r="184" spans="2:8" x14ac:dyDescent="0.4">
      <c r="B184" s="17">
        <f>tblData3245678910111213[[#This Row],[Nom du donnateur]]</f>
        <v>0</v>
      </c>
      <c r="C184" s="18">
        <f>tblData3245678910111213[[#This Row],[Téléphone]]</f>
        <v>0</v>
      </c>
      <c r="D184" s="56"/>
      <c r="E184" s="54"/>
      <c r="F184" s="54"/>
      <c r="G184" s="55">
        <f>tblData324567891011[[#This Row],[Montant a collecté]]-tblData324567891011[[#This Row],[Montant perçu]]</f>
        <v>0</v>
      </c>
      <c r="H184" s="21"/>
    </row>
    <row r="185" spans="2:8" x14ac:dyDescent="0.4">
      <c r="B185" s="17">
        <f>tblData3245678910111213[[#This Row],[Nom du donnateur]]</f>
        <v>0</v>
      </c>
      <c r="C185" s="18">
        <f>tblData3245678910111213[[#This Row],[Téléphone]]</f>
        <v>0</v>
      </c>
      <c r="D185" s="56"/>
      <c r="E185" s="54"/>
      <c r="F185" s="54"/>
      <c r="G185" s="55">
        <f>tblData324567891011[[#This Row],[Montant a collecté]]-tblData324567891011[[#This Row],[Montant perçu]]</f>
        <v>0</v>
      </c>
      <c r="H185" s="21"/>
    </row>
    <row r="186" spans="2:8" x14ac:dyDescent="0.4">
      <c r="B186" s="17">
        <f>tblData3245678910111213[[#This Row],[Nom du donnateur]]</f>
        <v>0</v>
      </c>
      <c r="C186" s="18">
        <f>tblData3245678910111213[[#This Row],[Téléphone]]</f>
        <v>0</v>
      </c>
      <c r="D186" s="56"/>
      <c r="E186" s="54"/>
      <c r="F186" s="54"/>
      <c r="G186" s="55">
        <f>tblData324567891011[[#This Row],[Montant a collecté]]-tblData324567891011[[#This Row],[Montant perçu]]</f>
        <v>0</v>
      </c>
      <c r="H186" s="21"/>
    </row>
    <row r="187" spans="2:8" x14ac:dyDescent="0.4">
      <c r="B187" s="17">
        <f>tblData3245678910111213[[#This Row],[Nom du donnateur]]</f>
        <v>0</v>
      </c>
      <c r="C187" s="18">
        <f>tblData3245678910111213[[#This Row],[Téléphone]]</f>
        <v>0</v>
      </c>
      <c r="D187" s="56"/>
      <c r="E187" s="54"/>
      <c r="F187" s="54"/>
      <c r="G187" s="55">
        <f>tblData324567891011[[#This Row],[Montant a collecté]]-tblData324567891011[[#This Row],[Montant perçu]]</f>
        <v>0</v>
      </c>
      <c r="H187" s="21"/>
    </row>
    <row r="188" spans="2:8" x14ac:dyDescent="0.4">
      <c r="B188" s="17">
        <f>tblData3245678910111213[[#This Row],[Nom du donnateur]]</f>
        <v>0</v>
      </c>
      <c r="C188" s="18">
        <f>tblData3245678910111213[[#This Row],[Téléphone]]</f>
        <v>0</v>
      </c>
      <c r="D188" s="56"/>
      <c r="E188" s="54"/>
      <c r="F188" s="54"/>
      <c r="G188" s="55">
        <f>tblData324567891011[[#This Row],[Montant a collecté]]-tblData324567891011[[#This Row],[Montant perçu]]</f>
        <v>0</v>
      </c>
      <c r="H188" s="21"/>
    </row>
    <row r="189" spans="2:8" x14ac:dyDescent="0.4">
      <c r="B189" s="17">
        <f>tblData3245678910111213[[#This Row],[Nom du donnateur]]</f>
        <v>0</v>
      </c>
      <c r="C189" s="18">
        <f>tblData3245678910111213[[#This Row],[Téléphone]]</f>
        <v>0</v>
      </c>
      <c r="D189" s="56"/>
      <c r="E189" s="54"/>
      <c r="F189" s="54"/>
      <c r="G189" s="55">
        <f>tblData324567891011[[#This Row],[Montant a collecté]]-tblData324567891011[[#This Row],[Montant perçu]]</f>
        <v>0</v>
      </c>
      <c r="H189" s="21"/>
    </row>
    <row r="190" spans="2:8" x14ac:dyDescent="0.4">
      <c r="B190" s="17">
        <f>tblData3245678910111213[[#This Row],[Nom du donnateur]]</f>
        <v>0</v>
      </c>
      <c r="C190" s="18">
        <f>tblData3245678910111213[[#This Row],[Téléphone]]</f>
        <v>0</v>
      </c>
      <c r="D190" s="56"/>
      <c r="E190" s="54"/>
      <c r="F190" s="54"/>
      <c r="G190" s="55">
        <f>tblData324567891011[[#This Row],[Montant a collecté]]-tblData324567891011[[#This Row],[Montant perçu]]</f>
        <v>0</v>
      </c>
      <c r="H190" s="21"/>
    </row>
    <row r="191" spans="2:8" x14ac:dyDescent="0.4">
      <c r="B191" s="17">
        <f>tblData3245678910111213[[#This Row],[Nom du donnateur]]</f>
        <v>0</v>
      </c>
      <c r="C191" s="18">
        <f>tblData3245678910111213[[#This Row],[Téléphone]]</f>
        <v>0</v>
      </c>
      <c r="D191" s="56"/>
      <c r="E191" s="54"/>
      <c r="F191" s="54"/>
      <c r="G191" s="55">
        <f>tblData324567891011[[#This Row],[Montant a collecté]]-tblData324567891011[[#This Row],[Montant perçu]]</f>
        <v>0</v>
      </c>
      <c r="H191" s="21"/>
    </row>
    <row r="192" spans="2:8" x14ac:dyDescent="0.4">
      <c r="B192" s="17">
        <f>tblData3245678910111213[[#This Row],[Nom du donnateur]]</f>
        <v>0</v>
      </c>
      <c r="C192" s="18">
        <f>tblData3245678910111213[[#This Row],[Téléphone]]</f>
        <v>0</v>
      </c>
      <c r="D192" s="56"/>
      <c r="E192" s="54"/>
      <c r="F192" s="54"/>
      <c r="G192" s="55">
        <f>tblData324567891011[[#This Row],[Montant a collecté]]-tblData324567891011[[#This Row],[Montant perçu]]</f>
        <v>0</v>
      </c>
      <c r="H192" s="21"/>
    </row>
    <row r="193" spans="2:8" x14ac:dyDescent="0.4">
      <c r="B193" s="17">
        <f>tblData3245678910111213[[#This Row],[Nom du donnateur]]</f>
        <v>0</v>
      </c>
      <c r="C193" s="18">
        <f>tblData3245678910111213[[#This Row],[Téléphone]]</f>
        <v>0</v>
      </c>
      <c r="D193" s="56"/>
      <c r="E193" s="54"/>
      <c r="F193" s="54"/>
      <c r="G193" s="55">
        <f>tblData324567891011[[#This Row],[Montant a collecté]]-tblData324567891011[[#This Row],[Montant perçu]]</f>
        <v>0</v>
      </c>
      <c r="H193" s="21"/>
    </row>
    <row r="194" spans="2:8" x14ac:dyDescent="0.4">
      <c r="B194" s="17">
        <f>tblData3245678910111213[[#This Row],[Nom du donnateur]]</f>
        <v>0</v>
      </c>
      <c r="C194" s="18">
        <f>tblData3245678910111213[[#This Row],[Téléphone]]</f>
        <v>0</v>
      </c>
      <c r="D194" s="56"/>
      <c r="E194" s="54"/>
      <c r="F194" s="54"/>
      <c r="G194" s="55">
        <f>tblData324567891011[[#This Row],[Montant a collecté]]-tblData324567891011[[#This Row],[Montant perçu]]</f>
        <v>0</v>
      </c>
      <c r="H194" s="21"/>
    </row>
    <row r="195" spans="2:8" x14ac:dyDescent="0.4">
      <c r="B195" s="17">
        <f>tblData3245678910111213[[#This Row],[Nom du donnateur]]</f>
        <v>0</v>
      </c>
      <c r="C195" s="18">
        <f>tblData3245678910111213[[#This Row],[Téléphone]]</f>
        <v>0</v>
      </c>
      <c r="D195" s="56"/>
      <c r="E195" s="54"/>
      <c r="F195" s="54"/>
      <c r="G195" s="55">
        <f>tblData324567891011[[#This Row],[Montant a collecté]]-tblData324567891011[[#This Row],[Montant perçu]]</f>
        <v>0</v>
      </c>
      <c r="H195" s="21"/>
    </row>
    <row r="196" spans="2:8" x14ac:dyDescent="0.4">
      <c r="B196" s="17">
        <f>tblData3245678910111213[[#This Row],[Nom du donnateur]]</f>
        <v>0</v>
      </c>
      <c r="C196" s="18">
        <f>tblData3245678910111213[[#This Row],[Téléphone]]</f>
        <v>0</v>
      </c>
      <c r="D196" s="56"/>
      <c r="E196" s="54"/>
      <c r="F196" s="54"/>
      <c r="G196" s="55">
        <f>tblData324567891011[[#This Row],[Montant a collecté]]-tblData324567891011[[#This Row],[Montant perçu]]</f>
        <v>0</v>
      </c>
      <c r="H196" s="21"/>
    </row>
    <row r="197" spans="2:8" x14ac:dyDescent="0.4">
      <c r="B197" s="17">
        <f>tblData3245678910111213[[#This Row],[Nom du donnateur]]</f>
        <v>0</v>
      </c>
      <c r="C197" s="18">
        <f>tblData3245678910111213[[#This Row],[Téléphone]]</f>
        <v>0</v>
      </c>
      <c r="D197" s="56"/>
      <c r="E197" s="54"/>
      <c r="F197" s="54"/>
      <c r="G197" s="55">
        <f>tblData324567891011[[#This Row],[Montant a collecté]]-tblData324567891011[[#This Row],[Montant perçu]]</f>
        <v>0</v>
      </c>
      <c r="H197" s="21"/>
    </row>
    <row r="198" spans="2:8" x14ac:dyDescent="0.4">
      <c r="B198" s="17">
        <f>tblData3245678910111213[[#This Row],[Nom du donnateur]]</f>
        <v>0</v>
      </c>
      <c r="C198" s="18">
        <f>tblData3245678910111213[[#This Row],[Téléphone]]</f>
        <v>0</v>
      </c>
      <c r="D198" s="56"/>
      <c r="E198" s="54"/>
      <c r="F198" s="54"/>
      <c r="G198" s="55">
        <f>tblData324567891011[[#This Row],[Montant a collecté]]-tblData324567891011[[#This Row],[Montant perçu]]</f>
        <v>0</v>
      </c>
      <c r="H198" s="21"/>
    </row>
    <row r="199" spans="2:8" x14ac:dyDescent="0.4">
      <c r="B199" s="17">
        <f>tblData3245678910111213[[#This Row],[Nom du donnateur]]</f>
        <v>0</v>
      </c>
      <c r="C199" s="18">
        <f>tblData3245678910111213[[#This Row],[Téléphone]]</f>
        <v>0</v>
      </c>
      <c r="D199" s="56"/>
      <c r="E199" s="54"/>
      <c r="F199" s="54"/>
      <c r="G199" s="55">
        <f>tblData324567891011[[#This Row],[Montant a collecté]]-tblData324567891011[[#This Row],[Montant perçu]]</f>
        <v>0</v>
      </c>
      <c r="H199" s="21"/>
    </row>
    <row r="200" spans="2:8" x14ac:dyDescent="0.4">
      <c r="B200" s="17">
        <f>tblData3245678910111213[[#This Row],[Nom du donnateur]]</f>
        <v>0</v>
      </c>
      <c r="C200" s="18">
        <f>tblData3245678910111213[[#This Row],[Téléphone]]</f>
        <v>0</v>
      </c>
      <c r="D200" s="56"/>
      <c r="E200" s="54"/>
      <c r="F200" s="54"/>
      <c r="G200" s="55">
        <f>tblData324567891011[[#This Row],[Montant a collecté]]-tblData324567891011[[#This Row],[Montant perçu]]</f>
        <v>0</v>
      </c>
      <c r="H200" s="21"/>
    </row>
    <row r="201" spans="2:8" x14ac:dyDescent="0.4">
      <c r="B201" s="17">
        <f>tblData3245678910111213[[#This Row],[Nom du donnateur]]</f>
        <v>0</v>
      </c>
      <c r="C201" s="18">
        <f>tblData3245678910111213[[#This Row],[Téléphone]]</f>
        <v>0</v>
      </c>
      <c r="D201" s="56"/>
      <c r="E201" s="54"/>
      <c r="F201" s="54"/>
      <c r="G201" s="55">
        <f>tblData324567891011[[#This Row],[Montant a collecté]]-tblData324567891011[[#This Row],[Montant perçu]]</f>
        <v>0</v>
      </c>
      <c r="H201" s="21"/>
    </row>
    <row r="202" spans="2:8" x14ac:dyDescent="0.4">
      <c r="B202" s="17">
        <f>tblData3245678910111213[[#This Row],[Nom du donnateur]]</f>
        <v>0</v>
      </c>
      <c r="C202" s="18">
        <f>tblData3245678910111213[[#This Row],[Téléphone]]</f>
        <v>0</v>
      </c>
      <c r="D202" s="56"/>
      <c r="E202" s="54"/>
      <c r="F202" s="54"/>
      <c r="G202" s="55">
        <f>tblData324567891011[[#This Row],[Montant a collecté]]-tblData324567891011[[#This Row],[Montant perçu]]</f>
        <v>0</v>
      </c>
      <c r="H202" s="21"/>
    </row>
    <row r="203" spans="2:8" x14ac:dyDescent="0.4">
      <c r="B203" s="17">
        <f>tblData3245678910111213[[#This Row],[Nom du donnateur]]</f>
        <v>0</v>
      </c>
      <c r="C203" s="18">
        <f>tblData3245678910111213[[#This Row],[Téléphone]]</f>
        <v>0</v>
      </c>
      <c r="D203" s="56"/>
      <c r="E203" s="54"/>
      <c r="F203" s="54"/>
      <c r="G203" s="55">
        <f>tblData324567891011[[#This Row],[Montant a collecté]]-tblData324567891011[[#This Row],[Montant perçu]]</f>
        <v>0</v>
      </c>
      <c r="H203" s="21"/>
    </row>
    <row r="204" spans="2:8" x14ac:dyDescent="0.4">
      <c r="B204" s="17">
        <f>tblData3245678910111213[[#This Row],[Nom du donnateur]]</f>
        <v>0</v>
      </c>
      <c r="C204" s="18">
        <f>tblData3245678910111213[[#This Row],[Téléphone]]</f>
        <v>0</v>
      </c>
      <c r="D204" s="56"/>
      <c r="E204" s="54"/>
      <c r="F204" s="54"/>
      <c r="G204" s="55">
        <f>tblData324567891011[[#This Row],[Montant a collecté]]-tblData324567891011[[#This Row],[Montant perçu]]</f>
        <v>0</v>
      </c>
      <c r="H204" s="21"/>
    </row>
    <row r="205" spans="2:8" x14ac:dyDescent="0.4">
      <c r="B205" s="17">
        <f>tblData3245678910111213[[#This Row],[Nom du donnateur]]</f>
        <v>0</v>
      </c>
      <c r="C205" s="18">
        <f>tblData3245678910111213[[#This Row],[Téléphone]]</f>
        <v>0</v>
      </c>
      <c r="D205" s="56"/>
      <c r="E205" s="54"/>
      <c r="F205" s="54"/>
      <c r="G205" s="55">
        <f>tblData324567891011[[#This Row],[Montant a collecté]]-tblData324567891011[[#This Row],[Montant perçu]]</f>
        <v>0</v>
      </c>
      <c r="H205" s="21"/>
    </row>
    <row r="206" spans="2:8" x14ac:dyDescent="0.4">
      <c r="B206" s="17">
        <f>tblData3245678910111213[[#This Row],[Nom du donnateur]]</f>
        <v>0</v>
      </c>
      <c r="C206" s="18">
        <f>tblData3245678910111213[[#This Row],[Téléphone]]</f>
        <v>0</v>
      </c>
      <c r="D206" s="56"/>
      <c r="E206" s="54"/>
      <c r="F206" s="54"/>
      <c r="G206" s="55">
        <f>tblData324567891011[[#This Row],[Montant a collecté]]-tblData324567891011[[#This Row],[Montant perçu]]</f>
        <v>0</v>
      </c>
      <c r="H206" s="21"/>
    </row>
    <row r="207" spans="2:8" x14ac:dyDescent="0.4">
      <c r="B207" s="17">
        <f>tblData3245678910111213[[#This Row],[Nom du donnateur]]</f>
        <v>0</v>
      </c>
      <c r="C207" s="18">
        <f>tblData3245678910111213[[#This Row],[Téléphone]]</f>
        <v>0</v>
      </c>
      <c r="D207" s="56"/>
      <c r="E207" s="54"/>
      <c r="F207" s="54"/>
      <c r="G207" s="55">
        <f>tblData324567891011[[#This Row],[Montant a collecté]]-tblData324567891011[[#This Row],[Montant perçu]]</f>
        <v>0</v>
      </c>
      <c r="H207" s="21"/>
    </row>
    <row r="208" spans="2:8" x14ac:dyDescent="0.4">
      <c r="B208" s="17">
        <f>tblData3245678910111213[[#This Row],[Nom du donnateur]]</f>
        <v>0</v>
      </c>
      <c r="C208" s="18">
        <f>tblData3245678910111213[[#This Row],[Téléphone]]</f>
        <v>0</v>
      </c>
      <c r="D208" s="56"/>
      <c r="E208" s="54"/>
      <c r="F208" s="54"/>
      <c r="G208" s="55">
        <f>tblData324567891011[[#This Row],[Montant a collecté]]-tblData324567891011[[#This Row],[Montant perçu]]</f>
        <v>0</v>
      </c>
      <c r="H208" s="21"/>
    </row>
    <row r="209" spans="2:8" x14ac:dyDescent="0.4">
      <c r="B209" s="4" t="s">
        <v>0</v>
      </c>
      <c r="C209" s="5"/>
      <c r="D209" s="6"/>
      <c r="E209" s="28">
        <f>SUBTOTAL(109,tblData324567891011[Montant perçu])</f>
        <v>30165</v>
      </c>
      <c r="F209" s="28">
        <f>SUBTOTAL(109,tblData324567891011[Montant a collecté])</f>
        <v>32023</v>
      </c>
      <c r="G209" s="28">
        <f>SUBTOTAL(109,tblData324567891011[Différence])</f>
        <v>1858</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topLeftCell="A189" zoomScale="80" zoomScaleNormal="80" workbookViewId="0">
      <selection activeCell="B22" sqref="B22:B208"/>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13</v>
      </c>
      <c r="C2" s="1"/>
      <c r="D2" s="1"/>
      <c r="E2" s="1"/>
      <c r="F2" s="1"/>
      <c r="G2" s="1"/>
      <c r="H2" s="1"/>
    </row>
    <row r="4" spans="2:17" ht="19.5" x14ac:dyDescent="0.4">
      <c r="B4" s="2" t="s">
        <v>10</v>
      </c>
      <c r="C4" s="26">
        <f>SUM(tblData3245678910[Montant perçu])</f>
        <v>2345</v>
      </c>
      <c r="D4" s="2"/>
      <c r="E4" s="2"/>
      <c r="F4" s="2"/>
      <c r="G4" s="2"/>
      <c r="H4" s="2"/>
      <c r="L4" s="24"/>
      <c r="Q4" s="25"/>
    </row>
    <row r="5" spans="2:17" ht="19.5" x14ac:dyDescent="0.4">
      <c r="B5" s="2" t="s">
        <v>11</v>
      </c>
      <c r="C5" s="26">
        <f>SUM(tblData3245678910[Montant a collecté])</f>
        <v>2523</v>
      </c>
      <c r="D5" s="2"/>
      <c r="E5" s="2"/>
      <c r="F5" s="2"/>
      <c r="G5" s="2"/>
      <c r="H5" s="2"/>
      <c r="J5" s="22"/>
      <c r="K5" s="22"/>
      <c r="L5" s="22"/>
    </row>
    <row r="6" spans="2:17" ht="19.5" x14ac:dyDescent="0.4">
      <c r="B6" s="2" t="s">
        <v>1</v>
      </c>
      <c r="C6" s="9">
        <f>COUNT(tblData3245678910[Montant perçu])</f>
        <v>3</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v>12541</v>
      </c>
      <c r="E9" s="27">
        <v>2300</v>
      </c>
      <c r="F9" s="27">
        <v>2500</v>
      </c>
      <c r="G9" s="29">
        <f>tblData3245678910[[#This Row],[Montant a collecté]]-tblData3245678910[[#This Row],[Montant perçu]]</f>
        <v>200</v>
      </c>
      <c r="H9" s="20"/>
    </row>
    <row r="10" spans="2:17" s="8" customFormat="1" x14ac:dyDescent="0.4">
      <c r="B10" s="17">
        <f>tblData3245678910111213[[#This Row],[Nom du donnateur]]</f>
        <v>123</v>
      </c>
      <c r="C10" s="18">
        <f>tblData3245678910111213[[#This Row],[Téléphone]]</f>
        <v>0</v>
      </c>
      <c r="D10" s="52"/>
      <c r="E10" s="27">
        <v>22</v>
      </c>
      <c r="F10" s="27">
        <v>23</v>
      </c>
      <c r="G10" s="29">
        <f>tblData3245678910[[#This Row],[Montant a collecté]]-tblData3245678910[[#This Row],[Montant perçu]]</f>
        <v>1</v>
      </c>
      <c r="H10" s="20"/>
    </row>
    <row r="11" spans="2:17" s="8" customFormat="1" x14ac:dyDescent="0.4">
      <c r="B11" s="17">
        <f>tblData3245678910111213[[#This Row],[Nom du donnateur]]</f>
        <v>1</v>
      </c>
      <c r="C11" s="18">
        <f>tblData3245678910111213[[#This Row],[Téléphone]]</f>
        <v>0</v>
      </c>
      <c r="D11" s="52"/>
      <c r="E11" s="27">
        <v>23</v>
      </c>
      <c r="F11" s="27"/>
      <c r="G11" s="29">
        <f>tblData3245678910[[#This Row],[Montant a collecté]]-tblData3245678910[[#This Row],[Montant perçu]]</f>
        <v>-23</v>
      </c>
      <c r="H11" s="20"/>
    </row>
    <row r="12" spans="2:17" s="8" customFormat="1" x14ac:dyDescent="0.4">
      <c r="B12" s="17">
        <f>tblData3245678910111213[[#This Row],[Nom du donnateur]]</f>
        <v>2</v>
      </c>
      <c r="C12" s="18">
        <f>tblData3245678910111213[[#This Row],[Téléphone]]</f>
        <v>0</v>
      </c>
      <c r="D12" s="52"/>
      <c r="E12" s="27"/>
      <c r="F12" s="27"/>
      <c r="G12" s="29">
        <f>tblData3245678910[[#This Row],[Montant a collecté]]-tblData3245678910[[#This Row],[Montant perçu]]</f>
        <v>0</v>
      </c>
      <c r="H12" s="20"/>
    </row>
    <row r="13" spans="2:17" x14ac:dyDescent="0.4">
      <c r="B13" s="17">
        <f>tblData3245678910111213[[#This Row],[Nom du donnateur]]</f>
        <v>3</v>
      </c>
      <c r="C13" s="18">
        <f>tblData3245678910111213[[#This Row],[Téléphone]]</f>
        <v>0</v>
      </c>
      <c r="D13" s="52"/>
      <c r="E13" s="27"/>
      <c r="F13" s="27"/>
      <c r="G13" s="29">
        <f>tblData3245678910[[#This Row],[Montant a collecté]]-tblData3245678910[[#This Row],[Montant perçu]]</f>
        <v>0</v>
      </c>
      <c r="H13" s="20"/>
      <c r="P13" s="8"/>
    </row>
    <row r="14" spans="2:17" x14ac:dyDescent="0.4">
      <c r="B14" s="17">
        <f>tblData3245678910111213[[#This Row],[Nom du donnateur]]</f>
        <v>4</v>
      </c>
      <c r="C14" s="18">
        <f>tblData3245678910111213[[#This Row],[Téléphone]]</f>
        <v>0</v>
      </c>
      <c r="D14" s="52"/>
      <c r="E14" s="27"/>
      <c r="F14" s="27"/>
      <c r="G14" s="29">
        <f>tblData3245678910[[#This Row],[Montant a collecté]]-tblData3245678910[[#This Row],[Montant perçu]]</f>
        <v>0</v>
      </c>
      <c r="H14" s="20"/>
      <c r="P14" s="8"/>
    </row>
    <row r="15" spans="2:17" x14ac:dyDescent="0.4">
      <c r="B15" s="17">
        <f>tblData3245678910111213[[#This Row],[Nom du donnateur]]</f>
        <v>5</v>
      </c>
      <c r="C15" s="18">
        <f>tblData3245678910111213[[#This Row],[Téléphone]]</f>
        <v>0</v>
      </c>
      <c r="D15" s="52"/>
      <c r="E15" s="27"/>
      <c r="F15" s="27"/>
      <c r="G15" s="29">
        <f>tblData3245678910[[#This Row],[Montant a collecté]]-tblData3245678910[[#This Row],[Montant perçu]]</f>
        <v>0</v>
      </c>
      <c r="H15" s="20"/>
    </row>
    <row r="16" spans="2:17" x14ac:dyDescent="0.4">
      <c r="B16" s="17">
        <f>tblData3245678910111213[[#This Row],[Nom du donnateur]]</f>
        <v>6</v>
      </c>
      <c r="C16" s="18">
        <f>tblData3245678910111213[[#This Row],[Téléphone]]</f>
        <v>0</v>
      </c>
      <c r="D16" s="52"/>
      <c r="E16" s="27"/>
      <c r="F16" s="27"/>
      <c r="G16" s="29">
        <f>tblData3245678910[[#This Row],[Montant a collecté]]-tblData3245678910[[#This Row],[Montant perçu]]</f>
        <v>0</v>
      </c>
      <c r="H16" s="20"/>
    </row>
    <row r="17" spans="2:8" x14ac:dyDescent="0.4">
      <c r="B17" s="17">
        <f>tblData3245678910111213[[#This Row],[Nom du donnateur]]</f>
        <v>7</v>
      </c>
      <c r="C17" s="18">
        <f>tblData3245678910111213[[#This Row],[Téléphone]]</f>
        <v>0</v>
      </c>
      <c r="D17" s="52"/>
      <c r="E17" s="27"/>
      <c r="F17" s="27"/>
      <c r="G17" s="29">
        <f>tblData3245678910[[#This Row],[Montant a collecté]]-tblData3245678910[[#This Row],[Montant perçu]]</f>
        <v>0</v>
      </c>
      <c r="H17" s="20"/>
    </row>
    <row r="18" spans="2:8" x14ac:dyDescent="0.4">
      <c r="B18" s="17">
        <f>tblData3245678910111213[[#This Row],[Nom du donnateur]]</f>
        <v>8</v>
      </c>
      <c r="C18" s="18">
        <f>tblData3245678910111213[[#This Row],[Téléphone]]</f>
        <v>0</v>
      </c>
      <c r="D18" s="52"/>
      <c r="E18" s="27"/>
      <c r="F18" s="27"/>
      <c r="G18" s="29">
        <f>tblData3245678910[[#This Row],[Montant a collecté]]-tblData3245678910[[#This Row],[Montant perçu]]</f>
        <v>0</v>
      </c>
      <c r="H18" s="20"/>
    </row>
    <row r="19" spans="2:8" x14ac:dyDescent="0.4">
      <c r="B19" s="17">
        <f>tblData3245678910111213[[#This Row],[Nom du donnateur]]</f>
        <v>9</v>
      </c>
      <c r="C19" s="18">
        <f>tblData3245678910111213[[#This Row],[Téléphone]]</f>
        <v>0</v>
      </c>
      <c r="D19" s="52"/>
      <c r="E19" s="27"/>
      <c r="F19" s="27"/>
      <c r="G19" s="29">
        <f>tblData3245678910[[#This Row],[Montant a collecté]]-tblData3245678910[[#This Row],[Montant perçu]]</f>
        <v>0</v>
      </c>
      <c r="H19" s="20"/>
    </row>
    <row r="20" spans="2:8" x14ac:dyDescent="0.4">
      <c r="B20" s="17">
        <f>tblData3245678910111213[[#This Row],[Nom du donnateur]]</f>
        <v>11</v>
      </c>
      <c r="C20" s="18">
        <f>tblData3245678910111213[[#This Row],[Téléphone]]</f>
        <v>0</v>
      </c>
      <c r="D20" s="52"/>
      <c r="E20" s="27"/>
      <c r="F20" s="27"/>
      <c r="G20" s="29">
        <f>tblData3245678910[[#This Row],[Montant a collecté]]-tblData3245678910[[#This Row],[Montant perçu]]</f>
        <v>0</v>
      </c>
      <c r="H20" s="20"/>
    </row>
    <row r="21" spans="2:8" x14ac:dyDescent="0.4">
      <c r="B21" s="17" t="str">
        <f>tblData3245678910111213[[#This Row],[Nom du donnateur]]</f>
        <v>lok</v>
      </c>
      <c r="C21" s="18">
        <f>tblData3245678910111213[[#This Row],[Téléphone]]</f>
        <v>1526748866</v>
      </c>
      <c r="D21" s="52"/>
      <c r="E21" s="27"/>
      <c r="F21" s="27"/>
      <c r="G21" s="29">
        <f>tblData3245678910[[#This Row],[Montant a collecté]]-tblData3245678910[[#This Row],[Montant perçu]]</f>
        <v>0</v>
      </c>
      <c r="H21" s="20"/>
    </row>
    <row r="22" spans="2:8" x14ac:dyDescent="0.4">
      <c r="B22" s="17">
        <f>tblData3245678910111213[[#This Row],[Nom du donnateur]]</f>
        <v>0</v>
      </c>
      <c r="C22" s="18">
        <f>tblData3245678910111213[[#This Row],[Téléphone]]</f>
        <v>0</v>
      </c>
      <c r="D22" s="52"/>
      <c r="E22" s="27"/>
      <c r="F22" s="27"/>
      <c r="G22" s="29">
        <f>tblData3245678910[[#This Row],[Montant a collecté]]-tblData3245678910[[#This Row],[Montant perçu]]</f>
        <v>0</v>
      </c>
      <c r="H22" s="21"/>
    </row>
    <row r="23" spans="2:8" x14ac:dyDescent="0.4">
      <c r="B23" s="17">
        <f>tblData3245678910111213[[#This Row],[Nom du donnateur]]</f>
        <v>0</v>
      </c>
      <c r="C23" s="18">
        <f>tblData3245678910111213[[#This Row],[Téléphone]]</f>
        <v>0</v>
      </c>
      <c r="D23" s="53"/>
      <c r="E23" s="54"/>
      <c r="F23" s="54"/>
      <c r="G23" s="55">
        <f>tblData3245678910[[#This Row],[Montant a collecté]]-tblData3245678910[[#This Row],[Montant perçu]]</f>
        <v>0</v>
      </c>
      <c r="H23" s="21"/>
    </row>
    <row r="24" spans="2:8" x14ac:dyDescent="0.4">
      <c r="B24" s="17">
        <f>tblData3245678910111213[[#This Row],[Nom du donnateur]]</f>
        <v>0</v>
      </c>
      <c r="C24" s="18">
        <f>tblData3245678910111213[[#This Row],[Téléphone]]</f>
        <v>0</v>
      </c>
      <c r="D24" s="53"/>
      <c r="E24" s="54"/>
      <c r="F24" s="54"/>
      <c r="G24" s="55">
        <f>tblData3245678910[[#This Row],[Montant a collecté]]-tblData3245678910[[#This Row],[Montant perçu]]</f>
        <v>0</v>
      </c>
      <c r="H24" s="21"/>
    </row>
    <row r="25" spans="2:8" x14ac:dyDescent="0.4">
      <c r="B25" s="17">
        <f>tblData3245678910111213[[#This Row],[Nom du donnateur]]</f>
        <v>0</v>
      </c>
      <c r="C25" s="18">
        <f>tblData3245678910111213[[#This Row],[Téléphone]]</f>
        <v>0</v>
      </c>
      <c r="D25" s="53"/>
      <c r="E25" s="54"/>
      <c r="F25" s="54"/>
      <c r="G25" s="55">
        <f>tblData3245678910[[#This Row],[Montant a collecté]]-tblData3245678910[[#This Row],[Montant perçu]]</f>
        <v>0</v>
      </c>
      <c r="H25" s="21"/>
    </row>
    <row r="26" spans="2:8" x14ac:dyDescent="0.4">
      <c r="B26" s="17">
        <f>tblData3245678910111213[[#This Row],[Nom du donnateur]]</f>
        <v>0</v>
      </c>
      <c r="C26" s="18">
        <f>tblData3245678910111213[[#This Row],[Téléphone]]</f>
        <v>0</v>
      </c>
      <c r="D26" s="53"/>
      <c r="E26" s="54"/>
      <c r="F26" s="54"/>
      <c r="G26" s="55">
        <f>tblData3245678910[[#This Row],[Montant a collecté]]-tblData3245678910[[#This Row],[Montant perçu]]</f>
        <v>0</v>
      </c>
      <c r="H26" s="21"/>
    </row>
    <row r="27" spans="2:8" x14ac:dyDescent="0.4">
      <c r="B27" s="17">
        <f>tblData3245678910111213[[#This Row],[Nom du donnateur]]</f>
        <v>0</v>
      </c>
      <c r="C27" s="18">
        <f>tblData3245678910111213[[#This Row],[Téléphone]]</f>
        <v>0</v>
      </c>
      <c r="D27" s="53"/>
      <c r="E27" s="54"/>
      <c r="F27" s="54"/>
      <c r="G27" s="55">
        <f>tblData3245678910[[#This Row],[Montant a collecté]]-tblData3245678910[[#This Row],[Montant perçu]]</f>
        <v>0</v>
      </c>
      <c r="H27" s="21"/>
    </row>
    <row r="28" spans="2:8" x14ac:dyDescent="0.4">
      <c r="B28" s="17">
        <f>tblData3245678910111213[[#This Row],[Nom du donnateur]]</f>
        <v>0</v>
      </c>
      <c r="C28" s="18">
        <f>tblData3245678910111213[[#This Row],[Téléphone]]</f>
        <v>0</v>
      </c>
      <c r="D28" s="53"/>
      <c r="E28" s="54"/>
      <c r="F28" s="54"/>
      <c r="G28" s="55">
        <f>tblData3245678910[[#This Row],[Montant a collecté]]-tblData3245678910[[#This Row],[Montant perçu]]</f>
        <v>0</v>
      </c>
      <c r="H28" s="21"/>
    </row>
    <row r="29" spans="2:8" x14ac:dyDescent="0.4">
      <c r="B29" s="17">
        <f>tblData3245678910111213[[#This Row],[Nom du donnateur]]</f>
        <v>0</v>
      </c>
      <c r="C29" s="18">
        <f>tblData3245678910111213[[#This Row],[Téléphone]]</f>
        <v>0</v>
      </c>
      <c r="D29" s="53"/>
      <c r="E29" s="54"/>
      <c r="F29" s="54"/>
      <c r="G29" s="55">
        <f>tblData3245678910[[#This Row],[Montant a collecté]]-tblData3245678910[[#This Row],[Montant perçu]]</f>
        <v>0</v>
      </c>
      <c r="H29" s="21"/>
    </row>
    <row r="30" spans="2:8" x14ac:dyDescent="0.4">
      <c r="B30" s="17">
        <f>tblData3245678910111213[[#This Row],[Nom du donnateur]]</f>
        <v>0</v>
      </c>
      <c r="C30" s="18">
        <f>tblData3245678910111213[[#This Row],[Téléphone]]</f>
        <v>0</v>
      </c>
      <c r="D30" s="53"/>
      <c r="E30" s="54"/>
      <c r="F30" s="54"/>
      <c r="G30" s="55">
        <f>tblData3245678910[[#This Row],[Montant a collecté]]-tblData3245678910[[#This Row],[Montant perçu]]</f>
        <v>0</v>
      </c>
      <c r="H30" s="21"/>
    </row>
    <row r="31" spans="2:8" x14ac:dyDescent="0.4">
      <c r="B31" s="17">
        <f>tblData3245678910111213[[#This Row],[Nom du donnateur]]</f>
        <v>0</v>
      </c>
      <c r="C31" s="18">
        <f>tblData3245678910111213[[#This Row],[Téléphone]]</f>
        <v>0</v>
      </c>
      <c r="D31" s="53"/>
      <c r="E31" s="54"/>
      <c r="F31" s="54"/>
      <c r="G31" s="55">
        <f>tblData3245678910[[#This Row],[Montant a collecté]]-tblData3245678910[[#This Row],[Montant perçu]]</f>
        <v>0</v>
      </c>
      <c r="H31" s="21"/>
    </row>
    <row r="32" spans="2:8" x14ac:dyDescent="0.4">
      <c r="B32" s="17">
        <f>tblData3245678910111213[[#This Row],[Nom du donnateur]]</f>
        <v>0</v>
      </c>
      <c r="C32" s="18">
        <f>tblData3245678910111213[[#This Row],[Téléphone]]</f>
        <v>0</v>
      </c>
      <c r="D32" s="53"/>
      <c r="E32" s="54"/>
      <c r="F32" s="54"/>
      <c r="G32" s="55">
        <f>tblData3245678910[[#This Row],[Montant a collecté]]-tblData3245678910[[#This Row],[Montant perçu]]</f>
        <v>0</v>
      </c>
      <c r="H32" s="21"/>
    </row>
    <row r="33" spans="2:8" x14ac:dyDescent="0.4">
      <c r="B33" s="17">
        <f>tblData3245678910111213[[#This Row],[Nom du donnateur]]</f>
        <v>0</v>
      </c>
      <c r="C33" s="18">
        <f>tblData3245678910111213[[#This Row],[Téléphone]]</f>
        <v>0</v>
      </c>
      <c r="D33" s="53"/>
      <c r="E33" s="54"/>
      <c r="F33" s="54"/>
      <c r="G33" s="55">
        <f>tblData3245678910[[#This Row],[Montant a collecté]]-tblData3245678910[[#This Row],[Montant perçu]]</f>
        <v>0</v>
      </c>
      <c r="H33" s="21"/>
    </row>
    <row r="34" spans="2:8" x14ac:dyDescent="0.4">
      <c r="B34" s="17">
        <f>tblData3245678910111213[[#This Row],[Nom du donnateur]]</f>
        <v>0</v>
      </c>
      <c r="C34" s="18">
        <f>tblData3245678910111213[[#This Row],[Téléphone]]</f>
        <v>0</v>
      </c>
      <c r="D34" s="53"/>
      <c r="E34" s="54"/>
      <c r="F34" s="54"/>
      <c r="G34" s="55">
        <f>tblData3245678910[[#This Row],[Montant a collecté]]-tblData3245678910[[#This Row],[Montant perçu]]</f>
        <v>0</v>
      </c>
      <c r="H34" s="21"/>
    </row>
    <row r="35" spans="2:8" x14ac:dyDescent="0.4">
      <c r="B35" s="17">
        <f>tblData3245678910111213[[#This Row],[Nom du donnateur]]</f>
        <v>0</v>
      </c>
      <c r="C35" s="18">
        <f>tblData3245678910111213[[#This Row],[Téléphone]]</f>
        <v>0</v>
      </c>
      <c r="D35" s="53"/>
      <c r="E35" s="54"/>
      <c r="F35" s="54"/>
      <c r="G35" s="55">
        <f>tblData3245678910[[#This Row],[Montant a collecté]]-tblData3245678910[[#This Row],[Montant perçu]]</f>
        <v>0</v>
      </c>
      <c r="H35" s="21"/>
    </row>
    <row r="36" spans="2:8" x14ac:dyDescent="0.4">
      <c r="B36" s="17">
        <f>tblData3245678910111213[[#This Row],[Nom du donnateur]]</f>
        <v>0</v>
      </c>
      <c r="C36" s="18">
        <f>tblData3245678910111213[[#This Row],[Téléphone]]</f>
        <v>0</v>
      </c>
      <c r="D36" s="53"/>
      <c r="E36" s="54"/>
      <c r="F36" s="54"/>
      <c r="G36" s="55">
        <f>tblData3245678910[[#This Row],[Montant a collecté]]-tblData3245678910[[#This Row],[Montant perçu]]</f>
        <v>0</v>
      </c>
      <c r="H36" s="21"/>
    </row>
    <row r="37" spans="2:8" x14ac:dyDescent="0.4">
      <c r="B37" s="17">
        <f>tblData3245678910111213[[#This Row],[Nom du donnateur]]</f>
        <v>0</v>
      </c>
      <c r="C37" s="18">
        <f>tblData3245678910111213[[#This Row],[Téléphone]]</f>
        <v>0</v>
      </c>
      <c r="D37" s="53"/>
      <c r="E37" s="54"/>
      <c r="F37" s="54"/>
      <c r="G37" s="55">
        <f>tblData3245678910[[#This Row],[Montant a collecté]]-tblData3245678910[[#This Row],[Montant perçu]]</f>
        <v>0</v>
      </c>
      <c r="H37" s="21"/>
    </row>
    <row r="38" spans="2:8" x14ac:dyDescent="0.4">
      <c r="B38" s="17">
        <f>tblData3245678910111213[[#This Row],[Nom du donnateur]]</f>
        <v>0</v>
      </c>
      <c r="C38" s="18">
        <f>tblData3245678910111213[[#This Row],[Téléphone]]</f>
        <v>0</v>
      </c>
      <c r="D38" s="53"/>
      <c r="E38" s="54"/>
      <c r="F38" s="54"/>
      <c r="G38" s="55">
        <f>tblData3245678910[[#This Row],[Montant a collecté]]-tblData3245678910[[#This Row],[Montant perçu]]</f>
        <v>0</v>
      </c>
      <c r="H38" s="21"/>
    </row>
    <row r="39" spans="2:8" x14ac:dyDescent="0.4">
      <c r="B39" s="17">
        <f>tblData3245678910111213[[#This Row],[Nom du donnateur]]</f>
        <v>0</v>
      </c>
      <c r="C39" s="18">
        <f>tblData3245678910111213[[#This Row],[Téléphone]]</f>
        <v>0</v>
      </c>
      <c r="D39" s="53"/>
      <c r="E39" s="54"/>
      <c r="F39" s="54"/>
      <c r="G39" s="55">
        <f>tblData3245678910[[#This Row],[Montant a collecté]]-tblData3245678910[[#This Row],[Montant perçu]]</f>
        <v>0</v>
      </c>
      <c r="H39" s="21"/>
    </row>
    <row r="40" spans="2:8" x14ac:dyDescent="0.4">
      <c r="B40" s="17">
        <f>tblData3245678910111213[[#This Row],[Nom du donnateur]]</f>
        <v>0</v>
      </c>
      <c r="C40" s="18">
        <f>tblData3245678910111213[[#This Row],[Téléphone]]</f>
        <v>0</v>
      </c>
      <c r="D40" s="53"/>
      <c r="E40" s="54"/>
      <c r="F40" s="54"/>
      <c r="G40" s="55">
        <f>tblData3245678910[[#This Row],[Montant a collecté]]-tblData3245678910[[#This Row],[Montant perçu]]</f>
        <v>0</v>
      </c>
      <c r="H40" s="21"/>
    </row>
    <row r="41" spans="2:8" x14ac:dyDescent="0.4">
      <c r="B41" s="17">
        <f>tblData3245678910111213[[#This Row],[Nom du donnateur]]</f>
        <v>0</v>
      </c>
      <c r="C41" s="18">
        <f>tblData3245678910111213[[#This Row],[Téléphone]]</f>
        <v>0</v>
      </c>
      <c r="D41" s="53"/>
      <c r="E41" s="54"/>
      <c r="F41" s="54"/>
      <c r="G41" s="55">
        <f>tblData3245678910[[#This Row],[Montant a collecté]]-tblData3245678910[[#This Row],[Montant perçu]]</f>
        <v>0</v>
      </c>
      <c r="H41" s="21"/>
    </row>
    <row r="42" spans="2:8" x14ac:dyDescent="0.4">
      <c r="B42" s="17">
        <f>tblData3245678910111213[[#This Row],[Nom du donnateur]]</f>
        <v>0</v>
      </c>
      <c r="C42" s="18">
        <f>tblData3245678910111213[[#This Row],[Téléphone]]</f>
        <v>0</v>
      </c>
      <c r="D42" s="53"/>
      <c r="E42" s="54"/>
      <c r="F42" s="54"/>
      <c r="G42" s="55">
        <f>tblData3245678910[[#This Row],[Montant a collecté]]-tblData3245678910[[#This Row],[Montant perçu]]</f>
        <v>0</v>
      </c>
      <c r="H42" s="21"/>
    </row>
    <row r="43" spans="2:8" x14ac:dyDescent="0.4">
      <c r="B43" s="17">
        <f>tblData3245678910111213[[#This Row],[Nom du donnateur]]</f>
        <v>0</v>
      </c>
      <c r="C43" s="18">
        <f>tblData3245678910111213[[#This Row],[Téléphone]]</f>
        <v>0</v>
      </c>
      <c r="D43" s="53"/>
      <c r="E43" s="54"/>
      <c r="F43" s="54"/>
      <c r="G43" s="55">
        <f>tblData3245678910[[#This Row],[Montant a collecté]]-tblData3245678910[[#This Row],[Montant perçu]]</f>
        <v>0</v>
      </c>
      <c r="H43" s="21"/>
    </row>
    <row r="44" spans="2:8" x14ac:dyDescent="0.4">
      <c r="B44" s="17">
        <f>tblData3245678910111213[[#This Row],[Nom du donnateur]]</f>
        <v>0</v>
      </c>
      <c r="C44" s="18">
        <f>tblData3245678910111213[[#This Row],[Téléphone]]</f>
        <v>0</v>
      </c>
      <c r="D44" s="53"/>
      <c r="E44" s="54"/>
      <c r="F44" s="54"/>
      <c r="G44" s="55">
        <f>tblData3245678910[[#This Row],[Montant a collecté]]-tblData3245678910[[#This Row],[Montant perçu]]</f>
        <v>0</v>
      </c>
      <c r="H44" s="21"/>
    </row>
    <row r="45" spans="2:8" x14ac:dyDescent="0.4">
      <c r="B45" s="17">
        <f>tblData3245678910111213[[#This Row],[Nom du donnateur]]</f>
        <v>0</v>
      </c>
      <c r="C45" s="18">
        <f>tblData3245678910111213[[#This Row],[Téléphone]]</f>
        <v>0</v>
      </c>
      <c r="D45" s="53"/>
      <c r="E45" s="54"/>
      <c r="F45" s="54"/>
      <c r="G45" s="55">
        <f>tblData3245678910[[#This Row],[Montant a collecté]]-tblData3245678910[[#This Row],[Montant perçu]]</f>
        <v>0</v>
      </c>
      <c r="H45" s="21"/>
    </row>
    <row r="46" spans="2:8" x14ac:dyDescent="0.4">
      <c r="B46" s="17">
        <f>tblData3245678910111213[[#This Row],[Nom du donnateur]]</f>
        <v>0</v>
      </c>
      <c r="C46" s="18">
        <f>tblData3245678910111213[[#This Row],[Téléphone]]</f>
        <v>0</v>
      </c>
      <c r="D46" s="53"/>
      <c r="E46" s="54"/>
      <c r="F46" s="54"/>
      <c r="G46" s="55">
        <f>tblData3245678910[[#This Row],[Montant a collecté]]-tblData3245678910[[#This Row],[Montant perçu]]</f>
        <v>0</v>
      </c>
      <c r="H46" s="21"/>
    </row>
    <row r="47" spans="2:8" x14ac:dyDescent="0.4">
      <c r="B47" s="17">
        <f>tblData3245678910111213[[#This Row],[Nom du donnateur]]</f>
        <v>0</v>
      </c>
      <c r="C47" s="18">
        <f>tblData3245678910111213[[#This Row],[Téléphone]]</f>
        <v>0</v>
      </c>
      <c r="D47" s="53"/>
      <c r="E47" s="54"/>
      <c r="F47" s="54"/>
      <c r="G47" s="55">
        <f>tblData3245678910[[#This Row],[Montant a collecté]]-tblData3245678910[[#This Row],[Montant perçu]]</f>
        <v>0</v>
      </c>
      <c r="H47" s="21"/>
    </row>
    <row r="48" spans="2:8" x14ac:dyDescent="0.4">
      <c r="B48" s="17">
        <f>tblData3245678910111213[[#This Row],[Nom du donnateur]]</f>
        <v>0</v>
      </c>
      <c r="C48" s="18">
        <f>tblData3245678910111213[[#This Row],[Téléphone]]</f>
        <v>0</v>
      </c>
      <c r="D48" s="53"/>
      <c r="E48" s="54"/>
      <c r="F48" s="54"/>
      <c r="G48" s="55">
        <f>tblData3245678910[[#This Row],[Montant a collecté]]-tblData3245678910[[#This Row],[Montant perçu]]</f>
        <v>0</v>
      </c>
      <c r="H48" s="21"/>
    </row>
    <row r="49" spans="2:8" x14ac:dyDescent="0.4">
      <c r="B49" s="17">
        <f>tblData3245678910111213[[#This Row],[Nom du donnateur]]</f>
        <v>0</v>
      </c>
      <c r="C49" s="18">
        <f>tblData3245678910111213[[#This Row],[Téléphone]]</f>
        <v>0</v>
      </c>
      <c r="D49" s="53"/>
      <c r="E49" s="54"/>
      <c r="F49" s="54"/>
      <c r="G49" s="55">
        <f>tblData3245678910[[#This Row],[Montant a collecté]]-tblData3245678910[[#This Row],[Montant perçu]]</f>
        <v>0</v>
      </c>
      <c r="H49" s="21"/>
    </row>
    <row r="50" spans="2:8" x14ac:dyDescent="0.4">
      <c r="B50" s="17">
        <f>tblData3245678910111213[[#This Row],[Nom du donnateur]]</f>
        <v>0</v>
      </c>
      <c r="C50" s="18">
        <f>tblData3245678910111213[[#This Row],[Téléphone]]</f>
        <v>0</v>
      </c>
      <c r="D50" s="53"/>
      <c r="E50" s="54"/>
      <c r="F50" s="54"/>
      <c r="G50" s="55">
        <f>tblData3245678910[[#This Row],[Montant a collecté]]-tblData3245678910[[#This Row],[Montant perçu]]</f>
        <v>0</v>
      </c>
      <c r="H50" s="21"/>
    </row>
    <row r="51" spans="2:8" x14ac:dyDescent="0.4">
      <c r="B51" s="17">
        <f>tblData3245678910111213[[#This Row],[Nom du donnateur]]</f>
        <v>0</v>
      </c>
      <c r="C51" s="18">
        <f>tblData3245678910111213[[#This Row],[Téléphone]]</f>
        <v>0</v>
      </c>
      <c r="D51" s="53"/>
      <c r="E51" s="54"/>
      <c r="F51" s="54"/>
      <c r="G51" s="55">
        <f>tblData3245678910[[#This Row],[Montant a collecté]]-tblData3245678910[[#This Row],[Montant perçu]]</f>
        <v>0</v>
      </c>
      <c r="H51" s="21"/>
    </row>
    <row r="52" spans="2:8" x14ac:dyDescent="0.4">
      <c r="B52" s="17">
        <f>tblData3245678910111213[[#This Row],[Nom du donnateur]]</f>
        <v>0</v>
      </c>
      <c r="C52" s="18">
        <f>tblData3245678910111213[[#This Row],[Téléphone]]</f>
        <v>0</v>
      </c>
      <c r="D52" s="53"/>
      <c r="E52" s="54"/>
      <c r="F52" s="54"/>
      <c r="G52" s="55">
        <f>tblData3245678910[[#This Row],[Montant a collecté]]-tblData3245678910[[#This Row],[Montant perçu]]</f>
        <v>0</v>
      </c>
      <c r="H52" s="21"/>
    </row>
    <row r="53" spans="2:8" x14ac:dyDescent="0.4">
      <c r="B53" s="17">
        <f>tblData3245678910111213[[#This Row],[Nom du donnateur]]</f>
        <v>0</v>
      </c>
      <c r="C53" s="18">
        <f>tblData3245678910111213[[#This Row],[Téléphone]]</f>
        <v>0</v>
      </c>
      <c r="D53" s="53"/>
      <c r="E53" s="54"/>
      <c r="F53" s="54"/>
      <c r="G53" s="55">
        <f>tblData3245678910[[#This Row],[Montant a collecté]]-tblData3245678910[[#This Row],[Montant perçu]]</f>
        <v>0</v>
      </c>
      <c r="H53" s="21"/>
    </row>
    <row r="54" spans="2:8" x14ac:dyDescent="0.4">
      <c r="B54" s="17">
        <f>tblData3245678910111213[[#This Row],[Nom du donnateur]]</f>
        <v>0</v>
      </c>
      <c r="C54" s="18">
        <f>tblData3245678910111213[[#This Row],[Téléphone]]</f>
        <v>0</v>
      </c>
      <c r="D54" s="53"/>
      <c r="E54" s="54"/>
      <c r="F54" s="54"/>
      <c r="G54" s="55">
        <f>tblData3245678910[[#This Row],[Montant a collecté]]-tblData3245678910[[#This Row],[Montant perçu]]</f>
        <v>0</v>
      </c>
      <c r="H54" s="21"/>
    </row>
    <row r="55" spans="2:8" x14ac:dyDescent="0.4">
      <c r="B55" s="17">
        <f>tblData3245678910111213[[#This Row],[Nom du donnateur]]</f>
        <v>0</v>
      </c>
      <c r="C55" s="18">
        <f>tblData3245678910111213[[#This Row],[Téléphone]]</f>
        <v>0</v>
      </c>
      <c r="D55" s="53"/>
      <c r="E55" s="54"/>
      <c r="F55" s="54"/>
      <c r="G55" s="55">
        <f>tblData3245678910[[#This Row],[Montant a collecté]]-tblData3245678910[[#This Row],[Montant perçu]]</f>
        <v>0</v>
      </c>
      <c r="H55" s="21"/>
    </row>
    <row r="56" spans="2:8" x14ac:dyDescent="0.4">
      <c r="B56" s="17">
        <f>tblData3245678910111213[[#This Row],[Nom du donnateur]]</f>
        <v>0</v>
      </c>
      <c r="C56" s="18">
        <f>tblData3245678910111213[[#This Row],[Téléphone]]</f>
        <v>0</v>
      </c>
      <c r="D56" s="53"/>
      <c r="E56" s="54"/>
      <c r="F56" s="54"/>
      <c r="G56" s="55">
        <f>tblData3245678910[[#This Row],[Montant a collecté]]-tblData3245678910[[#This Row],[Montant perçu]]</f>
        <v>0</v>
      </c>
      <c r="H56" s="21"/>
    </row>
    <row r="57" spans="2:8" x14ac:dyDescent="0.4">
      <c r="B57" s="17">
        <f>tblData3245678910111213[[#This Row],[Nom du donnateur]]</f>
        <v>0</v>
      </c>
      <c r="C57" s="18">
        <f>tblData3245678910111213[[#This Row],[Téléphone]]</f>
        <v>0</v>
      </c>
      <c r="D57" s="53"/>
      <c r="E57" s="54"/>
      <c r="F57" s="54"/>
      <c r="G57" s="55">
        <f>tblData3245678910[[#This Row],[Montant a collecté]]-tblData3245678910[[#This Row],[Montant perçu]]</f>
        <v>0</v>
      </c>
      <c r="H57" s="21"/>
    </row>
    <row r="58" spans="2:8" x14ac:dyDescent="0.4">
      <c r="B58" s="17">
        <f>tblData3245678910111213[[#This Row],[Nom du donnateur]]</f>
        <v>0</v>
      </c>
      <c r="C58" s="18">
        <f>tblData3245678910111213[[#This Row],[Téléphone]]</f>
        <v>0</v>
      </c>
      <c r="D58" s="53"/>
      <c r="E58" s="54"/>
      <c r="F58" s="54"/>
      <c r="G58" s="55">
        <f>tblData3245678910[[#This Row],[Montant a collecté]]-tblData3245678910[[#This Row],[Montant perçu]]</f>
        <v>0</v>
      </c>
      <c r="H58" s="21"/>
    </row>
    <row r="59" spans="2:8" x14ac:dyDescent="0.4">
      <c r="B59" s="17">
        <f>tblData3245678910111213[[#This Row],[Nom du donnateur]]</f>
        <v>0</v>
      </c>
      <c r="C59" s="18">
        <f>tblData3245678910111213[[#This Row],[Téléphone]]</f>
        <v>0</v>
      </c>
      <c r="D59" s="53"/>
      <c r="E59" s="54"/>
      <c r="F59" s="54"/>
      <c r="G59" s="55">
        <f>tblData3245678910[[#This Row],[Montant a collecté]]-tblData3245678910[[#This Row],[Montant perçu]]</f>
        <v>0</v>
      </c>
      <c r="H59" s="21"/>
    </row>
    <row r="60" spans="2:8" x14ac:dyDescent="0.4">
      <c r="B60" s="17">
        <f>tblData3245678910111213[[#This Row],[Nom du donnateur]]</f>
        <v>0</v>
      </c>
      <c r="C60" s="18">
        <f>tblData3245678910111213[[#This Row],[Téléphone]]</f>
        <v>0</v>
      </c>
      <c r="D60" s="53"/>
      <c r="E60" s="54"/>
      <c r="F60" s="54"/>
      <c r="G60" s="55">
        <f>tblData3245678910[[#This Row],[Montant a collecté]]-tblData3245678910[[#This Row],[Montant perçu]]</f>
        <v>0</v>
      </c>
      <c r="H60" s="21"/>
    </row>
    <row r="61" spans="2:8" x14ac:dyDescent="0.4">
      <c r="B61" s="17">
        <f>tblData3245678910111213[[#This Row],[Nom du donnateur]]</f>
        <v>0</v>
      </c>
      <c r="C61" s="18">
        <f>tblData3245678910111213[[#This Row],[Téléphone]]</f>
        <v>0</v>
      </c>
      <c r="D61" s="53"/>
      <c r="E61" s="54"/>
      <c r="F61" s="54"/>
      <c r="G61" s="55">
        <f>tblData3245678910[[#This Row],[Montant a collecté]]-tblData3245678910[[#This Row],[Montant perçu]]</f>
        <v>0</v>
      </c>
      <c r="H61" s="21"/>
    </row>
    <row r="62" spans="2:8" x14ac:dyDescent="0.4">
      <c r="B62" s="17">
        <f>tblData3245678910111213[[#This Row],[Nom du donnateur]]</f>
        <v>0</v>
      </c>
      <c r="C62" s="18">
        <f>tblData3245678910111213[[#This Row],[Téléphone]]</f>
        <v>0</v>
      </c>
      <c r="D62" s="53"/>
      <c r="E62" s="54"/>
      <c r="F62" s="54"/>
      <c r="G62" s="55">
        <f>tblData3245678910[[#This Row],[Montant a collecté]]-tblData3245678910[[#This Row],[Montant perçu]]</f>
        <v>0</v>
      </c>
      <c r="H62" s="21"/>
    </row>
    <row r="63" spans="2:8" x14ac:dyDescent="0.4">
      <c r="B63" s="17">
        <f>tblData3245678910111213[[#This Row],[Nom du donnateur]]</f>
        <v>0</v>
      </c>
      <c r="C63" s="18">
        <f>tblData3245678910111213[[#This Row],[Téléphone]]</f>
        <v>0</v>
      </c>
      <c r="D63" s="53"/>
      <c r="E63" s="54"/>
      <c r="F63" s="54"/>
      <c r="G63" s="55">
        <f>tblData3245678910[[#This Row],[Montant a collecté]]-tblData3245678910[[#This Row],[Montant perçu]]</f>
        <v>0</v>
      </c>
      <c r="H63" s="21"/>
    </row>
    <row r="64" spans="2:8" x14ac:dyDescent="0.4">
      <c r="B64" s="17">
        <f>tblData3245678910111213[[#This Row],[Nom du donnateur]]</f>
        <v>0</v>
      </c>
      <c r="C64" s="18">
        <f>tblData3245678910111213[[#This Row],[Téléphone]]</f>
        <v>0</v>
      </c>
      <c r="D64" s="53"/>
      <c r="E64" s="54"/>
      <c r="F64" s="54"/>
      <c r="G64" s="55">
        <f>tblData3245678910[[#This Row],[Montant a collecté]]-tblData3245678910[[#This Row],[Montant perçu]]</f>
        <v>0</v>
      </c>
      <c r="H64" s="21"/>
    </row>
    <row r="65" spans="2:8" x14ac:dyDescent="0.4">
      <c r="B65" s="17">
        <f>tblData3245678910111213[[#This Row],[Nom du donnateur]]</f>
        <v>0</v>
      </c>
      <c r="C65" s="18">
        <f>tblData3245678910111213[[#This Row],[Téléphone]]</f>
        <v>0</v>
      </c>
      <c r="D65" s="53"/>
      <c r="E65" s="54"/>
      <c r="F65" s="54"/>
      <c r="G65" s="55">
        <f>tblData3245678910[[#This Row],[Montant a collecté]]-tblData3245678910[[#This Row],[Montant perçu]]</f>
        <v>0</v>
      </c>
      <c r="H65" s="21"/>
    </row>
    <row r="66" spans="2:8" x14ac:dyDescent="0.4">
      <c r="B66" s="17">
        <f>tblData3245678910111213[[#This Row],[Nom du donnateur]]</f>
        <v>0</v>
      </c>
      <c r="C66" s="18">
        <f>tblData3245678910111213[[#This Row],[Téléphone]]</f>
        <v>0</v>
      </c>
      <c r="D66" s="53"/>
      <c r="E66" s="54"/>
      <c r="F66" s="54"/>
      <c r="G66" s="55">
        <f>tblData3245678910[[#This Row],[Montant a collecté]]-tblData3245678910[[#This Row],[Montant perçu]]</f>
        <v>0</v>
      </c>
      <c r="H66" s="21"/>
    </row>
    <row r="67" spans="2:8" x14ac:dyDescent="0.4">
      <c r="B67" s="17">
        <f>tblData3245678910111213[[#This Row],[Nom du donnateur]]</f>
        <v>0</v>
      </c>
      <c r="C67" s="18">
        <f>tblData3245678910111213[[#This Row],[Téléphone]]</f>
        <v>0</v>
      </c>
      <c r="D67" s="53"/>
      <c r="E67" s="54"/>
      <c r="F67" s="54"/>
      <c r="G67" s="55">
        <f>tblData3245678910[[#This Row],[Montant a collecté]]-tblData3245678910[[#This Row],[Montant perçu]]</f>
        <v>0</v>
      </c>
      <c r="H67" s="21"/>
    </row>
    <row r="68" spans="2:8" x14ac:dyDescent="0.4">
      <c r="B68" s="17">
        <f>tblData3245678910111213[[#This Row],[Nom du donnateur]]</f>
        <v>0</v>
      </c>
      <c r="C68" s="18">
        <f>tblData3245678910111213[[#This Row],[Téléphone]]</f>
        <v>0</v>
      </c>
      <c r="D68" s="53"/>
      <c r="E68" s="54"/>
      <c r="F68" s="54"/>
      <c r="G68" s="55">
        <f>tblData3245678910[[#This Row],[Montant a collecté]]-tblData3245678910[[#This Row],[Montant perçu]]</f>
        <v>0</v>
      </c>
      <c r="H68" s="21"/>
    </row>
    <row r="69" spans="2:8" x14ac:dyDescent="0.4">
      <c r="B69" s="17">
        <f>tblData3245678910111213[[#This Row],[Nom du donnateur]]</f>
        <v>0</v>
      </c>
      <c r="C69" s="18">
        <f>tblData3245678910111213[[#This Row],[Téléphone]]</f>
        <v>0</v>
      </c>
      <c r="D69" s="53"/>
      <c r="E69" s="54"/>
      <c r="F69" s="54"/>
      <c r="G69" s="55">
        <f>tblData3245678910[[#This Row],[Montant a collecté]]-tblData3245678910[[#This Row],[Montant perçu]]</f>
        <v>0</v>
      </c>
      <c r="H69" s="21"/>
    </row>
    <row r="70" spans="2:8" x14ac:dyDescent="0.4">
      <c r="B70" s="17">
        <f>tblData3245678910111213[[#This Row],[Nom du donnateur]]</f>
        <v>0</v>
      </c>
      <c r="C70" s="18">
        <f>tblData3245678910111213[[#This Row],[Téléphone]]</f>
        <v>0</v>
      </c>
      <c r="D70" s="53"/>
      <c r="E70" s="54"/>
      <c r="F70" s="54"/>
      <c r="G70" s="55">
        <f>tblData3245678910[[#This Row],[Montant a collecté]]-tblData3245678910[[#This Row],[Montant perçu]]</f>
        <v>0</v>
      </c>
      <c r="H70" s="21"/>
    </row>
    <row r="71" spans="2:8" x14ac:dyDescent="0.4">
      <c r="B71" s="17">
        <f>tblData3245678910111213[[#This Row],[Nom du donnateur]]</f>
        <v>0</v>
      </c>
      <c r="C71" s="18">
        <f>tblData3245678910111213[[#This Row],[Téléphone]]</f>
        <v>0</v>
      </c>
      <c r="D71" s="53"/>
      <c r="E71" s="54"/>
      <c r="F71" s="54"/>
      <c r="G71" s="55">
        <f>tblData3245678910[[#This Row],[Montant a collecté]]-tblData3245678910[[#This Row],[Montant perçu]]</f>
        <v>0</v>
      </c>
      <c r="H71" s="21"/>
    </row>
    <row r="72" spans="2:8" x14ac:dyDescent="0.4">
      <c r="B72" s="17">
        <f>tblData3245678910111213[[#This Row],[Nom du donnateur]]</f>
        <v>0</v>
      </c>
      <c r="C72" s="18">
        <f>tblData3245678910111213[[#This Row],[Téléphone]]</f>
        <v>0</v>
      </c>
      <c r="D72" s="53"/>
      <c r="E72" s="54"/>
      <c r="F72" s="54"/>
      <c r="G72" s="55">
        <f>tblData3245678910[[#This Row],[Montant a collecté]]-tblData3245678910[[#This Row],[Montant perçu]]</f>
        <v>0</v>
      </c>
      <c r="H72" s="21"/>
    </row>
    <row r="73" spans="2:8" x14ac:dyDescent="0.4">
      <c r="B73" s="17">
        <f>tblData3245678910111213[[#This Row],[Nom du donnateur]]</f>
        <v>0</v>
      </c>
      <c r="C73" s="18">
        <f>tblData3245678910111213[[#This Row],[Téléphone]]</f>
        <v>0</v>
      </c>
      <c r="D73" s="53"/>
      <c r="E73" s="54"/>
      <c r="F73" s="54"/>
      <c r="G73" s="55">
        <f>tblData3245678910[[#This Row],[Montant a collecté]]-tblData3245678910[[#This Row],[Montant perçu]]</f>
        <v>0</v>
      </c>
      <c r="H73" s="21"/>
    </row>
    <row r="74" spans="2:8" x14ac:dyDescent="0.4">
      <c r="B74" s="17">
        <f>tblData3245678910111213[[#This Row],[Nom du donnateur]]</f>
        <v>0</v>
      </c>
      <c r="C74" s="18">
        <f>tblData3245678910111213[[#This Row],[Téléphone]]</f>
        <v>0</v>
      </c>
      <c r="D74" s="53"/>
      <c r="E74" s="54"/>
      <c r="F74" s="54"/>
      <c r="G74" s="55">
        <f>tblData3245678910[[#This Row],[Montant a collecté]]-tblData3245678910[[#This Row],[Montant perçu]]</f>
        <v>0</v>
      </c>
      <c r="H74" s="21"/>
    </row>
    <row r="75" spans="2:8" x14ac:dyDescent="0.4">
      <c r="B75" s="17">
        <f>tblData3245678910111213[[#This Row],[Nom du donnateur]]</f>
        <v>0</v>
      </c>
      <c r="C75" s="18">
        <f>tblData3245678910111213[[#This Row],[Téléphone]]</f>
        <v>0</v>
      </c>
      <c r="D75" s="53"/>
      <c r="E75" s="54"/>
      <c r="F75" s="54"/>
      <c r="G75" s="55">
        <f>tblData3245678910[[#This Row],[Montant a collecté]]-tblData3245678910[[#This Row],[Montant perçu]]</f>
        <v>0</v>
      </c>
      <c r="H75" s="21"/>
    </row>
    <row r="76" spans="2:8" x14ac:dyDescent="0.4">
      <c r="B76" s="17">
        <f>tblData3245678910111213[[#This Row],[Nom du donnateur]]</f>
        <v>0</v>
      </c>
      <c r="C76" s="18">
        <f>tblData3245678910111213[[#This Row],[Téléphone]]</f>
        <v>0</v>
      </c>
      <c r="D76" s="53"/>
      <c r="E76" s="54"/>
      <c r="F76" s="54"/>
      <c r="G76" s="55">
        <f>tblData3245678910[[#This Row],[Montant a collecté]]-tblData3245678910[[#This Row],[Montant perçu]]</f>
        <v>0</v>
      </c>
      <c r="H76" s="21"/>
    </row>
    <row r="77" spans="2:8" x14ac:dyDescent="0.4">
      <c r="B77" s="17">
        <f>tblData3245678910111213[[#This Row],[Nom du donnateur]]</f>
        <v>0</v>
      </c>
      <c r="C77" s="18">
        <f>tblData3245678910111213[[#This Row],[Téléphone]]</f>
        <v>0</v>
      </c>
      <c r="D77" s="53"/>
      <c r="E77" s="54"/>
      <c r="F77" s="54"/>
      <c r="G77" s="55">
        <f>tblData3245678910[[#This Row],[Montant a collecté]]-tblData3245678910[[#This Row],[Montant perçu]]</f>
        <v>0</v>
      </c>
      <c r="H77" s="21"/>
    </row>
    <row r="78" spans="2:8" x14ac:dyDescent="0.4">
      <c r="B78" s="17">
        <f>tblData3245678910111213[[#This Row],[Nom du donnateur]]</f>
        <v>0</v>
      </c>
      <c r="C78" s="18">
        <f>tblData3245678910111213[[#This Row],[Téléphone]]</f>
        <v>0</v>
      </c>
      <c r="D78" s="53"/>
      <c r="E78" s="54"/>
      <c r="F78" s="54"/>
      <c r="G78" s="55">
        <f>tblData3245678910[[#This Row],[Montant a collecté]]-tblData3245678910[[#This Row],[Montant perçu]]</f>
        <v>0</v>
      </c>
      <c r="H78" s="21"/>
    </row>
    <row r="79" spans="2:8" x14ac:dyDescent="0.4">
      <c r="B79" s="17">
        <f>tblData3245678910111213[[#This Row],[Nom du donnateur]]</f>
        <v>0</v>
      </c>
      <c r="C79" s="18">
        <f>tblData3245678910111213[[#This Row],[Téléphone]]</f>
        <v>0</v>
      </c>
      <c r="D79" s="53"/>
      <c r="E79" s="54"/>
      <c r="F79" s="54"/>
      <c r="G79" s="55">
        <f>tblData3245678910[[#This Row],[Montant a collecté]]-tblData3245678910[[#This Row],[Montant perçu]]</f>
        <v>0</v>
      </c>
      <c r="H79" s="21"/>
    </row>
    <row r="80" spans="2:8" x14ac:dyDescent="0.4">
      <c r="B80" s="17">
        <f>tblData3245678910111213[[#This Row],[Nom du donnateur]]</f>
        <v>0</v>
      </c>
      <c r="C80" s="18">
        <f>tblData3245678910111213[[#This Row],[Téléphone]]</f>
        <v>0</v>
      </c>
      <c r="D80" s="53"/>
      <c r="E80" s="54"/>
      <c r="F80" s="54"/>
      <c r="G80" s="55">
        <f>tblData3245678910[[#This Row],[Montant a collecté]]-tblData3245678910[[#This Row],[Montant perçu]]</f>
        <v>0</v>
      </c>
      <c r="H80" s="21"/>
    </row>
    <row r="81" spans="2:8" x14ac:dyDescent="0.4">
      <c r="B81" s="17">
        <f>tblData3245678910111213[[#This Row],[Nom du donnateur]]</f>
        <v>0</v>
      </c>
      <c r="C81" s="18">
        <f>tblData3245678910111213[[#This Row],[Téléphone]]</f>
        <v>0</v>
      </c>
      <c r="D81" s="53"/>
      <c r="E81" s="54"/>
      <c r="F81" s="54"/>
      <c r="G81" s="55">
        <f>tblData3245678910[[#This Row],[Montant a collecté]]-tblData3245678910[[#This Row],[Montant perçu]]</f>
        <v>0</v>
      </c>
      <c r="H81" s="21"/>
    </row>
    <row r="82" spans="2:8" x14ac:dyDescent="0.4">
      <c r="B82" s="17">
        <f>tblData3245678910111213[[#This Row],[Nom du donnateur]]</f>
        <v>0</v>
      </c>
      <c r="C82" s="18">
        <f>tblData3245678910111213[[#This Row],[Téléphone]]</f>
        <v>0</v>
      </c>
      <c r="D82" s="53"/>
      <c r="E82" s="54"/>
      <c r="F82" s="54"/>
      <c r="G82" s="55">
        <f>tblData3245678910[[#This Row],[Montant a collecté]]-tblData3245678910[[#This Row],[Montant perçu]]</f>
        <v>0</v>
      </c>
      <c r="H82" s="21"/>
    </row>
    <row r="83" spans="2:8" x14ac:dyDescent="0.4">
      <c r="B83" s="17">
        <f>tblData3245678910111213[[#This Row],[Nom du donnateur]]</f>
        <v>0</v>
      </c>
      <c r="C83" s="18">
        <f>tblData3245678910111213[[#This Row],[Téléphone]]</f>
        <v>0</v>
      </c>
      <c r="D83" s="53"/>
      <c r="E83" s="54"/>
      <c r="F83" s="54"/>
      <c r="G83" s="55">
        <f>tblData3245678910[[#This Row],[Montant a collecté]]-tblData3245678910[[#This Row],[Montant perçu]]</f>
        <v>0</v>
      </c>
      <c r="H83" s="21"/>
    </row>
    <row r="84" spans="2:8" x14ac:dyDescent="0.4">
      <c r="B84" s="17">
        <f>tblData3245678910111213[[#This Row],[Nom du donnateur]]</f>
        <v>0</v>
      </c>
      <c r="C84" s="18">
        <f>tblData3245678910111213[[#This Row],[Téléphone]]</f>
        <v>0</v>
      </c>
      <c r="D84" s="53"/>
      <c r="E84" s="54"/>
      <c r="F84" s="54"/>
      <c r="G84" s="55">
        <f>tblData3245678910[[#This Row],[Montant a collecté]]-tblData3245678910[[#This Row],[Montant perçu]]</f>
        <v>0</v>
      </c>
      <c r="H84" s="21"/>
    </row>
    <row r="85" spans="2:8" x14ac:dyDescent="0.4">
      <c r="B85" s="17">
        <f>tblData3245678910111213[[#This Row],[Nom du donnateur]]</f>
        <v>0</v>
      </c>
      <c r="C85" s="18">
        <f>tblData3245678910111213[[#This Row],[Téléphone]]</f>
        <v>0</v>
      </c>
      <c r="D85" s="53"/>
      <c r="E85" s="54"/>
      <c r="F85" s="54"/>
      <c r="G85" s="55">
        <f>tblData3245678910[[#This Row],[Montant a collecté]]-tblData3245678910[[#This Row],[Montant perçu]]</f>
        <v>0</v>
      </c>
      <c r="H85" s="21"/>
    </row>
    <row r="86" spans="2:8" x14ac:dyDescent="0.4">
      <c r="B86" s="17">
        <f>tblData3245678910111213[[#This Row],[Nom du donnateur]]</f>
        <v>0</v>
      </c>
      <c r="C86" s="18">
        <f>tblData3245678910111213[[#This Row],[Téléphone]]</f>
        <v>0</v>
      </c>
      <c r="D86" s="53"/>
      <c r="E86" s="54"/>
      <c r="F86" s="54"/>
      <c r="G86" s="55">
        <f>tblData3245678910[[#This Row],[Montant a collecté]]-tblData3245678910[[#This Row],[Montant perçu]]</f>
        <v>0</v>
      </c>
      <c r="H86" s="21"/>
    </row>
    <row r="87" spans="2:8" x14ac:dyDescent="0.4">
      <c r="B87" s="17">
        <f>tblData3245678910111213[[#This Row],[Nom du donnateur]]</f>
        <v>0</v>
      </c>
      <c r="C87" s="18">
        <f>tblData3245678910111213[[#This Row],[Téléphone]]</f>
        <v>0</v>
      </c>
      <c r="D87" s="53"/>
      <c r="E87" s="54"/>
      <c r="F87" s="54"/>
      <c r="G87" s="55">
        <f>tblData3245678910[[#This Row],[Montant a collecté]]-tblData3245678910[[#This Row],[Montant perçu]]</f>
        <v>0</v>
      </c>
      <c r="H87" s="21"/>
    </row>
    <row r="88" spans="2:8" x14ac:dyDescent="0.4">
      <c r="B88" s="17">
        <f>tblData3245678910111213[[#This Row],[Nom du donnateur]]</f>
        <v>0</v>
      </c>
      <c r="C88" s="18">
        <f>tblData3245678910111213[[#This Row],[Téléphone]]</f>
        <v>0</v>
      </c>
      <c r="D88" s="53"/>
      <c r="E88" s="54"/>
      <c r="F88" s="54"/>
      <c r="G88" s="55">
        <f>tblData3245678910[[#This Row],[Montant a collecté]]-tblData3245678910[[#This Row],[Montant perçu]]</f>
        <v>0</v>
      </c>
      <c r="H88" s="21"/>
    </row>
    <row r="89" spans="2:8" x14ac:dyDescent="0.4">
      <c r="B89" s="17">
        <f>tblData3245678910111213[[#This Row],[Nom du donnateur]]</f>
        <v>0</v>
      </c>
      <c r="C89" s="18">
        <f>tblData3245678910111213[[#This Row],[Téléphone]]</f>
        <v>0</v>
      </c>
      <c r="D89" s="53"/>
      <c r="E89" s="54"/>
      <c r="F89" s="54"/>
      <c r="G89" s="55">
        <f>tblData3245678910[[#This Row],[Montant a collecté]]-tblData3245678910[[#This Row],[Montant perçu]]</f>
        <v>0</v>
      </c>
      <c r="H89" s="21"/>
    </row>
    <row r="90" spans="2:8" x14ac:dyDescent="0.4">
      <c r="B90" s="17">
        <f>tblData3245678910111213[[#This Row],[Nom du donnateur]]</f>
        <v>0</v>
      </c>
      <c r="C90" s="18">
        <f>tblData3245678910111213[[#This Row],[Téléphone]]</f>
        <v>0</v>
      </c>
      <c r="D90" s="53"/>
      <c r="E90" s="54"/>
      <c r="F90" s="54"/>
      <c r="G90" s="55">
        <f>tblData3245678910[[#This Row],[Montant a collecté]]-tblData3245678910[[#This Row],[Montant perçu]]</f>
        <v>0</v>
      </c>
      <c r="H90" s="21"/>
    </row>
    <row r="91" spans="2:8" x14ac:dyDescent="0.4">
      <c r="B91" s="17">
        <f>tblData3245678910111213[[#This Row],[Nom du donnateur]]</f>
        <v>0</v>
      </c>
      <c r="C91" s="18">
        <f>tblData3245678910111213[[#This Row],[Téléphone]]</f>
        <v>0</v>
      </c>
      <c r="D91" s="53"/>
      <c r="E91" s="54"/>
      <c r="F91" s="54"/>
      <c r="G91" s="55">
        <f>tblData3245678910[[#This Row],[Montant a collecté]]-tblData3245678910[[#This Row],[Montant perçu]]</f>
        <v>0</v>
      </c>
      <c r="H91" s="21"/>
    </row>
    <row r="92" spans="2:8" x14ac:dyDescent="0.4">
      <c r="B92" s="17">
        <f>tblData3245678910111213[[#This Row],[Nom du donnateur]]</f>
        <v>0</v>
      </c>
      <c r="C92" s="18">
        <f>tblData3245678910111213[[#This Row],[Téléphone]]</f>
        <v>0</v>
      </c>
      <c r="D92" s="53"/>
      <c r="E92" s="54"/>
      <c r="F92" s="54"/>
      <c r="G92" s="55">
        <f>tblData3245678910[[#This Row],[Montant a collecté]]-tblData3245678910[[#This Row],[Montant perçu]]</f>
        <v>0</v>
      </c>
      <c r="H92" s="21"/>
    </row>
    <row r="93" spans="2:8" x14ac:dyDescent="0.4">
      <c r="B93" s="17">
        <f>tblData3245678910111213[[#This Row],[Nom du donnateur]]</f>
        <v>0</v>
      </c>
      <c r="C93" s="18">
        <f>tblData3245678910111213[[#This Row],[Téléphone]]</f>
        <v>0</v>
      </c>
      <c r="D93" s="53"/>
      <c r="E93" s="54"/>
      <c r="F93" s="54"/>
      <c r="G93" s="55">
        <f>tblData3245678910[[#This Row],[Montant a collecté]]-tblData3245678910[[#This Row],[Montant perçu]]</f>
        <v>0</v>
      </c>
      <c r="H93" s="21"/>
    </row>
    <row r="94" spans="2:8" x14ac:dyDescent="0.4">
      <c r="B94" s="17">
        <f>tblData3245678910111213[[#This Row],[Nom du donnateur]]</f>
        <v>0</v>
      </c>
      <c r="C94" s="18">
        <f>tblData3245678910111213[[#This Row],[Téléphone]]</f>
        <v>0</v>
      </c>
      <c r="D94" s="53"/>
      <c r="E94" s="54"/>
      <c r="F94" s="54"/>
      <c r="G94" s="55">
        <f>tblData3245678910[[#This Row],[Montant a collecté]]-tblData3245678910[[#This Row],[Montant perçu]]</f>
        <v>0</v>
      </c>
      <c r="H94" s="21"/>
    </row>
    <row r="95" spans="2:8" x14ac:dyDescent="0.4">
      <c r="B95" s="17">
        <f>tblData3245678910111213[[#This Row],[Nom du donnateur]]</f>
        <v>0</v>
      </c>
      <c r="C95" s="18">
        <f>tblData3245678910111213[[#This Row],[Téléphone]]</f>
        <v>0</v>
      </c>
      <c r="D95" s="53"/>
      <c r="E95" s="54"/>
      <c r="F95" s="54"/>
      <c r="G95" s="55">
        <f>tblData3245678910[[#This Row],[Montant a collecté]]-tblData3245678910[[#This Row],[Montant perçu]]</f>
        <v>0</v>
      </c>
      <c r="H95" s="21"/>
    </row>
    <row r="96" spans="2:8" x14ac:dyDescent="0.4">
      <c r="B96" s="17">
        <f>tblData3245678910111213[[#This Row],[Nom du donnateur]]</f>
        <v>0</v>
      </c>
      <c r="C96" s="18">
        <f>tblData3245678910111213[[#This Row],[Téléphone]]</f>
        <v>0</v>
      </c>
      <c r="D96" s="53"/>
      <c r="E96" s="54"/>
      <c r="F96" s="54"/>
      <c r="G96" s="55">
        <f>tblData3245678910[[#This Row],[Montant a collecté]]-tblData3245678910[[#This Row],[Montant perçu]]</f>
        <v>0</v>
      </c>
      <c r="H96" s="21"/>
    </row>
    <row r="97" spans="2:8" x14ac:dyDescent="0.4">
      <c r="B97" s="17">
        <f>tblData3245678910111213[[#This Row],[Nom du donnateur]]</f>
        <v>0</v>
      </c>
      <c r="C97" s="18">
        <f>tblData3245678910111213[[#This Row],[Téléphone]]</f>
        <v>0</v>
      </c>
      <c r="D97" s="53"/>
      <c r="E97" s="54"/>
      <c r="F97" s="54"/>
      <c r="G97" s="55">
        <f>tblData3245678910[[#This Row],[Montant a collecté]]-tblData3245678910[[#This Row],[Montant perçu]]</f>
        <v>0</v>
      </c>
      <c r="H97" s="21"/>
    </row>
    <row r="98" spans="2:8" x14ac:dyDescent="0.4">
      <c r="B98" s="17">
        <f>tblData3245678910111213[[#This Row],[Nom du donnateur]]</f>
        <v>0</v>
      </c>
      <c r="C98" s="18">
        <f>tblData3245678910111213[[#This Row],[Téléphone]]</f>
        <v>0</v>
      </c>
      <c r="D98" s="53"/>
      <c r="E98" s="54"/>
      <c r="F98" s="54"/>
      <c r="G98" s="55">
        <f>tblData3245678910[[#This Row],[Montant a collecté]]-tblData3245678910[[#This Row],[Montant perçu]]</f>
        <v>0</v>
      </c>
      <c r="H98" s="21"/>
    </row>
    <row r="99" spans="2:8" x14ac:dyDescent="0.4">
      <c r="B99" s="17">
        <f>tblData3245678910111213[[#This Row],[Nom du donnateur]]</f>
        <v>0</v>
      </c>
      <c r="C99" s="18">
        <f>tblData3245678910111213[[#This Row],[Téléphone]]</f>
        <v>0</v>
      </c>
      <c r="D99" s="53"/>
      <c r="E99" s="54"/>
      <c r="F99" s="54"/>
      <c r="G99" s="55">
        <f>tblData3245678910[[#This Row],[Montant a collecté]]-tblData3245678910[[#This Row],[Montant perçu]]</f>
        <v>0</v>
      </c>
      <c r="H99" s="21"/>
    </row>
    <row r="100" spans="2:8" x14ac:dyDescent="0.4">
      <c r="B100" s="17">
        <f>tblData3245678910111213[[#This Row],[Nom du donnateur]]</f>
        <v>0</v>
      </c>
      <c r="C100" s="18">
        <f>tblData3245678910111213[[#This Row],[Téléphone]]</f>
        <v>0</v>
      </c>
      <c r="D100" s="53"/>
      <c r="E100" s="54"/>
      <c r="F100" s="54"/>
      <c r="G100" s="55">
        <f>tblData3245678910[[#This Row],[Montant a collecté]]-tblData3245678910[[#This Row],[Montant perçu]]</f>
        <v>0</v>
      </c>
      <c r="H100" s="21"/>
    </row>
    <row r="101" spans="2:8" x14ac:dyDescent="0.4">
      <c r="B101" s="17">
        <f>tblData3245678910111213[[#This Row],[Nom du donnateur]]</f>
        <v>0</v>
      </c>
      <c r="C101" s="18">
        <f>tblData3245678910111213[[#This Row],[Téléphone]]</f>
        <v>0</v>
      </c>
      <c r="D101" s="53"/>
      <c r="E101" s="54"/>
      <c r="F101" s="54"/>
      <c r="G101" s="55">
        <f>tblData3245678910[[#This Row],[Montant a collecté]]-tblData3245678910[[#This Row],[Montant perçu]]</f>
        <v>0</v>
      </c>
      <c r="H101" s="21"/>
    </row>
    <row r="102" spans="2:8" x14ac:dyDescent="0.4">
      <c r="B102" s="17">
        <f>tblData3245678910111213[[#This Row],[Nom du donnateur]]</f>
        <v>0</v>
      </c>
      <c r="C102" s="18">
        <f>tblData3245678910111213[[#This Row],[Téléphone]]</f>
        <v>0</v>
      </c>
      <c r="D102" s="53"/>
      <c r="E102" s="54"/>
      <c r="F102" s="54"/>
      <c r="G102" s="55">
        <f>tblData3245678910[[#This Row],[Montant a collecté]]-tblData3245678910[[#This Row],[Montant perçu]]</f>
        <v>0</v>
      </c>
      <c r="H102" s="21"/>
    </row>
    <row r="103" spans="2:8" x14ac:dyDescent="0.4">
      <c r="B103" s="17">
        <f>tblData3245678910111213[[#This Row],[Nom du donnateur]]</f>
        <v>0</v>
      </c>
      <c r="C103" s="18">
        <f>tblData3245678910111213[[#This Row],[Téléphone]]</f>
        <v>0</v>
      </c>
      <c r="D103" s="53"/>
      <c r="E103" s="54"/>
      <c r="F103" s="54"/>
      <c r="G103" s="55">
        <f>tblData3245678910[[#This Row],[Montant a collecté]]-tblData3245678910[[#This Row],[Montant perçu]]</f>
        <v>0</v>
      </c>
      <c r="H103" s="21"/>
    </row>
    <row r="104" spans="2:8" x14ac:dyDescent="0.4">
      <c r="B104" s="17">
        <f>tblData3245678910111213[[#This Row],[Nom du donnateur]]</f>
        <v>0</v>
      </c>
      <c r="C104" s="18">
        <f>tblData3245678910111213[[#This Row],[Téléphone]]</f>
        <v>0</v>
      </c>
      <c r="D104" s="53"/>
      <c r="E104" s="54"/>
      <c r="F104" s="54"/>
      <c r="G104" s="55">
        <f>tblData3245678910[[#This Row],[Montant a collecté]]-tblData3245678910[[#This Row],[Montant perçu]]</f>
        <v>0</v>
      </c>
      <c r="H104" s="21"/>
    </row>
    <row r="105" spans="2:8" x14ac:dyDescent="0.4">
      <c r="B105" s="17">
        <f>tblData3245678910111213[[#This Row],[Nom du donnateur]]</f>
        <v>0</v>
      </c>
      <c r="C105" s="18">
        <f>tblData3245678910111213[[#This Row],[Téléphone]]</f>
        <v>0</v>
      </c>
      <c r="D105" s="53"/>
      <c r="E105" s="54"/>
      <c r="F105" s="54"/>
      <c r="G105" s="55">
        <f>tblData3245678910[[#This Row],[Montant a collecté]]-tblData3245678910[[#This Row],[Montant perçu]]</f>
        <v>0</v>
      </c>
      <c r="H105" s="21"/>
    </row>
    <row r="106" spans="2:8" x14ac:dyDescent="0.4">
      <c r="B106" s="17">
        <f>tblData3245678910111213[[#This Row],[Nom du donnateur]]</f>
        <v>0</v>
      </c>
      <c r="C106" s="18">
        <f>tblData3245678910111213[[#This Row],[Téléphone]]</f>
        <v>0</v>
      </c>
      <c r="D106" s="53"/>
      <c r="E106" s="54"/>
      <c r="F106" s="54"/>
      <c r="G106" s="55">
        <f>tblData3245678910[[#This Row],[Montant a collecté]]-tblData3245678910[[#This Row],[Montant perçu]]</f>
        <v>0</v>
      </c>
      <c r="H106" s="21"/>
    </row>
    <row r="107" spans="2:8" x14ac:dyDescent="0.4">
      <c r="B107" s="17">
        <f>tblData3245678910111213[[#This Row],[Nom du donnateur]]</f>
        <v>0</v>
      </c>
      <c r="C107" s="18">
        <f>tblData3245678910111213[[#This Row],[Téléphone]]</f>
        <v>0</v>
      </c>
      <c r="D107" s="53"/>
      <c r="E107" s="54"/>
      <c r="F107" s="54"/>
      <c r="G107" s="55">
        <f>tblData3245678910[[#This Row],[Montant a collecté]]-tblData3245678910[[#This Row],[Montant perçu]]</f>
        <v>0</v>
      </c>
      <c r="H107" s="21"/>
    </row>
    <row r="108" spans="2:8" x14ac:dyDescent="0.4">
      <c r="B108" s="17">
        <f>tblData3245678910111213[[#This Row],[Nom du donnateur]]</f>
        <v>0</v>
      </c>
      <c r="C108" s="18">
        <f>tblData3245678910111213[[#This Row],[Téléphone]]</f>
        <v>0</v>
      </c>
      <c r="D108" s="53"/>
      <c r="E108" s="54"/>
      <c r="F108" s="54"/>
      <c r="G108" s="55">
        <f>tblData3245678910[[#This Row],[Montant a collecté]]-tblData3245678910[[#This Row],[Montant perçu]]</f>
        <v>0</v>
      </c>
      <c r="H108" s="21"/>
    </row>
    <row r="109" spans="2:8" x14ac:dyDescent="0.4">
      <c r="B109" s="17">
        <f>tblData3245678910111213[[#This Row],[Nom du donnateur]]</f>
        <v>0</v>
      </c>
      <c r="C109" s="18">
        <f>tblData3245678910111213[[#This Row],[Téléphone]]</f>
        <v>0</v>
      </c>
      <c r="D109" s="53"/>
      <c r="E109" s="54"/>
      <c r="F109" s="54"/>
      <c r="G109" s="55">
        <f>tblData3245678910[[#This Row],[Montant a collecté]]-tblData3245678910[[#This Row],[Montant perçu]]</f>
        <v>0</v>
      </c>
      <c r="H109" s="21"/>
    </row>
    <row r="110" spans="2:8" x14ac:dyDescent="0.4">
      <c r="B110" s="17">
        <f>tblData3245678910111213[[#This Row],[Nom du donnateur]]</f>
        <v>0</v>
      </c>
      <c r="C110" s="18">
        <f>tblData3245678910111213[[#This Row],[Téléphone]]</f>
        <v>0</v>
      </c>
      <c r="D110" s="53"/>
      <c r="E110" s="54"/>
      <c r="F110" s="54"/>
      <c r="G110" s="55">
        <f>tblData3245678910[[#This Row],[Montant a collecté]]-tblData3245678910[[#This Row],[Montant perçu]]</f>
        <v>0</v>
      </c>
      <c r="H110" s="21"/>
    </row>
    <row r="111" spans="2:8" x14ac:dyDescent="0.4">
      <c r="B111" s="17">
        <f>tblData3245678910111213[[#This Row],[Nom du donnateur]]</f>
        <v>0</v>
      </c>
      <c r="C111" s="18">
        <f>tblData3245678910111213[[#This Row],[Téléphone]]</f>
        <v>0</v>
      </c>
      <c r="D111" s="53"/>
      <c r="E111" s="54"/>
      <c r="F111" s="54"/>
      <c r="G111" s="55">
        <f>tblData3245678910[[#This Row],[Montant a collecté]]-tblData3245678910[[#This Row],[Montant perçu]]</f>
        <v>0</v>
      </c>
      <c r="H111" s="21"/>
    </row>
    <row r="112" spans="2:8" x14ac:dyDescent="0.4">
      <c r="B112" s="17">
        <f>tblData3245678910111213[[#This Row],[Nom du donnateur]]</f>
        <v>0</v>
      </c>
      <c r="C112" s="18">
        <f>tblData3245678910111213[[#This Row],[Téléphone]]</f>
        <v>0</v>
      </c>
      <c r="D112" s="53"/>
      <c r="E112" s="54"/>
      <c r="F112" s="54"/>
      <c r="G112" s="55">
        <f>tblData3245678910[[#This Row],[Montant a collecté]]-tblData3245678910[[#This Row],[Montant perçu]]</f>
        <v>0</v>
      </c>
      <c r="H112" s="21"/>
    </row>
    <row r="113" spans="2:8" x14ac:dyDescent="0.4">
      <c r="B113" s="17">
        <f>tblData3245678910111213[[#This Row],[Nom du donnateur]]</f>
        <v>0</v>
      </c>
      <c r="C113" s="18">
        <f>tblData3245678910111213[[#This Row],[Téléphone]]</f>
        <v>0</v>
      </c>
      <c r="D113" s="53"/>
      <c r="E113" s="54"/>
      <c r="F113" s="54"/>
      <c r="G113" s="55">
        <f>tblData3245678910[[#This Row],[Montant a collecté]]-tblData3245678910[[#This Row],[Montant perçu]]</f>
        <v>0</v>
      </c>
      <c r="H113" s="21"/>
    </row>
    <row r="114" spans="2:8" x14ac:dyDescent="0.4">
      <c r="B114" s="17">
        <f>tblData3245678910111213[[#This Row],[Nom du donnateur]]</f>
        <v>0</v>
      </c>
      <c r="C114" s="18">
        <f>tblData3245678910111213[[#This Row],[Téléphone]]</f>
        <v>0</v>
      </c>
      <c r="D114" s="53"/>
      <c r="E114" s="54"/>
      <c r="F114" s="54"/>
      <c r="G114" s="55">
        <f>tblData3245678910[[#This Row],[Montant a collecté]]-tblData3245678910[[#This Row],[Montant perçu]]</f>
        <v>0</v>
      </c>
      <c r="H114" s="21"/>
    </row>
    <row r="115" spans="2:8" x14ac:dyDescent="0.4">
      <c r="B115" s="17">
        <f>tblData3245678910111213[[#This Row],[Nom du donnateur]]</f>
        <v>0</v>
      </c>
      <c r="C115" s="18">
        <f>tblData3245678910111213[[#This Row],[Téléphone]]</f>
        <v>0</v>
      </c>
      <c r="D115" s="53"/>
      <c r="E115" s="54"/>
      <c r="F115" s="54"/>
      <c r="G115" s="55">
        <f>tblData3245678910[[#This Row],[Montant a collecté]]-tblData3245678910[[#This Row],[Montant perçu]]</f>
        <v>0</v>
      </c>
      <c r="H115" s="21"/>
    </row>
    <row r="116" spans="2:8" x14ac:dyDescent="0.4">
      <c r="B116" s="17">
        <f>tblData3245678910111213[[#This Row],[Nom du donnateur]]</f>
        <v>0</v>
      </c>
      <c r="C116" s="18">
        <f>tblData3245678910111213[[#This Row],[Téléphone]]</f>
        <v>0</v>
      </c>
      <c r="D116" s="53"/>
      <c r="E116" s="54"/>
      <c r="F116" s="54"/>
      <c r="G116" s="55">
        <f>tblData3245678910[[#This Row],[Montant a collecté]]-tblData3245678910[[#This Row],[Montant perçu]]</f>
        <v>0</v>
      </c>
      <c r="H116" s="21"/>
    </row>
    <row r="117" spans="2:8" x14ac:dyDescent="0.4">
      <c r="B117" s="17">
        <f>tblData3245678910111213[[#This Row],[Nom du donnateur]]</f>
        <v>0</v>
      </c>
      <c r="C117" s="18">
        <f>tblData3245678910111213[[#This Row],[Téléphone]]</f>
        <v>0</v>
      </c>
      <c r="D117" s="53"/>
      <c r="E117" s="54"/>
      <c r="F117" s="54"/>
      <c r="G117" s="55">
        <f>tblData3245678910[[#This Row],[Montant a collecté]]-tblData3245678910[[#This Row],[Montant perçu]]</f>
        <v>0</v>
      </c>
      <c r="H117" s="21"/>
    </row>
    <row r="118" spans="2:8" x14ac:dyDescent="0.4">
      <c r="B118" s="17">
        <f>tblData3245678910111213[[#This Row],[Nom du donnateur]]</f>
        <v>0</v>
      </c>
      <c r="C118" s="18">
        <f>tblData3245678910111213[[#This Row],[Téléphone]]</f>
        <v>0</v>
      </c>
      <c r="D118" s="53"/>
      <c r="E118" s="54"/>
      <c r="F118" s="54"/>
      <c r="G118" s="55">
        <f>tblData3245678910[[#This Row],[Montant a collecté]]-tblData3245678910[[#This Row],[Montant perçu]]</f>
        <v>0</v>
      </c>
      <c r="H118" s="21"/>
    </row>
    <row r="119" spans="2:8" x14ac:dyDescent="0.4">
      <c r="B119" s="17">
        <f>tblData3245678910111213[[#This Row],[Nom du donnateur]]</f>
        <v>0</v>
      </c>
      <c r="C119" s="18">
        <f>tblData3245678910111213[[#This Row],[Téléphone]]</f>
        <v>0</v>
      </c>
      <c r="D119" s="53"/>
      <c r="E119" s="54"/>
      <c r="F119" s="54"/>
      <c r="G119" s="55">
        <f>tblData3245678910[[#This Row],[Montant a collecté]]-tblData3245678910[[#This Row],[Montant perçu]]</f>
        <v>0</v>
      </c>
      <c r="H119" s="21"/>
    </row>
    <row r="120" spans="2:8" x14ac:dyDescent="0.4">
      <c r="B120" s="17">
        <f>tblData3245678910111213[[#This Row],[Nom du donnateur]]</f>
        <v>0</v>
      </c>
      <c r="C120" s="18">
        <f>tblData3245678910111213[[#This Row],[Téléphone]]</f>
        <v>0</v>
      </c>
      <c r="D120" s="53"/>
      <c r="E120" s="54"/>
      <c r="F120" s="54"/>
      <c r="G120" s="55">
        <f>tblData3245678910[[#This Row],[Montant a collecté]]-tblData3245678910[[#This Row],[Montant perçu]]</f>
        <v>0</v>
      </c>
      <c r="H120" s="21"/>
    </row>
    <row r="121" spans="2:8" x14ac:dyDescent="0.4">
      <c r="B121" s="17">
        <f>tblData3245678910111213[[#This Row],[Nom du donnateur]]</f>
        <v>0</v>
      </c>
      <c r="C121" s="18">
        <f>tblData3245678910111213[[#This Row],[Téléphone]]</f>
        <v>0</v>
      </c>
      <c r="D121" s="53"/>
      <c r="E121" s="54"/>
      <c r="F121" s="54"/>
      <c r="G121" s="55">
        <f>tblData3245678910[[#This Row],[Montant a collecté]]-tblData3245678910[[#This Row],[Montant perçu]]</f>
        <v>0</v>
      </c>
      <c r="H121" s="21"/>
    </row>
    <row r="122" spans="2:8" x14ac:dyDescent="0.4">
      <c r="B122" s="17">
        <f>tblData3245678910111213[[#This Row],[Nom du donnateur]]</f>
        <v>0</v>
      </c>
      <c r="C122" s="18">
        <f>tblData3245678910111213[[#This Row],[Téléphone]]</f>
        <v>0</v>
      </c>
      <c r="D122" s="53"/>
      <c r="E122" s="54"/>
      <c r="F122" s="54"/>
      <c r="G122" s="55">
        <f>tblData3245678910[[#This Row],[Montant a collecté]]-tblData3245678910[[#This Row],[Montant perçu]]</f>
        <v>0</v>
      </c>
      <c r="H122" s="21"/>
    </row>
    <row r="123" spans="2:8" x14ac:dyDescent="0.4">
      <c r="B123" s="17">
        <f>tblData3245678910111213[[#This Row],[Nom du donnateur]]</f>
        <v>0</v>
      </c>
      <c r="C123" s="18">
        <f>tblData3245678910111213[[#This Row],[Téléphone]]</f>
        <v>0</v>
      </c>
      <c r="D123" s="53"/>
      <c r="E123" s="54"/>
      <c r="F123" s="54"/>
      <c r="G123" s="55">
        <f>tblData3245678910[[#This Row],[Montant a collecté]]-tblData3245678910[[#This Row],[Montant perçu]]</f>
        <v>0</v>
      </c>
      <c r="H123" s="21"/>
    </row>
    <row r="124" spans="2:8" x14ac:dyDescent="0.4">
      <c r="B124" s="17">
        <f>tblData3245678910111213[[#This Row],[Nom du donnateur]]</f>
        <v>0</v>
      </c>
      <c r="C124" s="18">
        <f>tblData3245678910111213[[#This Row],[Téléphone]]</f>
        <v>0</v>
      </c>
      <c r="D124" s="53"/>
      <c r="E124" s="54"/>
      <c r="F124" s="54"/>
      <c r="G124" s="55">
        <f>tblData3245678910[[#This Row],[Montant a collecté]]-tblData3245678910[[#This Row],[Montant perçu]]</f>
        <v>0</v>
      </c>
      <c r="H124" s="21"/>
    </row>
    <row r="125" spans="2:8" x14ac:dyDescent="0.4">
      <c r="B125" s="17">
        <f>tblData3245678910111213[[#This Row],[Nom du donnateur]]</f>
        <v>0</v>
      </c>
      <c r="C125" s="18">
        <f>tblData3245678910111213[[#This Row],[Téléphone]]</f>
        <v>0</v>
      </c>
      <c r="D125" s="53"/>
      <c r="E125" s="54"/>
      <c r="F125" s="54"/>
      <c r="G125" s="55">
        <f>tblData3245678910[[#This Row],[Montant a collecté]]-tblData3245678910[[#This Row],[Montant perçu]]</f>
        <v>0</v>
      </c>
      <c r="H125" s="21"/>
    </row>
    <row r="126" spans="2:8" x14ac:dyDescent="0.4">
      <c r="B126" s="17">
        <f>tblData3245678910111213[[#This Row],[Nom du donnateur]]</f>
        <v>0</v>
      </c>
      <c r="C126" s="18">
        <f>tblData3245678910111213[[#This Row],[Téléphone]]</f>
        <v>0</v>
      </c>
      <c r="D126" s="53"/>
      <c r="E126" s="54"/>
      <c r="F126" s="54"/>
      <c r="G126" s="55">
        <f>tblData3245678910[[#This Row],[Montant a collecté]]-tblData3245678910[[#This Row],[Montant perçu]]</f>
        <v>0</v>
      </c>
      <c r="H126" s="21"/>
    </row>
    <row r="127" spans="2:8" x14ac:dyDescent="0.4">
      <c r="B127" s="17">
        <f>tblData3245678910111213[[#This Row],[Nom du donnateur]]</f>
        <v>0</v>
      </c>
      <c r="C127" s="18">
        <f>tblData3245678910111213[[#This Row],[Téléphone]]</f>
        <v>0</v>
      </c>
      <c r="D127" s="53"/>
      <c r="E127" s="54"/>
      <c r="F127" s="54"/>
      <c r="G127" s="55">
        <f>tblData3245678910[[#This Row],[Montant a collecté]]-tblData3245678910[[#This Row],[Montant perçu]]</f>
        <v>0</v>
      </c>
      <c r="H127" s="21"/>
    </row>
    <row r="128" spans="2:8" x14ac:dyDescent="0.4">
      <c r="B128" s="17">
        <f>tblData3245678910111213[[#This Row],[Nom du donnateur]]</f>
        <v>0</v>
      </c>
      <c r="C128" s="18">
        <f>tblData3245678910111213[[#This Row],[Téléphone]]</f>
        <v>0</v>
      </c>
      <c r="D128" s="53"/>
      <c r="E128" s="54"/>
      <c r="F128" s="54"/>
      <c r="G128" s="55">
        <f>tblData3245678910[[#This Row],[Montant a collecté]]-tblData3245678910[[#This Row],[Montant perçu]]</f>
        <v>0</v>
      </c>
      <c r="H128" s="21"/>
    </row>
    <row r="129" spans="2:8" x14ac:dyDescent="0.4">
      <c r="B129" s="17">
        <f>tblData3245678910111213[[#This Row],[Nom du donnateur]]</f>
        <v>0</v>
      </c>
      <c r="C129" s="18">
        <f>tblData3245678910111213[[#This Row],[Téléphone]]</f>
        <v>0</v>
      </c>
      <c r="D129" s="53"/>
      <c r="E129" s="54"/>
      <c r="F129" s="54"/>
      <c r="G129" s="55">
        <f>tblData3245678910[[#This Row],[Montant a collecté]]-tblData3245678910[[#This Row],[Montant perçu]]</f>
        <v>0</v>
      </c>
      <c r="H129" s="21"/>
    </row>
    <row r="130" spans="2:8" x14ac:dyDescent="0.4">
      <c r="B130" s="17">
        <f>tblData3245678910111213[[#This Row],[Nom du donnateur]]</f>
        <v>0</v>
      </c>
      <c r="C130" s="18">
        <f>tblData3245678910111213[[#This Row],[Téléphone]]</f>
        <v>0</v>
      </c>
      <c r="D130" s="53"/>
      <c r="E130" s="54"/>
      <c r="F130" s="54"/>
      <c r="G130" s="55">
        <f>tblData3245678910[[#This Row],[Montant a collecté]]-tblData3245678910[[#This Row],[Montant perçu]]</f>
        <v>0</v>
      </c>
      <c r="H130" s="21"/>
    </row>
    <row r="131" spans="2:8" x14ac:dyDescent="0.4">
      <c r="B131" s="17">
        <f>tblData3245678910111213[[#This Row],[Nom du donnateur]]</f>
        <v>0</v>
      </c>
      <c r="C131" s="18">
        <f>tblData3245678910111213[[#This Row],[Téléphone]]</f>
        <v>0</v>
      </c>
      <c r="D131" s="53"/>
      <c r="E131" s="54"/>
      <c r="F131" s="54"/>
      <c r="G131" s="55">
        <f>tblData3245678910[[#This Row],[Montant a collecté]]-tblData3245678910[[#This Row],[Montant perçu]]</f>
        <v>0</v>
      </c>
      <c r="H131" s="21"/>
    </row>
    <row r="132" spans="2:8" x14ac:dyDescent="0.4">
      <c r="B132" s="17">
        <f>tblData3245678910111213[[#This Row],[Nom du donnateur]]</f>
        <v>0</v>
      </c>
      <c r="C132" s="18">
        <f>tblData3245678910111213[[#This Row],[Téléphone]]</f>
        <v>0</v>
      </c>
      <c r="D132" s="53"/>
      <c r="E132" s="54"/>
      <c r="F132" s="54"/>
      <c r="G132" s="55">
        <f>tblData3245678910[[#This Row],[Montant a collecté]]-tblData3245678910[[#This Row],[Montant perçu]]</f>
        <v>0</v>
      </c>
      <c r="H132" s="21"/>
    </row>
    <row r="133" spans="2:8" x14ac:dyDescent="0.4">
      <c r="B133" s="17">
        <f>tblData3245678910111213[[#This Row],[Nom du donnateur]]</f>
        <v>0</v>
      </c>
      <c r="C133" s="18">
        <f>tblData3245678910111213[[#This Row],[Téléphone]]</f>
        <v>0</v>
      </c>
      <c r="D133" s="53"/>
      <c r="E133" s="54"/>
      <c r="F133" s="54"/>
      <c r="G133" s="55">
        <f>tblData3245678910[[#This Row],[Montant a collecté]]-tblData3245678910[[#This Row],[Montant perçu]]</f>
        <v>0</v>
      </c>
      <c r="H133" s="21"/>
    </row>
    <row r="134" spans="2:8" x14ac:dyDescent="0.4">
      <c r="B134" s="17">
        <f>tblData3245678910111213[[#This Row],[Nom du donnateur]]</f>
        <v>0</v>
      </c>
      <c r="C134" s="18">
        <f>tblData3245678910111213[[#This Row],[Téléphone]]</f>
        <v>0</v>
      </c>
      <c r="D134" s="53"/>
      <c r="E134" s="54"/>
      <c r="F134" s="54"/>
      <c r="G134" s="55">
        <f>tblData3245678910[[#This Row],[Montant a collecté]]-tblData3245678910[[#This Row],[Montant perçu]]</f>
        <v>0</v>
      </c>
      <c r="H134" s="21"/>
    </row>
    <row r="135" spans="2:8" x14ac:dyDescent="0.4">
      <c r="B135" s="17">
        <f>tblData3245678910111213[[#This Row],[Nom du donnateur]]</f>
        <v>0</v>
      </c>
      <c r="C135" s="18">
        <f>tblData3245678910111213[[#This Row],[Téléphone]]</f>
        <v>0</v>
      </c>
      <c r="D135" s="53"/>
      <c r="E135" s="54"/>
      <c r="F135" s="54"/>
      <c r="G135" s="55">
        <f>tblData3245678910[[#This Row],[Montant a collecté]]-tblData3245678910[[#This Row],[Montant perçu]]</f>
        <v>0</v>
      </c>
      <c r="H135" s="21"/>
    </row>
    <row r="136" spans="2:8" x14ac:dyDescent="0.4">
      <c r="B136" s="17">
        <f>tblData3245678910111213[[#This Row],[Nom du donnateur]]</f>
        <v>0</v>
      </c>
      <c r="C136" s="18">
        <f>tblData3245678910111213[[#This Row],[Téléphone]]</f>
        <v>0</v>
      </c>
      <c r="D136" s="53"/>
      <c r="E136" s="54"/>
      <c r="F136" s="54"/>
      <c r="G136" s="55">
        <f>tblData3245678910[[#This Row],[Montant a collecté]]-tblData3245678910[[#This Row],[Montant perçu]]</f>
        <v>0</v>
      </c>
      <c r="H136" s="21"/>
    </row>
    <row r="137" spans="2:8" x14ac:dyDescent="0.4">
      <c r="B137" s="17">
        <f>tblData3245678910111213[[#This Row],[Nom du donnateur]]</f>
        <v>0</v>
      </c>
      <c r="C137" s="18">
        <f>tblData3245678910111213[[#This Row],[Téléphone]]</f>
        <v>0</v>
      </c>
      <c r="D137" s="53"/>
      <c r="E137" s="54"/>
      <c r="F137" s="54"/>
      <c r="G137" s="55">
        <f>tblData3245678910[[#This Row],[Montant a collecté]]-tblData3245678910[[#This Row],[Montant perçu]]</f>
        <v>0</v>
      </c>
      <c r="H137" s="21"/>
    </row>
    <row r="138" spans="2:8" x14ac:dyDescent="0.4">
      <c r="B138" s="17">
        <f>tblData3245678910111213[[#This Row],[Nom du donnateur]]</f>
        <v>0</v>
      </c>
      <c r="C138" s="18">
        <f>tblData3245678910111213[[#This Row],[Téléphone]]</f>
        <v>0</v>
      </c>
      <c r="D138" s="53"/>
      <c r="E138" s="54"/>
      <c r="F138" s="54"/>
      <c r="G138" s="55">
        <f>tblData3245678910[[#This Row],[Montant a collecté]]-tblData3245678910[[#This Row],[Montant perçu]]</f>
        <v>0</v>
      </c>
      <c r="H138" s="21"/>
    </row>
    <row r="139" spans="2:8" x14ac:dyDescent="0.4">
      <c r="B139" s="17">
        <f>tblData3245678910111213[[#This Row],[Nom du donnateur]]</f>
        <v>0</v>
      </c>
      <c r="C139" s="18">
        <f>tblData3245678910111213[[#This Row],[Téléphone]]</f>
        <v>0</v>
      </c>
      <c r="D139" s="53"/>
      <c r="E139" s="54"/>
      <c r="F139" s="54"/>
      <c r="G139" s="55">
        <f>tblData3245678910[[#This Row],[Montant a collecté]]-tblData3245678910[[#This Row],[Montant perçu]]</f>
        <v>0</v>
      </c>
      <c r="H139" s="21"/>
    </row>
    <row r="140" spans="2:8" x14ac:dyDescent="0.4">
      <c r="B140" s="17">
        <f>tblData3245678910111213[[#This Row],[Nom du donnateur]]</f>
        <v>0</v>
      </c>
      <c r="C140" s="18">
        <f>tblData3245678910111213[[#This Row],[Téléphone]]</f>
        <v>0</v>
      </c>
      <c r="D140" s="53"/>
      <c r="E140" s="54"/>
      <c r="F140" s="54"/>
      <c r="G140" s="55">
        <f>tblData3245678910[[#This Row],[Montant a collecté]]-tblData3245678910[[#This Row],[Montant perçu]]</f>
        <v>0</v>
      </c>
      <c r="H140" s="21"/>
    </row>
    <row r="141" spans="2:8" x14ac:dyDescent="0.4">
      <c r="B141" s="17">
        <f>tblData3245678910111213[[#This Row],[Nom du donnateur]]</f>
        <v>0</v>
      </c>
      <c r="C141" s="18">
        <f>tblData3245678910111213[[#This Row],[Téléphone]]</f>
        <v>0</v>
      </c>
      <c r="D141" s="53"/>
      <c r="E141" s="54"/>
      <c r="F141" s="54"/>
      <c r="G141" s="55">
        <f>tblData3245678910[[#This Row],[Montant a collecté]]-tblData3245678910[[#This Row],[Montant perçu]]</f>
        <v>0</v>
      </c>
      <c r="H141" s="21"/>
    </row>
    <row r="142" spans="2:8" x14ac:dyDescent="0.4">
      <c r="B142" s="17">
        <f>tblData3245678910111213[[#This Row],[Nom du donnateur]]</f>
        <v>0</v>
      </c>
      <c r="C142" s="18">
        <f>tblData3245678910111213[[#This Row],[Téléphone]]</f>
        <v>0</v>
      </c>
      <c r="D142" s="53"/>
      <c r="E142" s="54"/>
      <c r="F142" s="54"/>
      <c r="G142" s="55">
        <f>tblData3245678910[[#This Row],[Montant a collecté]]-tblData3245678910[[#This Row],[Montant perçu]]</f>
        <v>0</v>
      </c>
      <c r="H142" s="21"/>
    </row>
    <row r="143" spans="2:8" x14ac:dyDescent="0.4">
      <c r="B143" s="17">
        <f>tblData3245678910111213[[#This Row],[Nom du donnateur]]</f>
        <v>0</v>
      </c>
      <c r="C143" s="18">
        <f>tblData3245678910111213[[#This Row],[Téléphone]]</f>
        <v>0</v>
      </c>
      <c r="D143" s="53"/>
      <c r="E143" s="54"/>
      <c r="F143" s="54"/>
      <c r="G143" s="55">
        <f>tblData3245678910[[#This Row],[Montant a collecté]]-tblData3245678910[[#This Row],[Montant perçu]]</f>
        <v>0</v>
      </c>
      <c r="H143" s="21"/>
    </row>
    <row r="144" spans="2:8" x14ac:dyDescent="0.4">
      <c r="B144" s="17">
        <f>tblData3245678910111213[[#This Row],[Nom du donnateur]]</f>
        <v>0</v>
      </c>
      <c r="C144" s="18">
        <f>tblData3245678910111213[[#This Row],[Téléphone]]</f>
        <v>0</v>
      </c>
      <c r="D144" s="53"/>
      <c r="E144" s="54"/>
      <c r="F144" s="54"/>
      <c r="G144" s="55">
        <f>tblData3245678910[[#This Row],[Montant a collecté]]-tblData3245678910[[#This Row],[Montant perçu]]</f>
        <v>0</v>
      </c>
      <c r="H144" s="21"/>
    </row>
    <row r="145" spans="2:8" x14ac:dyDescent="0.4">
      <c r="B145" s="17">
        <f>tblData3245678910111213[[#This Row],[Nom du donnateur]]</f>
        <v>0</v>
      </c>
      <c r="C145" s="18">
        <f>tblData3245678910111213[[#This Row],[Téléphone]]</f>
        <v>0</v>
      </c>
      <c r="D145" s="53"/>
      <c r="E145" s="54"/>
      <c r="F145" s="54"/>
      <c r="G145" s="55">
        <f>tblData3245678910[[#This Row],[Montant a collecté]]-tblData3245678910[[#This Row],[Montant perçu]]</f>
        <v>0</v>
      </c>
      <c r="H145" s="21"/>
    </row>
    <row r="146" spans="2:8" x14ac:dyDescent="0.4">
      <c r="B146" s="17">
        <f>tblData3245678910111213[[#This Row],[Nom du donnateur]]</f>
        <v>0</v>
      </c>
      <c r="C146" s="18">
        <f>tblData3245678910111213[[#This Row],[Téléphone]]</f>
        <v>0</v>
      </c>
      <c r="D146" s="53"/>
      <c r="E146" s="54"/>
      <c r="F146" s="54"/>
      <c r="G146" s="55">
        <f>tblData3245678910[[#This Row],[Montant a collecté]]-tblData3245678910[[#This Row],[Montant perçu]]</f>
        <v>0</v>
      </c>
      <c r="H146" s="21"/>
    </row>
    <row r="147" spans="2:8" x14ac:dyDescent="0.4">
      <c r="B147" s="17">
        <f>tblData3245678910111213[[#This Row],[Nom du donnateur]]</f>
        <v>0</v>
      </c>
      <c r="C147" s="18">
        <f>tblData3245678910111213[[#This Row],[Téléphone]]</f>
        <v>0</v>
      </c>
      <c r="D147" s="53"/>
      <c r="E147" s="54"/>
      <c r="F147" s="54"/>
      <c r="G147" s="55">
        <f>tblData3245678910[[#This Row],[Montant a collecté]]-tblData3245678910[[#This Row],[Montant perçu]]</f>
        <v>0</v>
      </c>
      <c r="H147" s="21"/>
    </row>
    <row r="148" spans="2:8" x14ac:dyDescent="0.4">
      <c r="B148" s="17">
        <f>tblData3245678910111213[[#This Row],[Nom du donnateur]]</f>
        <v>0</v>
      </c>
      <c r="C148" s="18">
        <f>tblData3245678910111213[[#This Row],[Téléphone]]</f>
        <v>0</v>
      </c>
      <c r="D148" s="53"/>
      <c r="E148" s="54"/>
      <c r="F148" s="54"/>
      <c r="G148" s="55">
        <f>tblData3245678910[[#This Row],[Montant a collecté]]-tblData3245678910[[#This Row],[Montant perçu]]</f>
        <v>0</v>
      </c>
      <c r="H148" s="21"/>
    </row>
    <row r="149" spans="2:8" x14ac:dyDescent="0.4">
      <c r="B149" s="17">
        <f>tblData3245678910111213[[#This Row],[Nom du donnateur]]</f>
        <v>0</v>
      </c>
      <c r="C149" s="18">
        <f>tblData3245678910111213[[#This Row],[Téléphone]]</f>
        <v>0</v>
      </c>
      <c r="D149" s="53"/>
      <c r="E149" s="54"/>
      <c r="F149" s="54"/>
      <c r="G149" s="55">
        <f>tblData3245678910[[#This Row],[Montant a collecté]]-tblData3245678910[[#This Row],[Montant perçu]]</f>
        <v>0</v>
      </c>
      <c r="H149" s="21"/>
    </row>
    <row r="150" spans="2:8" x14ac:dyDescent="0.4">
      <c r="B150" s="17">
        <f>tblData3245678910111213[[#This Row],[Nom du donnateur]]</f>
        <v>0</v>
      </c>
      <c r="C150" s="18">
        <f>tblData3245678910111213[[#This Row],[Téléphone]]</f>
        <v>0</v>
      </c>
      <c r="D150" s="53"/>
      <c r="E150" s="54"/>
      <c r="F150" s="54"/>
      <c r="G150" s="55">
        <f>tblData3245678910[[#This Row],[Montant a collecté]]-tblData3245678910[[#This Row],[Montant perçu]]</f>
        <v>0</v>
      </c>
      <c r="H150" s="21"/>
    </row>
    <row r="151" spans="2:8" x14ac:dyDescent="0.4">
      <c r="B151" s="17">
        <f>tblData3245678910111213[[#This Row],[Nom du donnateur]]</f>
        <v>0</v>
      </c>
      <c r="C151" s="18">
        <f>tblData3245678910111213[[#This Row],[Téléphone]]</f>
        <v>0</v>
      </c>
      <c r="D151" s="53"/>
      <c r="E151" s="54"/>
      <c r="F151" s="54"/>
      <c r="G151" s="55">
        <f>tblData3245678910[[#This Row],[Montant a collecté]]-tblData3245678910[[#This Row],[Montant perçu]]</f>
        <v>0</v>
      </c>
      <c r="H151" s="21"/>
    </row>
    <row r="152" spans="2:8" x14ac:dyDescent="0.4">
      <c r="B152" s="17">
        <f>tblData3245678910111213[[#This Row],[Nom du donnateur]]</f>
        <v>0</v>
      </c>
      <c r="C152" s="18">
        <f>tblData3245678910111213[[#This Row],[Téléphone]]</f>
        <v>0</v>
      </c>
      <c r="D152" s="53"/>
      <c r="E152" s="54"/>
      <c r="F152" s="54"/>
      <c r="G152" s="55">
        <f>tblData3245678910[[#This Row],[Montant a collecté]]-tblData3245678910[[#This Row],[Montant perçu]]</f>
        <v>0</v>
      </c>
      <c r="H152" s="21"/>
    </row>
    <row r="153" spans="2:8" x14ac:dyDescent="0.4">
      <c r="B153" s="17">
        <f>tblData3245678910111213[[#This Row],[Nom du donnateur]]</f>
        <v>0</v>
      </c>
      <c r="C153" s="18">
        <f>tblData3245678910111213[[#This Row],[Téléphone]]</f>
        <v>0</v>
      </c>
      <c r="D153" s="53"/>
      <c r="E153" s="54"/>
      <c r="F153" s="54"/>
      <c r="G153" s="55">
        <f>tblData3245678910[[#This Row],[Montant a collecté]]-tblData3245678910[[#This Row],[Montant perçu]]</f>
        <v>0</v>
      </c>
      <c r="H153" s="21"/>
    </row>
    <row r="154" spans="2:8" x14ac:dyDescent="0.4">
      <c r="B154" s="17">
        <f>tblData3245678910111213[[#This Row],[Nom du donnateur]]</f>
        <v>0</v>
      </c>
      <c r="C154" s="18">
        <f>tblData3245678910111213[[#This Row],[Téléphone]]</f>
        <v>0</v>
      </c>
      <c r="D154" s="53"/>
      <c r="E154" s="54"/>
      <c r="F154" s="54"/>
      <c r="G154" s="55">
        <f>tblData3245678910[[#This Row],[Montant a collecté]]-tblData3245678910[[#This Row],[Montant perçu]]</f>
        <v>0</v>
      </c>
      <c r="H154" s="21"/>
    </row>
    <row r="155" spans="2:8" x14ac:dyDescent="0.4">
      <c r="B155" s="17">
        <f>tblData3245678910111213[[#This Row],[Nom du donnateur]]</f>
        <v>0</v>
      </c>
      <c r="C155" s="18">
        <f>tblData3245678910111213[[#This Row],[Téléphone]]</f>
        <v>0</v>
      </c>
      <c r="D155" s="53"/>
      <c r="E155" s="54"/>
      <c r="F155" s="54"/>
      <c r="G155" s="55">
        <f>tblData3245678910[[#This Row],[Montant a collecté]]-tblData3245678910[[#This Row],[Montant perçu]]</f>
        <v>0</v>
      </c>
      <c r="H155" s="21"/>
    </row>
    <row r="156" spans="2:8" x14ac:dyDescent="0.4">
      <c r="B156" s="17">
        <f>tblData3245678910111213[[#This Row],[Nom du donnateur]]</f>
        <v>0</v>
      </c>
      <c r="C156" s="18">
        <f>tblData3245678910111213[[#This Row],[Téléphone]]</f>
        <v>0</v>
      </c>
      <c r="D156" s="53"/>
      <c r="E156" s="54"/>
      <c r="F156" s="54"/>
      <c r="G156" s="55">
        <f>tblData3245678910[[#This Row],[Montant a collecté]]-tblData3245678910[[#This Row],[Montant perçu]]</f>
        <v>0</v>
      </c>
      <c r="H156" s="21"/>
    </row>
    <row r="157" spans="2:8" x14ac:dyDescent="0.4">
      <c r="B157" s="17">
        <f>tblData3245678910111213[[#This Row],[Nom du donnateur]]</f>
        <v>0</v>
      </c>
      <c r="C157" s="18">
        <f>tblData3245678910111213[[#This Row],[Téléphone]]</f>
        <v>0</v>
      </c>
      <c r="D157" s="53"/>
      <c r="E157" s="54"/>
      <c r="F157" s="54"/>
      <c r="G157" s="55">
        <f>tblData3245678910[[#This Row],[Montant a collecté]]-tblData3245678910[[#This Row],[Montant perçu]]</f>
        <v>0</v>
      </c>
      <c r="H157" s="21"/>
    </row>
    <row r="158" spans="2:8" x14ac:dyDescent="0.4">
      <c r="B158" s="17">
        <f>tblData3245678910111213[[#This Row],[Nom du donnateur]]</f>
        <v>0</v>
      </c>
      <c r="C158" s="18">
        <f>tblData3245678910111213[[#This Row],[Téléphone]]</f>
        <v>0</v>
      </c>
      <c r="D158" s="53"/>
      <c r="E158" s="54"/>
      <c r="F158" s="54"/>
      <c r="G158" s="55">
        <f>tblData3245678910[[#This Row],[Montant a collecté]]-tblData3245678910[[#This Row],[Montant perçu]]</f>
        <v>0</v>
      </c>
      <c r="H158" s="21"/>
    </row>
    <row r="159" spans="2:8" x14ac:dyDescent="0.4">
      <c r="B159" s="17">
        <f>tblData3245678910111213[[#This Row],[Nom du donnateur]]</f>
        <v>0</v>
      </c>
      <c r="C159" s="18">
        <f>tblData3245678910111213[[#This Row],[Téléphone]]</f>
        <v>0</v>
      </c>
      <c r="D159" s="53"/>
      <c r="E159" s="54"/>
      <c r="F159" s="54"/>
      <c r="G159" s="55">
        <f>tblData3245678910[[#This Row],[Montant a collecté]]-tblData3245678910[[#This Row],[Montant perçu]]</f>
        <v>0</v>
      </c>
      <c r="H159" s="21"/>
    </row>
    <row r="160" spans="2:8" x14ac:dyDescent="0.4">
      <c r="B160" s="17">
        <f>tblData3245678910111213[[#This Row],[Nom du donnateur]]</f>
        <v>0</v>
      </c>
      <c r="C160" s="18">
        <f>tblData3245678910111213[[#This Row],[Téléphone]]</f>
        <v>0</v>
      </c>
      <c r="D160" s="53"/>
      <c r="E160" s="54"/>
      <c r="F160" s="54"/>
      <c r="G160" s="55">
        <f>tblData3245678910[[#This Row],[Montant a collecté]]-tblData3245678910[[#This Row],[Montant perçu]]</f>
        <v>0</v>
      </c>
      <c r="H160" s="21"/>
    </row>
    <row r="161" spans="2:8" x14ac:dyDescent="0.4">
      <c r="B161" s="17">
        <f>tblData3245678910111213[[#This Row],[Nom du donnateur]]</f>
        <v>0</v>
      </c>
      <c r="C161" s="18">
        <f>tblData3245678910111213[[#This Row],[Téléphone]]</f>
        <v>0</v>
      </c>
      <c r="D161" s="53"/>
      <c r="E161" s="54"/>
      <c r="F161" s="54"/>
      <c r="G161" s="55">
        <f>tblData3245678910[[#This Row],[Montant a collecté]]-tblData3245678910[[#This Row],[Montant perçu]]</f>
        <v>0</v>
      </c>
      <c r="H161" s="21"/>
    </row>
    <row r="162" spans="2:8" x14ac:dyDescent="0.4">
      <c r="B162" s="17">
        <f>tblData3245678910111213[[#This Row],[Nom du donnateur]]</f>
        <v>0</v>
      </c>
      <c r="C162" s="18">
        <f>tblData3245678910111213[[#This Row],[Téléphone]]</f>
        <v>0</v>
      </c>
      <c r="D162" s="53"/>
      <c r="E162" s="54"/>
      <c r="F162" s="54"/>
      <c r="G162" s="55">
        <f>tblData3245678910[[#This Row],[Montant a collecté]]-tblData3245678910[[#This Row],[Montant perçu]]</f>
        <v>0</v>
      </c>
      <c r="H162" s="21"/>
    </row>
    <row r="163" spans="2:8" x14ac:dyDescent="0.4">
      <c r="B163" s="17">
        <f>tblData3245678910111213[[#This Row],[Nom du donnateur]]</f>
        <v>0</v>
      </c>
      <c r="C163" s="18">
        <f>tblData3245678910111213[[#This Row],[Téléphone]]</f>
        <v>0</v>
      </c>
      <c r="D163" s="53"/>
      <c r="E163" s="54"/>
      <c r="F163" s="54"/>
      <c r="G163" s="55">
        <f>tblData3245678910[[#This Row],[Montant a collecté]]-tblData3245678910[[#This Row],[Montant perçu]]</f>
        <v>0</v>
      </c>
      <c r="H163" s="21"/>
    </row>
    <row r="164" spans="2:8" x14ac:dyDescent="0.4">
      <c r="B164" s="17">
        <f>tblData3245678910111213[[#This Row],[Nom du donnateur]]</f>
        <v>0</v>
      </c>
      <c r="C164" s="18">
        <f>tblData3245678910111213[[#This Row],[Téléphone]]</f>
        <v>0</v>
      </c>
      <c r="D164" s="53"/>
      <c r="E164" s="54"/>
      <c r="F164" s="54"/>
      <c r="G164" s="55">
        <f>tblData3245678910[[#This Row],[Montant a collecté]]-tblData3245678910[[#This Row],[Montant perçu]]</f>
        <v>0</v>
      </c>
      <c r="H164" s="21"/>
    </row>
    <row r="165" spans="2:8" x14ac:dyDescent="0.4">
      <c r="B165" s="17">
        <f>tblData3245678910111213[[#This Row],[Nom du donnateur]]</f>
        <v>0</v>
      </c>
      <c r="C165" s="18">
        <f>tblData3245678910111213[[#This Row],[Téléphone]]</f>
        <v>0</v>
      </c>
      <c r="D165" s="53"/>
      <c r="E165" s="54"/>
      <c r="F165" s="54"/>
      <c r="G165" s="55">
        <f>tblData3245678910[[#This Row],[Montant a collecté]]-tblData3245678910[[#This Row],[Montant perçu]]</f>
        <v>0</v>
      </c>
      <c r="H165" s="21"/>
    </row>
    <row r="166" spans="2:8" x14ac:dyDescent="0.4">
      <c r="B166" s="17">
        <f>tblData3245678910111213[[#This Row],[Nom du donnateur]]</f>
        <v>0</v>
      </c>
      <c r="C166" s="18">
        <f>tblData3245678910111213[[#This Row],[Téléphone]]</f>
        <v>0</v>
      </c>
      <c r="D166" s="53"/>
      <c r="E166" s="54"/>
      <c r="F166" s="54"/>
      <c r="G166" s="55">
        <f>tblData3245678910[[#This Row],[Montant a collecté]]-tblData3245678910[[#This Row],[Montant perçu]]</f>
        <v>0</v>
      </c>
      <c r="H166" s="21"/>
    </row>
    <row r="167" spans="2:8" x14ac:dyDescent="0.4">
      <c r="B167" s="17">
        <f>tblData3245678910111213[[#This Row],[Nom du donnateur]]</f>
        <v>0</v>
      </c>
      <c r="C167" s="18">
        <f>tblData3245678910111213[[#This Row],[Téléphone]]</f>
        <v>0</v>
      </c>
      <c r="D167" s="53"/>
      <c r="E167" s="54"/>
      <c r="F167" s="54"/>
      <c r="G167" s="55">
        <f>tblData3245678910[[#This Row],[Montant a collecté]]-tblData3245678910[[#This Row],[Montant perçu]]</f>
        <v>0</v>
      </c>
      <c r="H167" s="21"/>
    </row>
    <row r="168" spans="2:8" x14ac:dyDescent="0.4">
      <c r="B168" s="17">
        <f>tblData3245678910111213[[#This Row],[Nom du donnateur]]</f>
        <v>0</v>
      </c>
      <c r="C168" s="18">
        <f>tblData3245678910111213[[#This Row],[Téléphone]]</f>
        <v>0</v>
      </c>
      <c r="D168" s="53"/>
      <c r="E168" s="54"/>
      <c r="F168" s="54"/>
      <c r="G168" s="55">
        <f>tblData3245678910[[#This Row],[Montant a collecté]]-tblData3245678910[[#This Row],[Montant perçu]]</f>
        <v>0</v>
      </c>
      <c r="H168" s="21"/>
    </row>
    <row r="169" spans="2:8" x14ac:dyDescent="0.4">
      <c r="B169" s="17">
        <f>tblData3245678910111213[[#This Row],[Nom du donnateur]]</f>
        <v>0</v>
      </c>
      <c r="C169" s="18">
        <f>tblData3245678910111213[[#This Row],[Téléphone]]</f>
        <v>0</v>
      </c>
      <c r="D169" s="53"/>
      <c r="E169" s="54"/>
      <c r="F169" s="54"/>
      <c r="G169" s="55">
        <f>tblData3245678910[[#This Row],[Montant a collecté]]-tblData3245678910[[#This Row],[Montant perçu]]</f>
        <v>0</v>
      </c>
      <c r="H169" s="21"/>
    </row>
    <row r="170" spans="2:8" x14ac:dyDescent="0.4">
      <c r="B170" s="17">
        <f>tblData3245678910111213[[#This Row],[Nom du donnateur]]</f>
        <v>0</v>
      </c>
      <c r="C170" s="18">
        <f>tblData3245678910111213[[#This Row],[Téléphone]]</f>
        <v>0</v>
      </c>
      <c r="D170" s="53"/>
      <c r="E170" s="54"/>
      <c r="F170" s="54"/>
      <c r="G170" s="55">
        <f>tblData3245678910[[#This Row],[Montant a collecté]]-tblData3245678910[[#This Row],[Montant perçu]]</f>
        <v>0</v>
      </c>
      <c r="H170" s="21"/>
    </row>
    <row r="171" spans="2:8" x14ac:dyDescent="0.4">
      <c r="B171" s="17">
        <f>tblData3245678910111213[[#This Row],[Nom du donnateur]]</f>
        <v>0</v>
      </c>
      <c r="C171" s="18">
        <f>tblData3245678910111213[[#This Row],[Téléphone]]</f>
        <v>0</v>
      </c>
      <c r="D171" s="53"/>
      <c r="E171" s="54"/>
      <c r="F171" s="54"/>
      <c r="G171" s="55">
        <f>tblData3245678910[[#This Row],[Montant a collecté]]-tblData3245678910[[#This Row],[Montant perçu]]</f>
        <v>0</v>
      </c>
      <c r="H171" s="21"/>
    </row>
    <row r="172" spans="2:8" x14ac:dyDescent="0.4">
      <c r="B172" s="17">
        <f>tblData3245678910111213[[#This Row],[Nom du donnateur]]</f>
        <v>0</v>
      </c>
      <c r="C172" s="18">
        <f>tblData3245678910111213[[#This Row],[Téléphone]]</f>
        <v>0</v>
      </c>
      <c r="D172" s="53"/>
      <c r="E172" s="54"/>
      <c r="F172" s="54"/>
      <c r="G172" s="55">
        <f>tblData3245678910[[#This Row],[Montant a collecté]]-tblData3245678910[[#This Row],[Montant perçu]]</f>
        <v>0</v>
      </c>
      <c r="H172" s="21"/>
    </row>
    <row r="173" spans="2:8" x14ac:dyDescent="0.4">
      <c r="B173" s="17">
        <f>tblData3245678910111213[[#This Row],[Nom du donnateur]]</f>
        <v>0</v>
      </c>
      <c r="C173" s="18">
        <f>tblData3245678910111213[[#This Row],[Téléphone]]</f>
        <v>0</v>
      </c>
      <c r="D173" s="53"/>
      <c r="E173" s="54"/>
      <c r="F173" s="54"/>
      <c r="G173" s="55">
        <f>tblData3245678910[[#This Row],[Montant a collecté]]-tblData3245678910[[#This Row],[Montant perçu]]</f>
        <v>0</v>
      </c>
      <c r="H173" s="21"/>
    </row>
    <row r="174" spans="2:8" x14ac:dyDescent="0.4">
      <c r="B174" s="17">
        <f>tblData3245678910111213[[#This Row],[Nom du donnateur]]</f>
        <v>0</v>
      </c>
      <c r="C174" s="18">
        <f>tblData3245678910111213[[#This Row],[Téléphone]]</f>
        <v>0</v>
      </c>
      <c r="D174" s="53"/>
      <c r="E174" s="54"/>
      <c r="F174" s="54"/>
      <c r="G174" s="55">
        <f>tblData3245678910[[#This Row],[Montant a collecté]]-tblData3245678910[[#This Row],[Montant perçu]]</f>
        <v>0</v>
      </c>
      <c r="H174" s="21"/>
    </row>
    <row r="175" spans="2:8" x14ac:dyDescent="0.4">
      <c r="B175" s="17">
        <f>tblData3245678910111213[[#This Row],[Nom du donnateur]]</f>
        <v>0</v>
      </c>
      <c r="C175" s="18">
        <f>tblData3245678910111213[[#This Row],[Téléphone]]</f>
        <v>0</v>
      </c>
      <c r="D175" s="53"/>
      <c r="E175" s="54"/>
      <c r="F175" s="54"/>
      <c r="G175" s="55">
        <f>tblData3245678910[[#This Row],[Montant a collecté]]-tblData3245678910[[#This Row],[Montant perçu]]</f>
        <v>0</v>
      </c>
      <c r="H175" s="21"/>
    </row>
    <row r="176" spans="2:8" x14ac:dyDescent="0.4">
      <c r="B176" s="17">
        <f>tblData3245678910111213[[#This Row],[Nom du donnateur]]</f>
        <v>0</v>
      </c>
      <c r="C176" s="18">
        <f>tblData3245678910111213[[#This Row],[Téléphone]]</f>
        <v>0</v>
      </c>
      <c r="D176" s="53"/>
      <c r="E176" s="54"/>
      <c r="F176" s="54"/>
      <c r="G176" s="55">
        <f>tblData3245678910[[#This Row],[Montant a collecté]]-tblData3245678910[[#This Row],[Montant perçu]]</f>
        <v>0</v>
      </c>
      <c r="H176" s="21"/>
    </row>
    <row r="177" spans="2:8" x14ac:dyDescent="0.4">
      <c r="B177" s="17">
        <f>tblData3245678910111213[[#This Row],[Nom du donnateur]]</f>
        <v>0</v>
      </c>
      <c r="C177" s="18">
        <f>tblData3245678910111213[[#This Row],[Téléphone]]</f>
        <v>0</v>
      </c>
      <c r="D177" s="53"/>
      <c r="E177" s="54"/>
      <c r="F177" s="54"/>
      <c r="G177" s="55">
        <f>tblData3245678910[[#This Row],[Montant a collecté]]-tblData3245678910[[#This Row],[Montant perçu]]</f>
        <v>0</v>
      </c>
      <c r="H177" s="21"/>
    </row>
    <row r="178" spans="2:8" x14ac:dyDescent="0.4">
      <c r="B178" s="17">
        <f>tblData3245678910111213[[#This Row],[Nom du donnateur]]</f>
        <v>0</v>
      </c>
      <c r="C178" s="18">
        <f>tblData3245678910111213[[#This Row],[Téléphone]]</f>
        <v>0</v>
      </c>
      <c r="D178" s="53"/>
      <c r="E178" s="54"/>
      <c r="F178" s="54"/>
      <c r="G178" s="55">
        <f>tblData3245678910[[#This Row],[Montant a collecté]]-tblData3245678910[[#This Row],[Montant perçu]]</f>
        <v>0</v>
      </c>
      <c r="H178" s="21"/>
    </row>
    <row r="179" spans="2:8" x14ac:dyDescent="0.4">
      <c r="B179" s="17">
        <f>tblData3245678910111213[[#This Row],[Nom du donnateur]]</f>
        <v>0</v>
      </c>
      <c r="C179" s="18">
        <f>tblData3245678910111213[[#This Row],[Téléphone]]</f>
        <v>0</v>
      </c>
      <c r="D179" s="53"/>
      <c r="E179" s="54"/>
      <c r="F179" s="54"/>
      <c r="G179" s="55">
        <f>tblData3245678910[[#This Row],[Montant a collecté]]-tblData3245678910[[#This Row],[Montant perçu]]</f>
        <v>0</v>
      </c>
      <c r="H179" s="21"/>
    </row>
    <row r="180" spans="2:8" x14ac:dyDescent="0.4">
      <c r="B180" s="17">
        <f>tblData3245678910111213[[#This Row],[Nom du donnateur]]</f>
        <v>0</v>
      </c>
      <c r="C180" s="18">
        <f>tblData3245678910111213[[#This Row],[Téléphone]]</f>
        <v>0</v>
      </c>
      <c r="D180" s="53"/>
      <c r="E180" s="54"/>
      <c r="F180" s="54"/>
      <c r="G180" s="55">
        <f>tblData3245678910[[#This Row],[Montant a collecté]]-tblData3245678910[[#This Row],[Montant perçu]]</f>
        <v>0</v>
      </c>
      <c r="H180" s="21"/>
    </row>
    <row r="181" spans="2:8" x14ac:dyDescent="0.4">
      <c r="B181" s="17">
        <f>tblData3245678910111213[[#This Row],[Nom du donnateur]]</f>
        <v>0</v>
      </c>
      <c r="C181" s="18">
        <f>tblData3245678910111213[[#This Row],[Téléphone]]</f>
        <v>0</v>
      </c>
      <c r="D181" s="53"/>
      <c r="E181" s="54"/>
      <c r="F181" s="54"/>
      <c r="G181" s="55">
        <f>tblData3245678910[[#This Row],[Montant a collecté]]-tblData3245678910[[#This Row],[Montant perçu]]</f>
        <v>0</v>
      </c>
      <c r="H181" s="21"/>
    </row>
    <row r="182" spans="2:8" x14ac:dyDescent="0.4">
      <c r="B182" s="17">
        <f>tblData3245678910111213[[#This Row],[Nom du donnateur]]</f>
        <v>0</v>
      </c>
      <c r="C182" s="18">
        <f>tblData3245678910111213[[#This Row],[Téléphone]]</f>
        <v>0</v>
      </c>
      <c r="D182" s="53"/>
      <c r="E182" s="54"/>
      <c r="F182" s="54"/>
      <c r="G182" s="55">
        <f>tblData3245678910[[#This Row],[Montant a collecté]]-tblData3245678910[[#This Row],[Montant perçu]]</f>
        <v>0</v>
      </c>
      <c r="H182" s="21"/>
    </row>
    <row r="183" spans="2:8" x14ac:dyDescent="0.4">
      <c r="B183" s="17">
        <f>tblData3245678910111213[[#This Row],[Nom du donnateur]]</f>
        <v>0</v>
      </c>
      <c r="C183" s="18">
        <f>tblData3245678910111213[[#This Row],[Téléphone]]</f>
        <v>0</v>
      </c>
      <c r="D183" s="53"/>
      <c r="E183" s="54"/>
      <c r="F183" s="54"/>
      <c r="G183" s="55">
        <f>tblData3245678910[[#This Row],[Montant a collecté]]-tblData3245678910[[#This Row],[Montant perçu]]</f>
        <v>0</v>
      </c>
      <c r="H183" s="21"/>
    </row>
    <row r="184" spans="2:8" x14ac:dyDescent="0.4">
      <c r="B184" s="17">
        <f>tblData3245678910111213[[#This Row],[Nom du donnateur]]</f>
        <v>0</v>
      </c>
      <c r="C184" s="18">
        <f>tblData3245678910111213[[#This Row],[Téléphone]]</f>
        <v>0</v>
      </c>
      <c r="D184" s="53"/>
      <c r="E184" s="54"/>
      <c r="F184" s="54"/>
      <c r="G184" s="55">
        <f>tblData3245678910[[#This Row],[Montant a collecté]]-tblData3245678910[[#This Row],[Montant perçu]]</f>
        <v>0</v>
      </c>
      <c r="H184" s="21"/>
    </row>
    <row r="185" spans="2:8" x14ac:dyDescent="0.4">
      <c r="B185" s="17">
        <f>tblData3245678910111213[[#This Row],[Nom du donnateur]]</f>
        <v>0</v>
      </c>
      <c r="C185" s="18">
        <f>tblData3245678910111213[[#This Row],[Téléphone]]</f>
        <v>0</v>
      </c>
      <c r="D185" s="53"/>
      <c r="E185" s="54"/>
      <c r="F185" s="54"/>
      <c r="G185" s="55">
        <f>tblData3245678910[[#This Row],[Montant a collecté]]-tblData3245678910[[#This Row],[Montant perçu]]</f>
        <v>0</v>
      </c>
      <c r="H185" s="21"/>
    </row>
    <row r="186" spans="2:8" x14ac:dyDescent="0.4">
      <c r="B186" s="17">
        <f>tblData3245678910111213[[#This Row],[Nom du donnateur]]</f>
        <v>0</v>
      </c>
      <c r="C186" s="18">
        <f>tblData3245678910111213[[#This Row],[Téléphone]]</f>
        <v>0</v>
      </c>
      <c r="D186" s="53"/>
      <c r="E186" s="54"/>
      <c r="F186" s="54"/>
      <c r="G186" s="55">
        <f>tblData3245678910[[#This Row],[Montant a collecté]]-tblData3245678910[[#This Row],[Montant perçu]]</f>
        <v>0</v>
      </c>
      <c r="H186" s="21"/>
    </row>
    <row r="187" spans="2:8" x14ac:dyDescent="0.4">
      <c r="B187" s="17">
        <f>tblData3245678910111213[[#This Row],[Nom du donnateur]]</f>
        <v>0</v>
      </c>
      <c r="C187" s="18">
        <f>tblData3245678910111213[[#This Row],[Téléphone]]</f>
        <v>0</v>
      </c>
      <c r="D187" s="53"/>
      <c r="E187" s="54"/>
      <c r="F187" s="54"/>
      <c r="G187" s="55">
        <f>tblData3245678910[[#This Row],[Montant a collecté]]-tblData3245678910[[#This Row],[Montant perçu]]</f>
        <v>0</v>
      </c>
      <c r="H187" s="21"/>
    </row>
    <row r="188" spans="2:8" x14ac:dyDescent="0.4">
      <c r="B188" s="17">
        <f>tblData3245678910111213[[#This Row],[Nom du donnateur]]</f>
        <v>0</v>
      </c>
      <c r="C188" s="18">
        <f>tblData3245678910111213[[#This Row],[Téléphone]]</f>
        <v>0</v>
      </c>
      <c r="D188" s="53"/>
      <c r="E188" s="54"/>
      <c r="F188" s="54"/>
      <c r="G188" s="55">
        <f>tblData3245678910[[#This Row],[Montant a collecté]]-tblData3245678910[[#This Row],[Montant perçu]]</f>
        <v>0</v>
      </c>
      <c r="H188" s="21"/>
    </row>
    <row r="189" spans="2:8" x14ac:dyDescent="0.4">
      <c r="B189" s="17">
        <f>tblData3245678910111213[[#This Row],[Nom du donnateur]]</f>
        <v>0</v>
      </c>
      <c r="C189" s="18">
        <f>tblData3245678910111213[[#This Row],[Téléphone]]</f>
        <v>0</v>
      </c>
      <c r="D189" s="53"/>
      <c r="E189" s="54"/>
      <c r="F189" s="54"/>
      <c r="G189" s="55">
        <f>tblData3245678910[[#This Row],[Montant a collecté]]-tblData3245678910[[#This Row],[Montant perçu]]</f>
        <v>0</v>
      </c>
      <c r="H189" s="21"/>
    </row>
    <row r="190" spans="2:8" x14ac:dyDescent="0.4">
      <c r="B190" s="17">
        <f>tblData3245678910111213[[#This Row],[Nom du donnateur]]</f>
        <v>0</v>
      </c>
      <c r="C190" s="18">
        <f>tblData3245678910111213[[#This Row],[Téléphone]]</f>
        <v>0</v>
      </c>
      <c r="D190" s="53"/>
      <c r="E190" s="54"/>
      <c r="F190" s="54"/>
      <c r="G190" s="55">
        <f>tblData3245678910[[#This Row],[Montant a collecté]]-tblData3245678910[[#This Row],[Montant perçu]]</f>
        <v>0</v>
      </c>
      <c r="H190" s="21"/>
    </row>
    <row r="191" spans="2:8" x14ac:dyDescent="0.4">
      <c r="B191" s="17">
        <f>tblData3245678910111213[[#This Row],[Nom du donnateur]]</f>
        <v>0</v>
      </c>
      <c r="C191" s="18">
        <f>tblData3245678910111213[[#This Row],[Téléphone]]</f>
        <v>0</v>
      </c>
      <c r="D191" s="53"/>
      <c r="E191" s="54"/>
      <c r="F191" s="54"/>
      <c r="G191" s="55">
        <f>tblData3245678910[[#This Row],[Montant a collecté]]-tblData3245678910[[#This Row],[Montant perçu]]</f>
        <v>0</v>
      </c>
      <c r="H191" s="21"/>
    </row>
    <row r="192" spans="2:8" x14ac:dyDescent="0.4">
      <c r="B192" s="17">
        <f>tblData3245678910111213[[#This Row],[Nom du donnateur]]</f>
        <v>0</v>
      </c>
      <c r="C192" s="18">
        <f>tblData3245678910111213[[#This Row],[Téléphone]]</f>
        <v>0</v>
      </c>
      <c r="D192" s="53"/>
      <c r="E192" s="54"/>
      <c r="F192" s="54"/>
      <c r="G192" s="55">
        <f>tblData3245678910[[#This Row],[Montant a collecté]]-tblData3245678910[[#This Row],[Montant perçu]]</f>
        <v>0</v>
      </c>
      <c r="H192" s="21"/>
    </row>
    <row r="193" spans="2:8" x14ac:dyDescent="0.4">
      <c r="B193" s="17">
        <f>tblData3245678910111213[[#This Row],[Nom du donnateur]]</f>
        <v>0</v>
      </c>
      <c r="C193" s="18">
        <f>tblData3245678910111213[[#This Row],[Téléphone]]</f>
        <v>0</v>
      </c>
      <c r="D193" s="53"/>
      <c r="E193" s="54"/>
      <c r="F193" s="54"/>
      <c r="G193" s="55">
        <f>tblData3245678910[[#This Row],[Montant a collecté]]-tblData3245678910[[#This Row],[Montant perçu]]</f>
        <v>0</v>
      </c>
      <c r="H193" s="21"/>
    </row>
    <row r="194" spans="2:8" x14ac:dyDescent="0.4">
      <c r="B194" s="17">
        <f>tblData3245678910111213[[#This Row],[Nom du donnateur]]</f>
        <v>0</v>
      </c>
      <c r="C194" s="18">
        <f>tblData3245678910111213[[#This Row],[Téléphone]]</f>
        <v>0</v>
      </c>
      <c r="D194" s="53"/>
      <c r="E194" s="54"/>
      <c r="F194" s="54"/>
      <c r="G194" s="55">
        <f>tblData3245678910[[#This Row],[Montant a collecté]]-tblData3245678910[[#This Row],[Montant perçu]]</f>
        <v>0</v>
      </c>
      <c r="H194" s="21"/>
    </row>
    <row r="195" spans="2:8" x14ac:dyDescent="0.4">
      <c r="B195" s="17">
        <f>tblData3245678910111213[[#This Row],[Nom du donnateur]]</f>
        <v>0</v>
      </c>
      <c r="C195" s="18">
        <f>tblData3245678910111213[[#This Row],[Téléphone]]</f>
        <v>0</v>
      </c>
      <c r="D195" s="53"/>
      <c r="E195" s="54"/>
      <c r="F195" s="54"/>
      <c r="G195" s="55">
        <f>tblData3245678910[[#This Row],[Montant a collecté]]-tblData3245678910[[#This Row],[Montant perçu]]</f>
        <v>0</v>
      </c>
      <c r="H195" s="21"/>
    </row>
    <row r="196" spans="2:8" x14ac:dyDescent="0.4">
      <c r="B196" s="17">
        <f>tblData3245678910111213[[#This Row],[Nom du donnateur]]</f>
        <v>0</v>
      </c>
      <c r="C196" s="18">
        <f>tblData3245678910111213[[#This Row],[Téléphone]]</f>
        <v>0</v>
      </c>
      <c r="D196" s="53"/>
      <c r="E196" s="54"/>
      <c r="F196" s="54"/>
      <c r="G196" s="55">
        <f>tblData3245678910[[#This Row],[Montant a collecté]]-tblData3245678910[[#This Row],[Montant perçu]]</f>
        <v>0</v>
      </c>
      <c r="H196" s="21"/>
    </row>
    <row r="197" spans="2:8" x14ac:dyDescent="0.4">
      <c r="B197" s="17">
        <f>tblData3245678910111213[[#This Row],[Nom du donnateur]]</f>
        <v>0</v>
      </c>
      <c r="C197" s="18">
        <f>tblData3245678910111213[[#This Row],[Téléphone]]</f>
        <v>0</v>
      </c>
      <c r="D197" s="53"/>
      <c r="E197" s="54"/>
      <c r="F197" s="54"/>
      <c r="G197" s="55">
        <f>tblData3245678910[[#This Row],[Montant a collecté]]-tblData3245678910[[#This Row],[Montant perçu]]</f>
        <v>0</v>
      </c>
      <c r="H197" s="21"/>
    </row>
    <row r="198" spans="2:8" x14ac:dyDescent="0.4">
      <c r="B198" s="17">
        <f>tblData3245678910111213[[#This Row],[Nom du donnateur]]</f>
        <v>0</v>
      </c>
      <c r="C198" s="18">
        <f>tblData3245678910111213[[#This Row],[Téléphone]]</f>
        <v>0</v>
      </c>
      <c r="D198" s="53"/>
      <c r="E198" s="54"/>
      <c r="F198" s="54"/>
      <c r="G198" s="55">
        <f>tblData3245678910[[#This Row],[Montant a collecté]]-tblData3245678910[[#This Row],[Montant perçu]]</f>
        <v>0</v>
      </c>
      <c r="H198" s="21"/>
    </row>
    <row r="199" spans="2:8" x14ac:dyDescent="0.4">
      <c r="B199" s="17">
        <f>tblData3245678910111213[[#This Row],[Nom du donnateur]]</f>
        <v>0</v>
      </c>
      <c r="C199" s="18">
        <f>tblData3245678910111213[[#This Row],[Téléphone]]</f>
        <v>0</v>
      </c>
      <c r="D199" s="53"/>
      <c r="E199" s="54"/>
      <c r="F199" s="54"/>
      <c r="G199" s="55">
        <f>tblData3245678910[[#This Row],[Montant a collecté]]-tblData3245678910[[#This Row],[Montant perçu]]</f>
        <v>0</v>
      </c>
      <c r="H199" s="21"/>
    </row>
    <row r="200" spans="2:8" x14ac:dyDescent="0.4">
      <c r="B200" s="17">
        <f>tblData3245678910111213[[#This Row],[Nom du donnateur]]</f>
        <v>0</v>
      </c>
      <c r="C200" s="18">
        <f>tblData3245678910111213[[#This Row],[Téléphone]]</f>
        <v>0</v>
      </c>
      <c r="D200" s="53"/>
      <c r="E200" s="54"/>
      <c r="F200" s="54"/>
      <c r="G200" s="55">
        <f>tblData3245678910[[#This Row],[Montant a collecté]]-tblData3245678910[[#This Row],[Montant perçu]]</f>
        <v>0</v>
      </c>
      <c r="H200" s="21"/>
    </row>
    <row r="201" spans="2:8" x14ac:dyDescent="0.4">
      <c r="B201" s="17">
        <f>tblData3245678910111213[[#This Row],[Nom du donnateur]]</f>
        <v>0</v>
      </c>
      <c r="C201" s="18">
        <f>tblData3245678910111213[[#This Row],[Téléphone]]</f>
        <v>0</v>
      </c>
      <c r="D201" s="53"/>
      <c r="E201" s="54"/>
      <c r="F201" s="54"/>
      <c r="G201" s="55">
        <f>tblData3245678910[[#This Row],[Montant a collecté]]-tblData3245678910[[#This Row],[Montant perçu]]</f>
        <v>0</v>
      </c>
      <c r="H201" s="21"/>
    </row>
    <row r="202" spans="2:8" x14ac:dyDescent="0.4">
      <c r="B202" s="17">
        <f>tblData3245678910111213[[#This Row],[Nom du donnateur]]</f>
        <v>0</v>
      </c>
      <c r="C202" s="18">
        <f>tblData3245678910111213[[#This Row],[Téléphone]]</f>
        <v>0</v>
      </c>
      <c r="D202" s="53"/>
      <c r="E202" s="54"/>
      <c r="F202" s="54"/>
      <c r="G202" s="55">
        <f>tblData3245678910[[#This Row],[Montant a collecté]]-tblData3245678910[[#This Row],[Montant perçu]]</f>
        <v>0</v>
      </c>
      <c r="H202" s="21"/>
    </row>
    <row r="203" spans="2:8" x14ac:dyDescent="0.4">
      <c r="B203" s="17">
        <f>tblData3245678910111213[[#This Row],[Nom du donnateur]]</f>
        <v>0</v>
      </c>
      <c r="C203" s="18">
        <f>tblData3245678910111213[[#This Row],[Téléphone]]</f>
        <v>0</v>
      </c>
      <c r="D203" s="53"/>
      <c r="E203" s="54"/>
      <c r="F203" s="54"/>
      <c r="G203" s="55">
        <f>tblData3245678910[[#This Row],[Montant a collecté]]-tblData3245678910[[#This Row],[Montant perçu]]</f>
        <v>0</v>
      </c>
      <c r="H203" s="21"/>
    </row>
    <row r="204" spans="2:8" x14ac:dyDescent="0.4">
      <c r="B204" s="17">
        <f>tblData3245678910111213[[#This Row],[Nom du donnateur]]</f>
        <v>0</v>
      </c>
      <c r="C204" s="18">
        <f>tblData3245678910111213[[#This Row],[Téléphone]]</f>
        <v>0</v>
      </c>
      <c r="D204" s="53"/>
      <c r="E204" s="54"/>
      <c r="F204" s="54"/>
      <c r="G204" s="55">
        <f>tblData3245678910[[#This Row],[Montant a collecté]]-tblData3245678910[[#This Row],[Montant perçu]]</f>
        <v>0</v>
      </c>
      <c r="H204" s="21"/>
    </row>
    <row r="205" spans="2:8" x14ac:dyDescent="0.4">
      <c r="B205" s="17">
        <f>tblData3245678910111213[[#This Row],[Nom du donnateur]]</f>
        <v>0</v>
      </c>
      <c r="C205" s="18">
        <f>tblData3245678910111213[[#This Row],[Téléphone]]</f>
        <v>0</v>
      </c>
      <c r="D205" s="53"/>
      <c r="E205" s="54"/>
      <c r="F205" s="54"/>
      <c r="G205" s="55">
        <f>tblData3245678910[[#This Row],[Montant a collecté]]-tblData3245678910[[#This Row],[Montant perçu]]</f>
        <v>0</v>
      </c>
      <c r="H205" s="21"/>
    </row>
    <row r="206" spans="2:8" x14ac:dyDescent="0.4">
      <c r="B206" s="17">
        <f>tblData3245678910111213[[#This Row],[Nom du donnateur]]</f>
        <v>0</v>
      </c>
      <c r="C206" s="18">
        <f>tblData3245678910111213[[#This Row],[Téléphone]]</f>
        <v>0</v>
      </c>
      <c r="D206" s="53"/>
      <c r="E206" s="54"/>
      <c r="F206" s="54"/>
      <c r="G206" s="55">
        <f>tblData3245678910[[#This Row],[Montant a collecté]]-tblData3245678910[[#This Row],[Montant perçu]]</f>
        <v>0</v>
      </c>
      <c r="H206" s="21"/>
    </row>
    <row r="207" spans="2:8" x14ac:dyDescent="0.4">
      <c r="B207" s="17">
        <f>tblData3245678910111213[[#This Row],[Nom du donnateur]]</f>
        <v>0</v>
      </c>
      <c r="C207" s="18">
        <f>tblData3245678910111213[[#This Row],[Téléphone]]</f>
        <v>0</v>
      </c>
      <c r="D207" s="53"/>
      <c r="E207" s="54"/>
      <c r="F207" s="54"/>
      <c r="G207" s="55">
        <f>tblData3245678910[[#This Row],[Montant a collecté]]-tblData3245678910[[#This Row],[Montant perçu]]</f>
        <v>0</v>
      </c>
      <c r="H207" s="21"/>
    </row>
    <row r="208" spans="2:8" x14ac:dyDescent="0.4">
      <c r="B208" s="17">
        <f>tblData3245678910111213[[#This Row],[Nom du donnateur]]</f>
        <v>0</v>
      </c>
      <c r="C208" s="18">
        <f>tblData3245678910111213[[#This Row],[Téléphone]]</f>
        <v>0</v>
      </c>
      <c r="D208" s="53"/>
      <c r="E208" s="54"/>
      <c r="F208" s="54"/>
      <c r="G208" s="55">
        <f>tblData3245678910[[#This Row],[Montant a collecté]]-tblData3245678910[[#This Row],[Montant perçu]]</f>
        <v>0</v>
      </c>
      <c r="H208" s="21"/>
    </row>
    <row r="209" spans="2:8" x14ac:dyDescent="0.4">
      <c r="B209" s="4" t="s">
        <v>0</v>
      </c>
      <c r="C209" s="5"/>
      <c r="D209" s="6"/>
      <c r="E209" s="28">
        <f>SUBTOTAL(109,tblData3245678910[Montant perçu])</f>
        <v>2345</v>
      </c>
      <c r="F209" s="28">
        <f>SUBTOTAL(109,tblData3245678910[Montant a collecté])</f>
        <v>2523</v>
      </c>
      <c r="G209" s="28">
        <f>SUBTOTAL(109,tblData3245678910[Différence])</f>
        <v>178</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topLeftCell="A178" zoomScale="80" zoomScaleNormal="80" workbookViewId="0">
      <selection activeCell="B22" sqref="B22:B208"/>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14</v>
      </c>
      <c r="C2" s="1"/>
      <c r="D2" s="1"/>
      <c r="E2" s="1"/>
      <c r="F2" s="1"/>
      <c r="G2" s="1"/>
      <c r="H2" s="1"/>
    </row>
    <row r="4" spans="2:17" ht="19.5" x14ac:dyDescent="0.4">
      <c r="B4" s="2" t="s">
        <v>10</v>
      </c>
      <c r="C4" s="26">
        <f>SUM(tblData32456789[Montant perçu])</f>
        <v>2345</v>
      </c>
      <c r="D4" s="2"/>
      <c r="E4" s="2"/>
      <c r="F4" s="2"/>
      <c r="G4" s="2"/>
      <c r="H4" s="2"/>
      <c r="L4" s="24"/>
      <c r="Q4" s="25"/>
    </row>
    <row r="5" spans="2:17" ht="19.5" x14ac:dyDescent="0.4">
      <c r="B5" s="2" t="s">
        <v>11</v>
      </c>
      <c r="C5" s="26">
        <f>SUM(tblData32456789[Montant a collecté])</f>
        <v>2523</v>
      </c>
      <c r="D5" s="2"/>
      <c r="E5" s="2"/>
      <c r="F5" s="2"/>
      <c r="G5" s="2"/>
      <c r="H5" s="2"/>
      <c r="J5" s="22"/>
      <c r="K5" s="22"/>
      <c r="L5" s="22"/>
    </row>
    <row r="6" spans="2:17" ht="19.5" x14ac:dyDescent="0.4">
      <c r="B6" s="2" t="s">
        <v>1</v>
      </c>
      <c r="C6" s="9">
        <f>COUNT(tblData32456789[Montant perçu])</f>
        <v>3</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v>12541</v>
      </c>
      <c r="E9" s="27">
        <v>2300</v>
      </c>
      <c r="F9" s="27">
        <v>2500</v>
      </c>
      <c r="G9" s="29">
        <f>tblData32456789[[#This Row],[Montant a collecté]]-tblData32456789[[#This Row],[Montant perçu]]</f>
        <v>200</v>
      </c>
      <c r="H9" s="20"/>
    </row>
    <row r="10" spans="2:17" s="8" customFormat="1" x14ac:dyDescent="0.4">
      <c r="B10" s="17">
        <f>tblData3245678910111213[[#This Row],[Nom du donnateur]]</f>
        <v>123</v>
      </c>
      <c r="C10" s="18">
        <f>tblData3245678910111213[[#This Row],[Téléphone]]</f>
        <v>0</v>
      </c>
      <c r="D10" s="52"/>
      <c r="E10" s="27">
        <v>22</v>
      </c>
      <c r="F10" s="27">
        <v>23</v>
      </c>
      <c r="G10" s="29">
        <f>tblData32456789[[#This Row],[Montant a collecté]]-tblData32456789[[#This Row],[Montant perçu]]</f>
        <v>1</v>
      </c>
      <c r="H10" s="20"/>
    </row>
    <row r="11" spans="2:17" s="8" customFormat="1" x14ac:dyDescent="0.4">
      <c r="B11" s="17">
        <f>tblData3245678910111213[[#This Row],[Nom du donnateur]]</f>
        <v>1</v>
      </c>
      <c r="C11" s="18">
        <f>tblData3245678910111213[[#This Row],[Téléphone]]</f>
        <v>0</v>
      </c>
      <c r="D11" s="52"/>
      <c r="E11" s="27">
        <v>23</v>
      </c>
      <c r="F11" s="27"/>
      <c r="G11" s="29">
        <f>tblData32456789[[#This Row],[Montant a collecté]]-tblData32456789[[#This Row],[Montant perçu]]</f>
        <v>-23</v>
      </c>
      <c r="H11" s="20"/>
    </row>
    <row r="12" spans="2:17" s="8" customFormat="1" x14ac:dyDescent="0.4">
      <c r="B12" s="17">
        <f>tblData3245678910111213[[#This Row],[Nom du donnateur]]</f>
        <v>2</v>
      </c>
      <c r="C12" s="18">
        <f>tblData3245678910111213[[#This Row],[Téléphone]]</f>
        <v>0</v>
      </c>
      <c r="D12" s="52"/>
      <c r="E12" s="27"/>
      <c r="F12" s="27"/>
      <c r="G12" s="29">
        <f>tblData32456789[[#This Row],[Montant a collecté]]-tblData32456789[[#This Row],[Montant perçu]]</f>
        <v>0</v>
      </c>
      <c r="H12" s="20"/>
    </row>
    <row r="13" spans="2:17" x14ac:dyDescent="0.4">
      <c r="B13" s="17">
        <f>tblData3245678910111213[[#This Row],[Nom du donnateur]]</f>
        <v>3</v>
      </c>
      <c r="C13" s="18">
        <f>tblData3245678910111213[[#This Row],[Téléphone]]</f>
        <v>0</v>
      </c>
      <c r="D13" s="52"/>
      <c r="E13" s="27"/>
      <c r="F13" s="27"/>
      <c r="G13" s="29">
        <f>tblData32456789[[#This Row],[Montant a collecté]]-tblData32456789[[#This Row],[Montant perçu]]</f>
        <v>0</v>
      </c>
      <c r="H13" s="20"/>
      <c r="P13" s="8"/>
    </row>
    <row r="14" spans="2:17" x14ac:dyDescent="0.4">
      <c r="B14" s="17">
        <f>tblData3245678910111213[[#This Row],[Nom du donnateur]]</f>
        <v>4</v>
      </c>
      <c r="C14" s="18">
        <f>tblData3245678910111213[[#This Row],[Téléphone]]</f>
        <v>0</v>
      </c>
      <c r="D14" s="52"/>
      <c r="E14" s="27"/>
      <c r="F14" s="27"/>
      <c r="G14" s="29">
        <f>tblData32456789[[#This Row],[Montant a collecté]]-tblData32456789[[#This Row],[Montant perçu]]</f>
        <v>0</v>
      </c>
      <c r="H14" s="20"/>
      <c r="P14" s="8"/>
    </row>
    <row r="15" spans="2:17" x14ac:dyDescent="0.4">
      <c r="B15" s="17">
        <f>tblData3245678910111213[[#This Row],[Nom du donnateur]]</f>
        <v>5</v>
      </c>
      <c r="C15" s="18">
        <f>tblData3245678910111213[[#This Row],[Téléphone]]</f>
        <v>0</v>
      </c>
      <c r="D15" s="52"/>
      <c r="E15" s="27"/>
      <c r="F15" s="27"/>
      <c r="G15" s="29">
        <f>tblData32456789[[#This Row],[Montant a collecté]]-tblData32456789[[#This Row],[Montant perçu]]</f>
        <v>0</v>
      </c>
      <c r="H15" s="20"/>
      <c r="P15" s="3" t="str">
        <f>JAN!B9</f>
        <v>army</v>
      </c>
    </row>
    <row r="16" spans="2:17" x14ac:dyDescent="0.4">
      <c r="B16" s="17">
        <f>tblData3245678910111213[[#This Row],[Nom du donnateur]]</f>
        <v>6</v>
      </c>
      <c r="C16" s="18">
        <f>tblData3245678910111213[[#This Row],[Téléphone]]</f>
        <v>0</v>
      </c>
      <c r="D16" s="52"/>
      <c r="E16" s="27"/>
      <c r="F16" s="27"/>
      <c r="G16" s="29">
        <f>tblData32456789[[#This Row],[Montant a collecté]]-tblData32456789[[#This Row],[Montant perçu]]</f>
        <v>0</v>
      </c>
      <c r="H16" s="20"/>
    </row>
    <row r="17" spans="2:8" x14ac:dyDescent="0.4">
      <c r="B17" s="17">
        <f>tblData3245678910111213[[#This Row],[Nom du donnateur]]</f>
        <v>7</v>
      </c>
      <c r="C17" s="18">
        <f>tblData3245678910111213[[#This Row],[Téléphone]]</f>
        <v>0</v>
      </c>
      <c r="D17" s="52"/>
      <c r="E17" s="27"/>
      <c r="F17" s="27"/>
      <c r="G17" s="29">
        <f>tblData32456789[[#This Row],[Montant a collecté]]-tblData32456789[[#This Row],[Montant perçu]]</f>
        <v>0</v>
      </c>
      <c r="H17" s="20"/>
    </row>
    <row r="18" spans="2:8" x14ac:dyDescent="0.4">
      <c r="B18" s="17">
        <f>tblData3245678910111213[[#This Row],[Nom du donnateur]]</f>
        <v>8</v>
      </c>
      <c r="C18" s="18">
        <f>tblData3245678910111213[[#This Row],[Téléphone]]</f>
        <v>0</v>
      </c>
      <c r="D18" s="52"/>
      <c r="E18" s="27"/>
      <c r="F18" s="27"/>
      <c r="G18" s="29">
        <f>tblData32456789[[#This Row],[Montant a collecté]]-tblData32456789[[#This Row],[Montant perçu]]</f>
        <v>0</v>
      </c>
      <c r="H18" s="20"/>
    </row>
    <row r="19" spans="2:8" x14ac:dyDescent="0.4">
      <c r="B19" s="17">
        <f>tblData3245678910111213[[#This Row],[Nom du donnateur]]</f>
        <v>9</v>
      </c>
      <c r="C19" s="18">
        <f>tblData3245678910111213[[#This Row],[Téléphone]]</f>
        <v>0</v>
      </c>
      <c r="D19" s="52"/>
      <c r="E19" s="27"/>
      <c r="F19" s="27"/>
      <c r="G19" s="29">
        <f>tblData32456789[[#This Row],[Montant a collecté]]-tblData32456789[[#This Row],[Montant perçu]]</f>
        <v>0</v>
      </c>
      <c r="H19" s="20"/>
    </row>
    <row r="20" spans="2:8" x14ac:dyDescent="0.4">
      <c r="B20" s="17">
        <f>tblData3245678910111213[[#This Row],[Nom du donnateur]]</f>
        <v>11</v>
      </c>
      <c r="C20" s="18">
        <f>tblData3245678910111213[[#This Row],[Téléphone]]</f>
        <v>0</v>
      </c>
      <c r="D20" s="52"/>
      <c r="E20" s="27"/>
      <c r="F20" s="27"/>
      <c r="G20" s="29">
        <f>tblData32456789[[#This Row],[Montant a collecté]]-tblData32456789[[#This Row],[Montant perçu]]</f>
        <v>0</v>
      </c>
      <c r="H20" s="20"/>
    </row>
    <row r="21" spans="2:8" x14ac:dyDescent="0.4">
      <c r="B21" s="17" t="str">
        <f>tblData3245678910111213[[#This Row],[Nom du donnateur]]</f>
        <v>lok</v>
      </c>
      <c r="C21" s="18">
        <f>tblData3245678910111213[[#This Row],[Téléphone]]</f>
        <v>1526748866</v>
      </c>
      <c r="D21" s="52"/>
      <c r="E21" s="27"/>
      <c r="F21" s="27"/>
      <c r="G21" s="29">
        <f>tblData32456789[[#This Row],[Montant a collecté]]-tblData32456789[[#This Row],[Montant perçu]]</f>
        <v>0</v>
      </c>
      <c r="H21" s="20"/>
    </row>
    <row r="22" spans="2:8" x14ac:dyDescent="0.4">
      <c r="B22" s="17">
        <f>tblData3245678910111213[[#This Row],[Nom du donnateur]]</f>
        <v>0</v>
      </c>
      <c r="C22" s="18">
        <f>tblData3245678910111213[[#This Row],[Téléphone]]</f>
        <v>0</v>
      </c>
      <c r="D22" s="52"/>
      <c r="E22" s="27"/>
      <c r="F22" s="27"/>
      <c r="G22" s="29">
        <f>tblData32456789[[#This Row],[Montant a collecté]]-tblData32456789[[#This Row],[Montant perçu]]</f>
        <v>0</v>
      </c>
      <c r="H22" s="21"/>
    </row>
    <row r="23" spans="2:8" x14ac:dyDescent="0.4">
      <c r="B23" s="17">
        <f>tblData3245678910111213[[#This Row],[Nom du donnateur]]</f>
        <v>0</v>
      </c>
      <c r="C23" s="18">
        <f>tblData3245678910111213[[#This Row],[Téléphone]]</f>
        <v>0</v>
      </c>
      <c r="D23" s="53"/>
      <c r="E23" s="54"/>
      <c r="F23" s="54"/>
      <c r="G23" s="55">
        <f>tblData32456789[[#This Row],[Montant a collecté]]-tblData32456789[[#This Row],[Montant perçu]]</f>
        <v>0</v>
      </c>
      <c r="H23" s="21"/>
    </row>
    <row r="24" spans="2:8" x14ac:dyDescent="0.4">
      <c r="B24" s="17">
        <f>tblData3245678910111213[[#This Row],[Nom du donnateur]]</f>
        <v>0</v>
      </c>
      <c r="C24" s="18">
        <f>tblData3245678910111213[[#This Row],[Téléphone]]</f>
        <v>0</v>
      </c>
      <c r="D24" s="53"/>
      <c r="E24" s="54"/>
      <c r="F24" s="54"/>
      <c r="G24" s="55">
        <f>tblData32456789[[#This Row],[Montant a collecté]]-tblData32456789[[#This Row],[Montant perçu]]</f>
        <v>0</v>
      </c>
      <c r="H24" s="21"/>
    </row>
    <row r="25" spans="2:8" x14ac:dyDescent="0.4">
      <c r="B25" s="17">
        <f>tblData3245678910111213[[#This Row],[Nom du donnateur]]</f>
        <v>0</v>
      </c>
      <c r="C25" s="18">
        <f>tblData3245678910111213[[#This Row],[Téléphone]]</f>
        <v>0</v>
      </c>
      <c r="D25" s="53"/>
      <c r="E25" s="54"/>
      <c r="F25" s="54"/>
      <c r="G25" s="55">
        <f>tblData32456789[[#This Row],[Montant a collecté]]-tblData32456789[[#This Row],[Montant perçu]]</f>
        <v>0</v>
      </c>
      <c r="H25" s="21"/>
    </row>
    <row r="26" spans="2:8" x14ac:dyDescent="0.4">
      <c r="B26" s="17">
        <f>tblData3245678910111213[[#This Row],[Nom du donnateur]]</f>
        <v>0</v>
      </c>
      <c r="C26" s="18">
        <f>tblData3245678910111213[[#This Row],[Téléphone]]</f>
        <v>0</v>
      </c>
      <c r="D26" s="53"/>
      <c r="E26" s="54"/>
      <c r="F26" s="54"/>
      <c r="G26" s="55">
        <f>tblData32456789[[#This Row],[Montant a collecté]]-tblData32456789[[#This Row],[Montant perçu]]</f>
        <v>0</v>
      </c>
      <c r="H26" s="21"/>
    </row>
    <row r="27" spans="2:8" x14ac:dyDescent="0.4">
      <c r="B27" s="17">
        <f>tblData3245678910111213[[#This Row],[Nom du donnateur]]</f>
        <v>0</v>
      </c>
      <c r="C27" s="18">
        <f>tblData3245678910111213[[#This Row],[Téléphone]]</f>
        <v>0</v>
      </c>
      <c r="D27" s="53"/>
      <c r="E27" s="54"/>
      <c r="F27" s="54"/>
      <c r="G27" s="55">
        <f>tblData32456789[[#This Row],[Montant a collecté]]-tblData32456789[[#This Row],[Montant perçu]]</f>
        <v>0</v>
      </c>
      <c r="H27" s="21"/>
    </row>
    <row r="28" spans="2:8" x14ac:dyDescent="0.4">
      <c r="B28" s="17">
        <f>tblData3245678910111213[[#This Row],[Nom du donnateur]]</f>
        <v>0</v>
      </c>
      <c r="C28" s="18">
        <f>tblData3245678910111213[[#This Row],[Téléphone]]</f>
        <v>0</v>
      </c>
      <c r="D28" s="53"/>
      <c r="E28" s="54"/>
      <c r="F28" s="54"/>
      <c r="G28" s="55">
        <f>tblData32456789[[#This Row],[Montant a collecté]]-tblData32456789[[#This Row],[Montant perçu]]</f>
        <v>0</v>
      </c>
      <c r="H28" s="21"/>
    </row>
    <row r="29" spans="2:8" x14ac:dyDescent="0.4">
      <c r="B29" s="17">
        <f>tblData3245678910111213[[#This Row],[Nom du donnateur]]</f>
        <v>0</v>
      </c>
      <c r="C29" s="18">
        <f>tblData3245678910111213[[#This Row],[Téléphone]]</f>
        <v>0</v>
      </c>
      <c r="D29" s="53"/>
      <c r="E29" s="54"/>
      <c r="F29" s="54"/>
      <c r="G29" s="55">
        <f>tblData32456789[[#This Row],[Montant a collecté]]-tblData32456789[[#This Row],[Montant perçu]]</f>
        <v>0</v>
      </c>
      <c r="H29" s="21"/>
    </row>
    <row r="30" spans="2:8" x14ac:dyDescent="0.4">
      <c r="B30" s="17">
        <f>tblData3245678910111213[[#This Row],[Nom du donnateur]]</f>
        <v>0</v>
      </c>
      <c r="C30" s="18">
        <f>tblData3245678910111213[[#This Row],[Téléphone]]</f>
        <v>0</v>
      </c>
      <c r="D30" s="53"/>
      <c r="E30" s="54"/>
      <c r="F30" s="54"/>
      <c r="G30" s="55">
        <f>tblData32456789[[#This Row],[Montant a collecté]]-tblData32456789[[#This Row],[Montant perçu]]</f>
        <v>0</v>
      </c>
      <c r="H30" s="21"/>
    </row>
    <row r="31" spans="2:8" x14ac:dyDescent="0.4">
      <c r="B31" s="17">
        <f>tblData3245678910111213[[#This Row],[Nom du donnateur]]</f>
        <v>0</v>
      </c>
      <c r="C31" s="18">
        <f>tblData3245678910111213[[#This Row],[Téléphone]]</f>
        <v>0</v>
      </c>
      <c r="D31" s="53"/>
      <c r="E31" s="54"/>
      <c r="F31" s="54"/>
      <c r="G31" s="55">
        <f>tblData32456789[[#This Row],[Montant a collecté]]-tblData32456789[[#This Row],[Montant perçu]]</f>
        <v>0</v>
      </c>
      <c r="H31" s="21"/>
    </row>
    <row r="32" spans="2:8" x14ac:dyDescent="0.4">
      <c r="B32" s="17">
        <f>tblData3245678910111213[[#This Row],[Nom du donnateur]]</f>
        <v>0</v>
      </c>
      <c r="C32" s="18">
        <f>tblData3245678910111213[[#This Row],[Téléphone]]</f>
        <v>0</v>
      </c>
      <c r="D32" s="53"/>
      <c r="E32" s="54"/>
      <c r="F32" s="54"/>
      <c r="G32" s="55">
        <f>tblData32456789[[#This Row],[Montant a collecté]]-tblData32456789[[#This Row],[Montant perçu]]</f>
        <v>0</v>
      </c>
      <c r="H32" s="21"/>
    </row>
    <row r="33" spans="2:8" x14ac:dyDescent="0.4">
      <c r="B33" s="17">
        <f>tblData3245678910111213[[#This Row],[Nom du donnateur]]</f>
        <v>0</v>
      </c>
      <c r="C33" s="18">
        <f>tblData3245678910111213[[#This Row],[Téléphone]]</f>
        <v>0</v>
      </c>
      <c r="D33" s="53"/>
      <c r="E33" s="54"/>
      <c r="F33" s="54"/>
      <c r="G33" s="55">
        <f>tblData32456789[[#This Row],[Montant a collecté]]-tblData32456789[[#This Row],[Montant perçu]]</f>
        <v>0</v>
      </c>
      <c r="H33" s="21"/>
    </row>
    <row r="34" spans="2:8" x14ac:dyDescent="0.4">
      <c r="B34" s="17">
        <f>tblData3245678910111213[[#This Row],[Nom du donnateur]]</f>
        <v>0</v>
      </c>
      <c r="C34" s="18">
        <f>tblData3245678910111213[[#This Row],[Téléphone]]</f>
        <v>0</v>
      </c>
      <c r="D34" s="53"/>
      <c r="E34" s="54"/>
      <c r="F34" s="54"/>
      <c r="G34" s="55">
        <f>tblData32456789[[#This Row],[Montant a collecté]]-tblData32456789[[#This Row],[Montant perçu]]</f>
        <v>0</v>
      </c>
      <c r="H34" s="21"/>
    </row>
    <row r="35" spans="2:8" x14ac:dyDescent="0.4">
      <c r="B35" s="17">
        <f>tblData3245678910111213[[#This Row],[Nom du donnateur]]</f>
        <v>0</v>
      </c>
      <c r="C35" s="18">
        <f>tblData3245678910111213[[#This Row],[Téléphone]]</f>
        <v>0</v>
      </c>
      <c r="D35" s="53"/>
      <c r="E35" s="54"/>
      <c r="F35" s="54"/>
      <c r="G35" s="55">
        <f>tblData32456789[[#This Row],[Montant a collecté]]-tblData32456789[[#This Row],[Montant perçu]]</f>
        <v>0</v>
      </c>
      <c r="H35" s="21"/>
    </row>
    <row r="36" spans="2:8" x14ac:dyDescent="0.4">
      <c r="B36" s="17">
        <f>tblData3245678910111213[[#This Row],[Nom du donnateur]]</f>
        <v>0</v>
      </c>
      <c r="C36" s="18">
        <f>tblData3245678910111213[[#This Row],[Téléphone]]</f>
        <v>0</v>
      </c>
      <c r="D36" s="53"/>
      <c r="E36" s="54"/>
      <c r="F36" s="54"/>
      <c r="G36" s="55">
        <f>tblData32456789[[#This Row],[Montant a collecté]]-tblData32456789[[#This Row],[Montant perçu]]</f>
        <v>0</v>
      </c>
      <c r="H36" s="21"/>
    </row>
    <row r="37" spans="2:8" x14ac:dyDescent="0.4">
      <c r="B37" s="17">
        <f>tblData3245678910111213[[#This Row],[Nom du donnateur]]</f>
        <v>0</v>
      </c>
      <c r="C37" s="18">
        <f>tblData3245678910111213[[#This Row],[Téléphone]]</f>
        <v>0</v>
      </c>
      <c r="D37" s="53"/>
      <c r="E37" s="54"/>
      <c r="F37" s="54"/>
      <c r="G37" s="55">
        <f>tblData32456789[[#This Row],[Montant a collecté]]-tblData32456789[[#This Row],[Montant perçu]]</f>
        <v>0</v>
      </c>
      <c r="H37" s="21"/>
    </row>
    <row r="38" spans="2:8" x14ac:dyDescent="0.4">
      <c r="B38" s="17">
        <f>tblData3245678910111213[[#This Row],[Nom du donnateur]]</f>
        <v>0</v>
      </c>
      <c r="C38" s="18">
        <f>tblData3245678910111213[[#This Row],[Téléphone]]</f>
        <v>0</v>
      </c>
      <c r="D38" s="53"/>
      <c r="E38" s="54"/>
      <c r="F38" s="54"/>
      <c r="G38" s="55">
        <f>tblData32456789[[#This Row],[Montant a collecté]]-tblData32456789[[#This Row],[Montant perçu]]</f>
        <v>0</v>
      </c>
      <c r="H38" s="21"/>
    </row>
    <row r="39" spans="2:8" x14ac:dyDescent="0.4">
      <c r="B39" s="17">
        <f>tblData3245678910111213[[#This Row],[Nom du donnateur]]</f>
        <v>0</v>
      </c>
      <c r="C39" s="18">
        <f>tblData3245678910111213[[#This Row],[Téléphone]]</f>
        <v>0</v>
      </c>
      <c r="D39" s="53"/>
      <c r="E39" s="54"/>
      <c r="F39" s="54"/>
      <c r="G39" s="55">
        <f>tblData32456789[[#This Row],[Montant a collecté]]-tblData32456789[[#This Row],[Montant perçu]]</f>
        <v>0</v>
      </c>
      <c r="H39" s="21"/>
    </row>
    <row r="40" spans="2:8" x14ac:dyDescent="0.4">
      <c r="B40" s="17">
        <f>tblData3245678910111213[[#This Row],[Nom du donnateur]]</f>
        <v>0</v>
      </c>
      <c r="C40" s="18">
        <f>tblData3245678910111213[[#This Row],[Téléphone]]</f>
        <v>0</v>
      </c>
      <c r="D40" s="53"/>
      <c r="E40" s="54"/>
      <c r="F40" s="54"/>
      <c r="G40" s="55">
        <f>tblData32456789[[#This Row],[Montant a collecté]]-tblData32456789[[#This Row],[Montant perçu]]</f>
        <v>0</v>
      </c>
      <c r="H40" s="21"/>
    </row>
    <row r="41" spans="2:8" x14ac:dyDescent="0.4">
      <c r="B41" s="17">
        <f>tblData3245678910111213[[#This Row],[Nom du donnateur]]</f>
        <v>0</v>
      </c>
      <c r="C41" s="18">
        <f>tblData3245678910111213[[#This Row],[Téléphone]]</f>
        <v>0</v>
      </c>
      <c r="D41" s="53"/>
      <c r="E41" s="54"/>
      <c r="F41" s="54"/>
      <c r="G41" s="55">
        <f>tblData32456789[[#This Row],[Montant a collecté]]-tblData32456789[[#This Row],[Montant perçu]]</f>
        <v>0</v>
      </c>
      <c r="H41" s="21"/>
    </row>
    <row r="42" spans="2:8" x14ac:dyDescent="0.4">
      <c r="B42" s="17">
        <f>tblData3245678910111213[[#This Row],[Nom du donnateur]]</f>
        <v>0</v>
      </c>
      <c r="C42" s="18">
        <f>tblData3245678910111213[[#This Row],[Téléphone]]</f>
        <v>0</v>
      </c>
      <c r="D42" s="53"/>
      <c r="E42" s="54"/>
      <c r="F42" s="54"/>
      <c r="G42" s="55">
        <f>tblData32456789[[#This Row],[Montant a collecté]]-tblData32456789[[#This Row],[Montant perçu]]</f>
        <v>0</v>
      </c>
      <c r="H42" s="21"/>
    </row>
    <row r="43" spans="2:8" x14ac:dyDescent="0.4">
      <c r="B43" s="17">
        <f>tblData3245678910111213[[#This Row],[Nom du donnateur]]</f>
        <v>0</v>
      </c>
      <c r="C43" s="18">
        <f>tblData3245678910111213[[#This Row],[Téléphone]]</f>
        <v>0</v>
      </c>
      <c r="D43" s="53"/>
      <c r="E43" s="54"/>
      <c r="F43" s="54"/>
      <c r="G43" s="55">
        <f>tblData32456789[[#This Row],[Montant a collecté]]-tblData32456789[[#This Row],[Montant perçu]]</f>
        <v>0</v>
      </c>
      <c r="H43" s="21"/>
    </row>
    <row r="44" spans="2:8" x14ac:dyDescent="0.4">
      <c r="B44" s="17">
        <f>tblData3245678910111213[[#This Row],[Nom du donnateur]]</f>
        <v>0</v>
      </c>
      <c r="C44" s="18">
        <f>tblData3245678910111213[[#This Row],[Téléphone]]</f>
        <v>0</v>
      </c>
      <c r="D44" s="53"/>
      <c r="E44" s="54"/>
      <c r="F44" s="54"/>
      <c r="G44" s="55">
        <f>tblData32456789[[#This Row],[Montant a collecté]]-tblData32456789[[#This Row],[Montant perçu]]</f>
        <v>0</v>
      </c>
      <c r="H44" s="21"/>
    </row>
    <row r="45" spans="2:8" x14ac:dyDescent="0.4">
      <c r="B45" s="17">
        <f>tblData3245678910111213[[#This Row],[Nom du donnateur]]</f>
        <v>0</v>
      </c>
      <c r="C45" s="18">
        <f>tblData3245678910111213[[#This Row],[Téléphone]]</f>
        <v>0</v>
      </c>
      <c r="D45" s="53"/>
      <c r="E45" s="54"/>
      <c r="F45" s="54"/>
      <c r="G45" s="55">
        <f>tblData32456789[[#This Row],[Montant a collecté]]-tblData32456789[[#This Row],[Montant perçu]]</f>
        <v>0</v>
      </c>
      <c r="H45" s="21"/>
    </row>
    <row r="46" spans="2:8" x14ac:dyDescent="0.4">
      <c r="B46" s="17">
        <f>tblData3245678910111213[[#This Row],[Nom du donnateur]]</f>
        <v>0</v>
      </c>
      <c r="C46" s="18">
        <f>tblData3245678910111213[[#This Row],[Téléphone]]</f>
        <v>0</v>
      </c>
      <c r="D46" s="53"/>
      <c r="E46" s="54"/>
      <c r="F46" s="54"/>
      <c r="G46" s="55">
        <f>tblData32456789[[#This Row],[Montant a collecté]]-tblData32456789[[#This Row],[Montant perçu]]</f>
        <v>0</v>
      </c>
      <c r="H46" s="21"/>
    </row>
    <row r="47" spans="2:8" x14ac:dyDescent="0.4">
      <c r="B47" s="17">
        <f>tblData3245678910111213[[#This Row],[Nom du donnateur]]</f>
        <v>0</v>
      </c>
      <c r="C47" s="18">
        <f>tblData3245678910111213[[#This Row],[Téléphone]]</f>
        <v>0</v>
      </c>
      <c r="D47" s="53"/>
      <c r="E47" s="54"/>
      <c r="F47" s="54"/>
      <c r="G47" s="55">
        <f>tblData32456789[[#This Row],[Montant a collecté]]-tblData32456789[[#This Row],[Montant perçu]]</f>
        <v>0</v>
      </c>
      <c r="H47" s="21"/>
    </row>
    <row r="48" spans="2:8" x14ac:dyDescent="0.4">
      <c r="B48" s="17">
        <f>tblData3245678910111213[[#This Row],[Nom du donnateur]]</f>
        <v>0</v>
      </c>
      <c r="C48" s="18">
        <f>tblData3245678910111213[[#This Row],[Téléphone]]</f>
        <v>0</v>
      </c>
      <c r="D48" s="53"/>
      <c r="E48" s="54"/>
      <c r="F48" s="54"/>
      <c r="G48" s="55">
        <f>tblData32456789[[#This Row],[Montant a collecté]]-tblData32456789[[#This Row],[Montant perçu]]</f>
        <v>0</v>
      </c>
      <c r="H48" s="21"/>
    </row>
    <row r="49" spans="2:8" x14ac:dyDescent="0.4">
      <c r="B49" s="17">
        <f>tblData3245678910111213[[#This Row],[Nom du donnateur]]</f>
        <v>0</v>
      </c>
      <c r="C49" s="18">
        <f>tblData3245678910111213[[#This Row],[Téléphone]]</f>
        <v>0</v>
      </c>
      <c r="D49" s="53"/>
      <c r="E49" s="54"/>
      <c r="F49" s="54"/>
      <c r="G49" s="55">
        <f>tblData32456789[[#This Row],[Montant a collecté]]-tblData32456789[[#This Row],[Montant perçu]]</f>
        <v>0</v>
      </c>
      <c r="H49" s="21"/>
    </row>
    <row r="50" spans="2:8" x14ac:dyDescent="0.4">
      <c r="B50" s="17">
        <f>tblData3245678910111213[[#This Row],[Nom du donnateur]]</f>
        <v>0</v>
      </c>
      <c r="C50" s="18">
        <f>tblData3245678910111213[[#This Row],[Téléphone]]</f>
        <v>0</v>
      </c>
      <c r="D50" s="53"/>
      <c r="E50" s="54"/>
      <c r="F50" s="54"/>
      <c r="G50" s="55">
        <f>tblData32456789[[#This Row],[Montant a collecté]]-tblData32456789[[#This Row],[Montant perçu]]</f>
        <v>0</v>
      </c>
      <c r="H50" s="21"/>
    </row>
    <row r="51" spans="2:8" x14ac:dyDescent="0.4">
      <c r="B51" s="17">
        <f>tblData3245678910111213[[#This Row],[Nom du donnateur]]</f>
        <v>0</v>
      </c>
      <c r="C51" s="18">
        <f>tblData3245678910111213[[#This Row],[Téléphone]]</f>
        <v>0</v>
      </c>
      <c r="D51" s="53"/>
      <c r="E51" s="54"/>
      <c r="F51" s="54"/>
      <c r="G51" s="55">
        <f>tblData32456789[[#This Row],[Montant a collecté]]-tblData32456789[[#This Row],[Montant perçu]]</f>
        <v>0</v>
      </c>
      <c r="H51" s="21"/>
    </row>
    <row r="52" spans="2:8" x14ac:dyDescent="0.4">
      <c r="B52" s="17">
        <f>tblData3245678910111213[[#This Row],[Nom du donnateur]]</f>
        <v>0</v>
      </c>
      <c r="C52" s="18">
        <f>tblData3245678910111213[[#This Row],[Téléphone]]</f>
        <v>0</v>
      </c>
      <c r="D52" s="53"/>
      <c r="E52" s="54"/>
      <c r="F52" s="54"/>
      <c r="G52" s="55">
        <f>tblData32456789[[#This Row],[Montant a collecté]]-tblData32456789[[#This Row],[Montant perçu]]</f>
        <v>0</v>
      </c>
      <c r="H52" s="21"/>
    </row>
    <row r="53" spans="2:8" x14ac:dyDescent="0.4">
      <c r="B53" s="17">
        <f>tblData3245678910111213[[#This Row],[Nom du donnateur]]</f>
        <v>0</v>
      </c>
      <c r="C53" s="18">
        <f>tblData3245678910111213[[#This Row],[Téléphone]]</f>
        <v>0</v>
      </c>
      <c r="D53" s="53"/>
      <c r="E53" s="54"/>
      <c r="F53" s="54"/>
      <c r="G53" s="55">
        <f>tblData32456789[[#This Row],[Montant a collecté]]-tblData32456789[[#This Row],[Montant perçu]]</f>
        <v>0</v>
      </c>
      <c r="H53" s="21"/>
    </row>
    <row r="54" spans="2:8" x14ac:dyDescent="0.4">
      <c r="B54" s="17">
        <f>tblData3245678910111213[[#This Row],[Nom du donnateur]]</f>
        <v>0</v>
      </c>
      <c r="C54" s="18">
        <f>tblData3245678910111213[[#This Row],[Téléphone]]</f>
        <v>0</v>
      </c>
      <c r="D54" s="53"/>
      <c r="E54" s="54"/>
      <c r="F54" s="54"/>
      <c r="G54" s="55">
        <f>tblData32456789[[#This Row],[Montant a collecté]]-tblData32456789[[#This Row],[Montant perçu]]</f>
        <v>0</v>
      </c>
      <c r="H54" s="21"/>
    </row>
    <row r="55" spans="2:8" x14ac:dyDescent="0.4">
      <c r="B55" s="17">
        <f>tblData3245678910111213[[#This Row],[Nom du donnateur]]</f>
        <v>0</v>
      </c>
      <c r="C55" s="18">
        <f>tblData3245678910111213[[#This Row],[Téléphone]]</f>
        <v>0</v>
      </c>
      <c r="D55" s="53"/>
      <c r="E55" s="54"/>
      <c r="F55" s="54"/>
      <c r="G55" s="55">
        <f>tblData32456789[[#This Row],[Montant a collecté]]-tblData32456789[[#This Row],[Montant perçu]]</f>
        <v>0</v>
      </c>
      <c r="H55" s="21"/>
    </row>
    <row r="56" spans="2:8" x14ac:dyDescent="0.4">
      <c r="B56" s="17">
        <f>tblData3245678910111213[[#This Row],[Nom du donnateur]]</f>
        <v>0</v>
      </c>
      <c r="C56" s="18">
        <f>tblData3245678910111213[[#This Row],[Téléphone]]</f>
        <v>0</v>
      </c>
      <c r="D56" s="53"/>
      <c r="E56" s="54"/>
      <c r="F56" s="54"/>
      <c r="G56" s="55">
        <f>tblData32456789[[#This Row],[Montant a collecté]]-tblData32456789[[#This Row],[Montant perçu]]</f>
        <v>0</v>
      </c>
      <c r="H56" s="21"/>
    </row>
    <row r="57" spans="2:8" x14ac:dyDescent="0.4">
      <c r="B57" s="17">
        <f>tblData3245678910111213[[#This Row],[Nom du donnateur]]</f>
        <v>0</v>
      </c>
      <c r="C57" s="18">
        <f>tblData3245678910111213[[#This Row],[Téléphone]]</f>
        <v>0</v>
      </c>
      <c r="D57" s="53"/>
      <c r="E57" s="54"/>
      <c r="F57" s="54"/>
      <c r="G57" s="55">
        <f>tblData32456789[[#This Row],[Montant a collecté]]-tblData32456789[[#This Row],[Montant perçu]]</f>
        <v>0</v>
      </c>
      <c r="H57" s="21"/>
    </row>
    <row r="58" spans="2:8" x14ac:dyDescent="0.4">
      <c r="B58" s="17">
        <f>tblData3245678910111213[[#This Row],[Nom du donnateur]]</f>
        <v>0</v>
      </c>
      <c r="C58" s="18">
        <f>tblData3245678910111213[[#This Row],[Téléphone]]</f>
        <v>0</v>
      </c>
      <c r="D58" s="53"/>
      <c r="E58" s="54"/>
      <c r="F58" s="54"/>
      <c r="G58" s="55">
        <f>tblData32456789[[#This Row],[Montant a collecté]]-tblData32456789[[#This Row],[Montant perçu]]</f>
        <v>0</v>
      </c>
      <c r="H58" s="21"/>
    </row>
    <row r="59" spans="2:8" x14ac:dyDescent="0.4">
      <c r="B59" s="17">
        <f>tblData3245678910111213[[#This Row],[Nom du donnateur]]</f>
        <v>0</v>
      </c>
      <c r="C59" s="18">
        <f>tblData3245678910111213[[#This Row],[Téléphone]]</f>
        <v>0</v>
      </c>
      <c r="D59" s="53"/>
      <c r="E59" s="54"/>
      <c r="F59" s="54"/>
      <c r="G59" s="55">
        <f>tblData32456789[[#This Row],[Montant a collecté]]-tblData32456789[[#This Row],[Montant perçu]]</f>
        <v>0</v>
      </c>
      <c r="H59" s="21"/>
    </row>
    <row r="60" spans="2:8" x14ac:dyDescent="0.4">
      <c r="B60" s="17">
        <f>tblData3245678910111213[[#This Row],[Nom du donnateur]]</f>
        <v>0</v>
      </c>
      <c r="C60" s="18">
        <f>tblData3245678910111213[[#This Row],[Téléphone]]</f>
        <v>0</v>
      </c>
      <c r="D60" s="53"/>
      <c r="E60" s="54"/>
      <c r="F60" s="54"/>
      <c r="G60" s="55">
        <f>tblData32456789[[#This Row],[Montant a collecté]]-tblData32456789[[#This Row],[Montant perçu]]</f>
        <v>0</v>
      </c>
      <c r="H60" s="21"/>
    </row>
    <row r="61" spans="2:8" x14ac:dyDescent="0.4">
      <c r="B61" s="17">
        <f>tblData3245678910111213[[#This Row],[Nom du donnateur]]</f>
        <v>0</v>
      </c>
      <c r="C61" s="18">
        <f>tblData3245678910111213[[#This Row],[Téléphone]]</f>
        <v>0</v>
      </c>
      <c r="D61" s="53"/>
      <c r="E61" s="54"/>
      <c r="F61" s="54"/>
      <c r="G61" s="55">
        <f>tblData32456789[[#This Row],[Montant a collecté]]-tblData32456789[[#This Row],[Montant perçu]]</f>
        <v>0</v>
      </c>
      <c r="H61" s="21"/>
    </row>
    <row r="62" spans="2:8" x14ac:dyDescent="0.4">
      <c r="B62" s="17">
        <f>tblData3245678910111213[[#This Row],[Nom du donnateur]]</f>
        <v>0</v>
      </c>
      <c r="C62" s="18">
        <f>tblData3245678910111213[[#This Row],[Téléphone]]</f>
        <v>0</v>
      </c>
      <c r="D62" s="53"/>
      <c r="E62" s="54"/>
      <c r="F62" s="54"/>
      <c r="G62" s="55">
        <f>tblData32456789[[#This Row],[Montant a collecté]]-tblData32456789[[#This Row],[Montant perçu]]</f>
        <v>0</v>
      </c>
      <c r="H62" s="21"/>
    </row>
    <row r="63" spans="2:8" x14ac:dyDescent="0.4">
      <c r="B63" s="17">
        <f>tblData3245678910111213[[#This Row],[Nom du donnateur]]</f>
        <v>0</v>
      </c>
      <c r="C63" s="18">
        <f>tblData3245678910111213[[#This Row],[Téléphone]]</f>
        <v>0</v>
      </c>
      <c r="D63" s="53"/>
      <c r="E63" s="54"/>
      <c r="F63" s="54"/>
      <c r="G63" s="55">
        <f>tblData32456789[[#This Row],[Montant a collecté]]-tblData32456789[[#This Row],[Montant perçu]]</f>
        <v>0</v>
      </c>
      <c r="H63" s="21"/>
    </row>
    <row r="64" spans="2:8" x14ac:dyDescent="0.4">
      <c r="B64" s="17">
        <f>tblData3245678910111213[[#This Row],[Nom du donnateur]]</f>
        <v>0</v>
      </c>
      <c r="C64" s="18">
        <f>tblData3245678910111213[[#This Row],[Téléphone]]</f>
        <v>0</v>
      </c>
      <c r="D64" s="53"/>
      <c r="E64" s="54"/>
      <c r="F64" s="54"/>
      <c r="G64" s="55">
        <f>tblData32456789[[#This Row],[Montant a collecté]]-tblData32456789[[#This Row],[Montant perçu]]</f>
        <v>0</v>
      </c>
      <c r="H64" s="21"/>
    </row>
    <row r="65" spans="2:8" x14ac:dyDescent="0.4">
      <c r="B65" s="17">
        <f>tblData3245678910111213[[#This Row],[Nom du donnateur]]</f>
        <v>0</v>
      </c>
      <c r="C65" s="18">
        <f>tblData3245678910111213[[#This Row],[Téléphone]]</f>
        <v>0</v>
      </c>
      <c r="D65" s="53"/>
      <c r="E65" s="54"/>
      <c r="F65" s="54"/>
      <c r="G65" s="55">
        <f>tblData32456789[[#This Row],[Montant a collecté]]-tblData32456789[[#This Row],[Montant perçu]]</f>
        <v>0</v>
      </c>
      <c r="H65" s="21"/>
    </row>
    <row r="66" spans="2:8" x14ac:dyDescent="0.4">
      <c r="B66" s="17">
        <f>tblData3245678910111213[[#This Row],[Nom du donnateur]]</f>
        <v>0</v>
      </c>
      <c r="C66" s="18">
        <f>tblData3245678910111213[[#This Row],[Téléphone]]</f>
        <v>0</v>
      </c>
      <c r="D66" s="53"/>
      <c r="E66" s="54"/>
      <c r="F66" s="54"/>
      <c r="G66" s="55">
        <f>tblData32456789[[#This Row],[Montant a collecté]]-tblData32456789[[#This Row],[Montant perçu]]</f>
        <v>0</v>
      </c>
      <c r="H66" s="21"/>
    </row>
    <row r="67" spans="2:8" x14ac:dyDescent="0.4">
      <c r="B67" s="17">
        <f>tblData3245678910111213[[#This Row],[Nom du donnateur]]</f>
        <v>0</v>
      </c>
      <c r="C67" s="18">
        <f>tblData3245678910111213[[#This Row],[Téléphone]]</f>
        <v>0</v>
      </c>
      <c r="D67" s="53"/>
      <c r="E67" s="54"/>
      <c r="F67" s="54"/>
      <c r="G67" s="55">
        <f>tblData32456789[[#This Row],[Montant a collecté]]-tblData32456789[[#This Row],[Montant perçu]]</f>
        <v>0</v>
      </c>
      <c r="H67" s="21"/>
    </row>
    <row r="68" spans="2:8" x14ac:dyDescent="0.4">
      <c r="B68" s="17">
        <f>tblData3245678910111213[[#This Row],[Nom du donnateur]]</f>
        <v>0</v>
      </c>
      <c r="C68" s="18">
        <f>tblData3245678910111213[[#This Row],[Téléphone]]</f>
        <v>0</v>
      </c>
      <c r="D68" s="53"/>
      <c r="E68" s="54"/>
      <c r="F68" s="54"/>
      <c r="G68" s="55">
        <f>tblData32456789[[#This Row],[Montant a collecté]]-tblData32456789[[#This Row],[Montant perçu]]</f>
        <v>0</v>
      </c>
      <c r="H68" s="21"/>
    </row>
    <row r="69" spans="2:8" x14ac:dyDescent="0.4">
      <c r="B69" s="17">
        <f>tblData3245678910111213[[#This Row],[Nom du donnateur]]</f>
        <v>0</v>
      </c>
      <c r="C69" s="18">
        <f>tblData3245678910111213[[#This Row],[Téléphone]]</f>
        <v>0</v>
      </c>
      <c r="D69" s="53"/>
      <c r="E69" s="54"/>
      <c r="F69" s="54"/>
      <c r="G69" s="55">
        <f>tblData32456789[[#This Row],[Montant a collecté]]-tblData32456789[[#This Row],[Montant perçu]]</f>
        <v>0</v>
      </c>
      <c r="H69" s="21"/>
    </row>
    <row r="70" spans="2:8" x14ac:dyDescent="0.4">
      <c r="B70" s="17">
        <f>tblData3245678910111213[[#This Row],[Nom du donnateur]]</f>
        <v>0</v>
      </c>
      <c r="C70" s="18">
        <f>tblData3245678910111213[[#This Row],[Téléphone]]</f>
        <v>0</v>
      </c>
      <c r="D70" s="53"/>
      <c r="E70" s="54"/>
      <c r="F70" s="54"/>
      <c r="G70" s="55">
        <f>tblData32456789[[#This Row],[Montant a collecté]]-tblData32456789[[#This Row],[Montant perçu]]</f>
        <v>0</v>
      </c>
      <c r="H70" s="21"/>
    </row>
    <row r="71" spans="2:8" x14ac:dyDescent="0.4">
      <c r="B71" s="17">
        <f>tblData3245678910111213[[#This Row],[Nom du donnateur]]</f>
        <v>0</v>
      </c>
      <c r="C71" s="18">
        <f>tblData3245678910111213[[#This Row],[Téléphone]]</f>
        <v>0</v>
      </c>
      <c r="D71" s="53"/>
      <c r="E71" s="54"/>
      <c r="F71" s="54"/>
      <c r="G71" s="55">
        <f>tblData32456789[[#This Row],[Montant a collecté]]-tblData32456789[[#This Row],[Montant perçu]]</f>
        <v>0</v>
      </c>
      <c r="H71" s="21"/>
    </row>
    <row r="72" spans="2:8" x14ac:dyDescent="0.4">
      <c r="B72" s="17">
        <f>tblData3245678910111213[[#This Row],[Nom du donnateur]]</f>
        <v>0</v>
      </c>
      <c r="C72" s="18">
        <f>tblData3245678910111213[[#This Row],[Téléphone]]</f>
        <v>0</v>
      </c>
      <c r="D72" s="53"/>
      <c r="E72" s="54"/>
      <c r="F72" s="54"/>
      <c r="G72" s="55">
        <f>tblData32456789[[#This Row],[Montant a collecté]]-tblData32456789[[#This Row],[Montant perçu]]</f>
        <v>0</v>
      </c>
      <c r="H72" s="21"/>
    </row>
    <row r="73" spans="2:8" x14ac:dyDescent="0.4">
      <c r="B73" s="17">
        <f>tblData3245678910111213[[#This Row],[Nom du donnateur]]</f>
        <v>0</v>
      </c>
      <c r="C73" s="18">
        <f>tblData3245678910111213[[#This Row],[Téléphone]]</f>
        <v>0</v>
      </c>
      <c r="D73" s="53"/>
      <c r="E73" s="54"/>
      <c r="F73" s="54"/>
      <c r="G73" s="55">
        <f>tblData32456789[[#This Row],[Montant a collecté]]-tblData32456789[[#This Row],[Montant perçu]]</f>
        <v>0</v>
      </c>
      <c r="H73" s="21"/>
    </row>
    <row r="74" spans="2:8" x14ac:dyDescent="0.4">
      <c r="B74" s="17">
        <f>tblData3245678910111213[[#This Row],[Nom du donnateur]]</f>
        <v>0</v>
      </c>
      <c r="C74" s="18">
        <f>tblData3245678910111213[[#This Row],[Téléphone]]</f>
        <v>0</v>
      </c>
      <c r="D74" s="53"/>
      <c r="E74" s="54"/>
      <c r="F74" s="54"/>
      <c r="G74" s="55">
        <f>tblData32456789[[#This Row],[Montant a collecté]]-tblData32456789[[#This Row],[Montant perçu]]</f>
        <v>0</v>
      </c>
      <c r="H74" s="21"/>
    </row>
    <row r="75" spans="2:8" x14ac:dyDescent="0.4">
      <c r="B75" s="17">
        <f>tblData3245678910111213[[#This Row],[Nom du donnateur]]</f>
        <v>0</v>
      </c>
      <c r="C75" s="18">
        <f>tblData3245678910111213[[#This Row],[Téléphone]]</f>
        <v>0</v>
      </c>
      <c r="D75" s="53"/>
      <c r="E75" s="54"/>
      <c r="F75" s="54"/>
      <c r="G75" s="55">
        <f>tblData32456789[[#This Row],[Montant a collecté]]-tblData32456789[[#This Row],[Montant perçu]]</f>
        <v>0</v>
      </c>
      <c r="H75" s="21"/>
    </row>
    <row r="76" spans="2:8" x14ac:dyDescent="0.4">
      <c r="B76" s="17">
        <f>tblData3245678910111213[[#This Row],[Nom du donnateur]]</f>
        <v>0</v>
      </c>
      <c r="C76" s="18">
        <f>tblData3245678910111213[[#This Row],[Téléphone]]</f>
        <v>0</v>
      </c>
      <c r="D76" s="53"/>
      <c r="E76" s="54"/>
      <c r="F76" s="54"/>
      <c r="G76" s="55">
        <f>tblData32456789[[#This Row],[Montant a collecté]]-tblData32456789[[#This Row],[Montant perçu]]</f>
        <v>0</v>
      </c>
      <c r="H76" s="21"/>
    </row>
    <row r="77" spans="2:8" x14ac:dyDescent="0.4">
      <c r="B77" s="17">
        <f>tblData3245678910111213[[#This Row],[Nom du donnateur]]</f>
        <v>0</v>
      </c>
      <c r="C77" s="18">
        <f>tblData3245678910111213[[#This Row],[Téléphone]]</f>
        <v>0</v>
      </c>
      <c r="D77" s="53"/>
      <c r="E77" s="54"/>
      <c r="F77" s="54"/>
      <c r="G77" s="55">
        <f>tblData32456789[[#This Row],[Montant a collecté]]-tblData32456789[[#This Row],[Montant perçu]]</f>
        <v>0</v>
      </c>
      <c r="H77" s="21"/>
    </row>
    <row r="78" spans="2:8" x14ac:dyDescent="0.4">
      <c r="B78" s="17">
        <f>tblData3245678910111213[[#This Row],[Nom du donnateur]]</f>
        <v>0</v>
      </c>
      <c r="C78" s="18">
        <f>tblData3245678910111213[[#This Row],[Téléphone]]</f>
        <v>0</v>
      </c>
      <c r="D78" s="53"/>
      <c r="E78" s="54"/>
      <c r="F78" s="54"/>
      <c r="G78" s="55">
        <f>tblData32456789[[#This Row],[Montant a collecté]]-tblData32456789[[#This Row],[Montant perçu]]</f>
        <v>0</v>
      </c>
      <c r="H78" s="21"/>
    </row>
    <row r="79" spans="2:8" x14ac:dyDescent="0.4">
      <c r="B79" s="17">
        <f>tblData3245678910111213[[#This Row],[Nom du donnateur]]</f>
        <v>0</v>
      </c>
      <c r="C79" s="18">
        <f>tblData3245678910111213[[#This Row],[Téléphone]]</f>
        <v>0</v>
      </c>
      <c r="D79" s="53"/>
      <c r="E79" s="54"/>
      <c r="F79" s="54"/>
      <c r="G79" s="55">
        <f>tblData32456789[[#This Row],[Montant a collecté]]-tblData32456789[[#This Row],[Montant perçu]]</f>
        <v>0</v>
      </c>
      <c r="H79" s="21"/>
    </row>
    <row r="80" spans="2:8" x14ac:dyDescent="0.4">
      <c r="B80" s="17">
        <f>tblData3245678910111213[[#This Row],[Nom du donnateur]]</f>
        <v>0</v>
      </c>
      <c r="C80" s="18">
        <f>tblData3245678910111213[[#This Row],[Téléphone]]</f>
        <v>0</v>
      </c>
      <c r="D80" s="53"/>
      <c r="E80" s="54"/>
      <c r="F80" s="54"/>
      <c r="G80" s="55">
        <f>tblData32456789[[#This Row],[Montant a collecté]]-tblData32456789[[#This Row],[Montant perçu]]</f>
        <v>0</v>
      </c>
      <c r="H80" s="21"/>
    </row>
    <row r="81" spans="2:8" x14ac:dyDescent="0.4">
      <c r="B81" s="17">
        <f>tblData3245678910111213[[#This Row],[Nom du donnateur]]</f>
        <v>0</v>
      </c>
      <c r="C81" s="18">
        <f>tblData3245678910111213[[#This Row],[Téléphone]]</f>
        <v>0</v>
      </c>
      <c r="D81" s="53"/>
      <c r="E81" s="54"/>
      <c r="F81" s="54"/>
      <c r="G81" s="55">
        <f>tblData32456789[[#This Row],[Montant a collecté]]-tblData32456789[[#This Row],[Montant perçu]]</f>
        <v>0</v>
      </c>
      <c r="H81" s="21"/>
    </row>
    <row r="82" spans="2:8" x14ac:dyDescent="0.4">
      <c r="B82" s="17">
        <f>tblData3245678910111213[[#This Row],[Nom du donnateur]]</f>
        <v>0</v>
      </c>
      <c r="C82" s="18">
        <f>tblData3245678910111213[[#This Row],[Téléphone]]</f>
        <v>0</v>
      </c>
      <c r="D82" s="53"/>
      <c r="E82" s="54"/>
      <c r="F82" s="54"/>
      <c r="G82" s="55">
        <f>tblData32456789[[#This Row],[Montant a collecté]]-tblData32456789[[#This Row],[Montant perçu]]</f>
        <v>0</v>
      </c>
      <c r="H82" s="21"/>
    </row>
    <row r="83" spans="2:8" x14ac:dyDescent="0.4">
      <c r="B83" s="17">
        <f>tblData3245678910111213[[#This Row],[Nom du donnateur]]</f>
        <v>0</v>
      </c>
      <c r="C83" s="18">
        <f>tblData3245678910111213[[#This Row],[Téléphone]]</f>
        <v>0</v>
      </c>
      <c r="D83" s="53"/>
      <c r="E83" s="54"/>
      <c r="F83" s="54"/>
      <c r="G83" s="55">
        <f>tblData32456789[[#This Row],[Montant a collecté]]-tblData32456789[[#This Row],[Montant perçu]]</f>
        <v>0</v>
      </c>
      <c r="H83" s="21"/>
    </row>
    <row r="84" spans="2:8" x14ac:dyDescent="0.4">
      <c r="B84" s="17">
        <f>tblData3245678910111213[[#This Row],[Nom du donnateur]]</f>
        <v>0</v>
      </c>
      <c r="C84" s="18">
        <f>tblData3245678910111213[[#This Row],[Téléphone]]</f>
        <v>0</v>
      </c>
      <c r="D84" s="53"/>
      <c r="E84" s="54"/>
      <c r="F84" s="54"/>
      <c r="G84" s="55">
        <f>tblData32456789[[#This Row],[Montant a collecté]]-tblData32456789[[#This Row],[Montant perçu]]</f>
        <v>0</v>
      </c>
      <c r="H84" s="21"/>
    </row>
    <row r="85" spans="2:8" x14ac:dyDescent="0.4">
      <c r="B85" s="17">
        <f>tblData3245678910111213[[#This Row],[Nom du donnateur]]</f>
        <v>0</v>
      </c>
      <c r="C85" s="18">
        <f>tblData3245678910111213[[#This Row],[Téléphone]]</f>
        <v>0</v>
      </c>
      <c r="D85" s="53"/>
      <c r="E85" s="54"/>
      <c r="F85" s="54"/>
      <c r="G85" s="55">
        <f>tblData32456789[[#This Row],[Montant a collecté]]-tblData32456789[[#This Row],[Montant perçu]]</f>
        <v>0</v>
      </c>
      <c r="H85" s="21"/>
    </row>
    <row r="86" spans="2:8" x14ac:dyDescent="0.4">
      <c r="B86" s="17">
        <f>tblData3245678910111213[[#This Row],[Nom du donnateur]]</f>
        <v>0</v>
      </c>
      <c r="C86" s="18">
        <f>tblData3245678910111213[[#This Row],[Téléphone]]</f>
        <v>0</v>
      </c>
      <c r="D86" s="53"/>
      <c r="E86" s="54"/>
      <c r="F86" s="54"/>
      <c r="G86" s="55">
        <f>tblData32456789[[#This Row],[Montant a collecté]]-tblData32456789[[#This Row],[Montant perçu]]</f>
        <v>0</v>
      </c>
      <c r="H86" s="21"/>
    </row>
    <row r="87" spans="2:8" x14ac:dyDescent="0.4">
      <c r="B87" s="17">
        <f>tblData3245678910111213[[#This Row],[Nom du donnateur]]</f>
        <v>0</v>
      </c>
      <c r="C87" s="18">
        <f>tblData3245678910111213[[#This Row],[Téléphone]]</f>
        <v>0</v>
      </c>
      <c r="D87" s="53"/>
      <c r="E87" s="54"/>
      <c r="F87" s="54"/>
      <c r="G87" s="55">
        <f>tblData32456789[[#This Row],[Montant a collecté]]-tblData32456789[[#This Row],[Montant perçu]]</f>
        <v>0</v>
      </c>
      <c r="H87" s="21"/>
    </row>
    <row r="88" spans="2:8" x14ac:dyDescent="0.4">
      <c r="B88" s="17">
        <f>tblData3245678910111213[[#This Row],[Nom du donnateur]]</f>
        <v>0</v>
      </c>
      <c r="C88" s="18">
        <f>tblData3245678910111213[[#This Row],[Téléphone]]</f>
        <v>0</v>
      </c>
      <c r="D88" s="53"/>
      <c r="E88" s="54"/>
      <c r="F88" s="54"/>
      <c r="G88" s="55">
        <f>tblData32456789[[#This Row],[Montant a collecté]]-tblData32456789[[#This Row],[Montant perçu]]</f>
        <v>0</v>
      </c>
      <c r="H88" s="21"/>
    </row>
    <row r="89" spans="2:8" x14ac:dyDescent="0.4">
      <c r="B89" s="17">
        <f>tblData3245678910111213[[#This Row],[Nom du donnateur]]</f>
        <v>0</v>
      </c>
      <c r="C89" s="18">
        <f>tblData3245678910111213[[#This Row],[Téléphone]]</f>
        <v>0</v>
      </c>
      <c r="D89" s="53"/>
      <c r="E89" s="54"/>
      <c r="F89" s="54"/>
      <c r="G89" s="55">
        <f>tblData32456789[[#This Row],[Montant a collecté]]-tblData32456789[[#This Row],[Montant perçu]]</f>
        <v>0</v>
      </c>
      <c r="H89" s="21"/>
    </row>
    <row r="90" spans="2:8" x14ac:dyDescent="0.4">
      <c r="B90" s="17">
        <f>tblData3245678910111213[[#This Row],[Nom du donnateur]]</f>
        <v>0</v>
      </c>
      <c r="C90" s="18">
        <f>tblData3245678910111213[[#This Row],[Téléphone]]</f>
        <v>0</v>
      </c>
      <c r="D90" s="53"/>
      <c r="E90" s="54"/>
      <c r="F90" s="54"/>
      <c r="G90" s="55">
        <f>tblData32456789[[#This Row],[Montant a collecté]]-tblData32456789[[#This Row],[Montant perçu]]</f>
        <v>0</v>
      </c>
      <c r="H90" s="21"/>
    </row>
    <row r="91" spans="2:8" x14ac:dyDescent="0.4">
      <c r="B91" s="17">
        <f>tblData3245678910111213[[#This Row],[Nom du donnateur]]</f>
        <v>0</v>
      </c>
      <c r="C91" s="18">
        <f>tblData3245678910111213[[#This Row],[Téléphone]]</f>
        <v>0</v>
      </c>
      <c r="D91" s="53"/>
      <c r="E91" s="54"/>
      <c r="F91" s="54"/>
      <c r="G91" s="55">
        <f>tblData32456789[[#This Row],[Montant a collecté]]-tblData32456789[[#This Row],[Montant perçu]]</f>
        <v>0</v>
      </c>
      <c r="H91" s="21"/>
    </row>
    <row r="92" spans="2:8" x14ac:dyDescent="0.4">
      <c r="B92" s="17">
        <f>tblData3245678910111213[[#This Row],[Nom du donnateur]]</f>
        <v>0</v>
      </c>
      <c r="C92" s="18">
        <f>tblData3245678910111213[[#This Row],[Téléphone]]</f>
        <v>0</v>
      </c>
      <c r="D92" s="53"/>
      <c r="E92" s="54"/>
      <c r="F92" s="54"/>
      <c r="G92" s="55">
        <f>tblData32456789[[#This Row],[Montant a collecté]]-tblData32456789[[#This Row],[Montant perçu]]</f>
        <v>0</v>
      </c>
      <c r="H92" s="21"/>
    </row>
    <row r="93" spans="2:8" x14ac:dyDescent="0.4">
      <c r="B93" s="17">
        <f>tblData3245678910111213[[#This Row],[Nom du donnateur]]</f>
        <v>0</v>
      </c>
      <c r="C93" s="18">
        <f>tblData3245678910111213[[#This Row],[Téléphone]]</f>
        <v>0</v>
      </c>
      <c r="D93" s="53"/>
      <c r="E93" s="54"/>
      <c r="F93" s="54"/>
      <c r="G93" s="55">
        <f>tblData32456789[[#This Row],[Montant a collecté]]-tblData32456789[[#This Row],[Montant perçu]]</f>
        <v>0</v>
      </c>
      <c r="H93" s="21"/>
    </row>
    <row r="94" spans="2:8" x14ac:dyDescent="0.4">
      <c r="B94" s="17">
        <f>tblData3245678910111213[[#This Row],[Nom du donnateur]]</f>
        <v>0</v>
      </c>
      <c r="C94" s="18">
        <f>tblData3245678910111213[[#This Row],[Téléphone]]</f>
        <v>0</v>
      </c>
      <c r="D94" s="53"/>
      <c r="E94" s="54"/>
      <c r="F94" s="54"/>
      <c r="G94" s="55">
        <f>tblData32456789[[#This Row],[Montant a collecté]]-tblData32456789[[#This Row],[Montant perçu]]</f>
        <v>0</v>
      </c>
      <c r="H94" s="21"/>
    </row>
    <row r="95" spans="2:8" x14ac:dyDescent="0.4">
      <c r="B95" s="17">
        <f>tblData3245678910111213[[#This Row],[Nom du donnateur]]</f>
        <v>0</v>
      </c>
      <c r="C95" s="18">
        <f>tblData3245678910111213[[#This Row],[Téléphone]]</f>
        <v>0</v>
      </c>
      <c r="D95" s="53"/>
      <c r="E95" s="54"/>
      <c r="F95" s="54"/>
      <c r="G95" s="55">
        <f>tblData32456789[[#This Row],[Montant a collecté]]-tblData32456789[[#This Row],[Montant perçu]]</f>
        <v>0</v>
      </c>
      <c r="H95" s="21"/>
    </row>
    <row r="96" spans="2:8" x14ac:dyDescent="0.4">
      <c r="B96" s="17">
        <f>tblData3245678910111213[[#This Row],[Nom du donnateur]]</f>
        <v>0</v>
      </c>
      <c r="C96" s="18">
        <f>tblData3245678910111213[[#This Row],[Téléphone]]</f>
        <v>0</v>
      </c>
      <c r="D96" s="53"/>
      <c r="E96" s="54"/>
      <c r="F96" s="54"/>
      <c r="G96" s="55">
        <f>tblData32456789[[#This Row],[Montant a collecté]]-tblData32456789[[#This Row],[Montant perçu]]</f>
        <v>0</v>
      </c>
      <c r="H96" s="21"/>
    </row>
    <row r="97" spans="2:8" x14ac:dyDescent="0.4">
      <c r="B97" s="17">
        <f>tblData3245678910111213[[#This Row],[Nom du donnateur]]</f>
        <v>0</v>
      </c>
      <c r="C97" s="18">
        <f>tblData3245678910111213[[#This Row],[Téléphone]]</f>
        <v>0</v>
      </c>
      <c r="D97" s="53"/>
      <c r="E97" s="54"/>
      <c r="F97" s="54"/>
      <c r="G97" s="55">
        <f>tblData32456789[[#This Row],[Montant a collecté]]-tblData32456789[[#This Row],[Montant perçu]]</f>
        <v>0</v>
      </c>
      <c r="H97" s="21"/>
    </row>
    <row r="98" spans="2:8" x14ac:dyDescent="0.4">
      <c r="B98" s="17">
        <f>tblData3245678910111213[[#This Row],[Nom du donnateur]]</f>
        <v>0</v>
      </c>
      <c r="C98" s="18">
        <f>tblData3245678910111213[[#This Row],[Téléphone]]</f>
        <v>0</v>
      </c>
      <c r="D98" s="53"/>
      <c r="E98" s="54"/>
      <c r="F98" s="54"/>
      <c r="G98" s="55">
        <f>tblData32456789[[#This Row],[Montant a collecté]]-tblData32456789[[#This Row],[Montant perçu]]</f>
        <v>0</v>
      </c>
      <c r="H98" s="21"/>
    </row>
    <row r="99" spans="2:8" x14ac:dyDescent="0.4">
      <c r="B99" s="17">
        <f>tblData3245678910111213[[#This Row],[Nom du donnateur]]</f>
        <v>0</v>
      </c>
      <c r="C99" s="18">
        <f>tblData3245678910111213[[#This Row],[Téléphone]]</f>
        <v>0</v>
      </c>
      <c r="D99" s="53"/>
      <c r="E99" s="54"/>
      <c r="F99" s="54"/>
      <c r="G99" s="55">
        <f>tblData32456789[[#This Row],[Montant a collecté]]-tblData32456789[[#This Row],[Montant perçu]]</f>
        <v>0</v>
      </c>
      <c r="H99" s="21"/>
    </row>
    <row r="100" spans="2:8" x14ac:dyDescent="0.4">
      <c r="B100" s="17">
        <f>tblData3245678910111213[[#This Row],[Nom du donnateur]]</f>
        <v>0</v>
      </c>
      <c r="C100" s="18">
        <f>tblData3245678910111213[[#This Row],[Téléphone]]</f>
        <v>0</v>
      </c>
      <c r="D100" s="53"/>
      <c r="E100" s="54"/>
      <c r="F100" s="54"/>
      <c r="G100" s="55">
        <f>tblData32456789[[#This Row],[Montant a collecté]]-tblData32456789[[#This Row],[Montant perçu]]</f>
        <v>0</v>
      </c>
      <c r="H100" s="21"/>
    </row>
    <row r="101" spans="2:8" x14ac:dyDescent="0.4">
      <c r="B101" s="17">
        <f>tblData3245678910111213[[#This Row],[Nom du donnateur]]</f>
        <v>0</v>
      </c>
      <c r="C101" s="18">
        <f>tblData3245678910111213[[#This Row],[Téléphone]]</f>
        <v>0</v>
      </c>
      <c r="D101" s="53"/>
      <c r="E101" s="54"/>
      <c r="F101" s="54"/>
      <c r="G101" s="55">
        <f>tblData32456789[[#This Row],[Montant a collecté]]-tblData32456789[[#This Row],[Montant perçu]]</f>
        <v>0</v>
      </c>
      <c r="H101" s="21"/>
    </row>
    <row r="102" spans="2:8" x14ac:dyDescent="0.4">
      <c r="B102" s="17">
        <f>tblData3245678910111213[[#This Row],[Nom du donnateur]]</f>
        <v>0</v>
      </c>
      <c r="C102" s="18">
        <f>tblData3245678910111213[[#This Row],[Téléphone]]</f>
        <v>0</v>
      </c>
      <c r="D102" s="53"/>
      <c r="E102" s="54"/>
      <c r="F102" s="54"/>
      <c r="G102" s="55">
        <f>tblData32456789[[#This Row],[Montant a collecté]]-tblData32456789[[#This Row],[Montant perçu]]</f>
        <v>0</v>
      </c>
      <c r="H102" s="21"/>
    </row>
    <row r="103" spans="2:8" x14ac:dyDescent="0.4">
      <c r="B103" s="17">
        <f>tblData3245678910111213[[#This Row],[Nom du donnateur]]</f>
        <v>0</v>
      </c>
      <c r="C103" s="18">
        <f>tblData3245678910111213[[#This Row],[Téléphone]]</f>
        <v>0</v>
      </c>
      <c r="D103" s="53"/>
      <c r="E103" s="54"/>
      <c r="F103" s="54"/>
      <c r="G103" s="55">
        <f>tblData32456789[[#This Row],[Montant a collecté]]-tblData32456789[[#This Row],[Montant perçu]]</f>
        <v>0</v>
      </c>
      <c r="H103" s="21"/>
    </row>
    <row r="104" spans="2:8" x14ac:dyDescent="0.4">
      <c r="B104" s="17">
        <f>tblData3245678910111213[[#This Row],[Nom du donnateur]]</f>
        <v>0</v>
      </c>
      <c r="C104" s="18">
        <f>tblData3245678910111213[[#This Row],[Téléphone]]</f>
        <v>0</v>
      </c>
      <c r="D104" s="53"/>
      <c r="E104" s="54"/>
      <c r="F104" s="54"/>
      <c r="G104" s="55">
        <f>tblData32456789[[#This Row],[Montant a collecté]]-tblData32456789[[#This Row],[Montant perçu]]</f>
        <v>0</v>
      </c>
      <c r="H104" s="21"/>
    </row>
    <row r="105" spans="2:8" x14ac:dyDescent="0.4">
      <c r="B105" s="17">
        <f>tblData3245678910111213[[#This Row],[Nom du donnateur]]</f>
        <v>0</v>
      </c>
      <c r="C105" s="18">
        <f>tblData3245678910111213[[#This Row],[Téléphone]]</f>
        <v>0</v>
      </c>
      <c r="D105" s="53"/>
      <c r="E105" s="54"/>
      <c r="F105" s="54"/>
      <c r="G105" s="55">
        <f>tblData32456789[[#This Row],[Montant a collecté]]-tblData32456789[[#This Row],[Montant perçu]]</f>
        <v>0</v>
      </c>
      <c r="H105" s="21"/>
    </row>
    <row r="106" spans="2:8" x14ac:dyDescent="0.4">
      <c r="B106" s="17">
        <f>tblData3245678910111213[[#This Row],[Nom du donnateur]]</f>
        <v>0</v>
      </c>
      <c r="C106" s="18">
        <f>tblData3245678910111213[[#This Row],[Téléphone]]</f>
        <v>0</v>
      </c>
      <c r="D106" s="53"/>
      <c r="E106" s="54"/>
      <c r="F106" s="54"/>
      <c r="G106" s="55">
        <f>tblData32456789[[#This Row],[Montant a collecté]]-tblData32456789[[#This Row],[Montant perçu]]</f>
        <v>0</v>
      </c>
      <c r="H106" s="21"/>
    </row>
    <row r="107" spans="2:8" x14ac:dyDescent="0.4">
      <c r="B107" s="17">
        <f>tblData3245678910111213[[#This Row],[Nom du donnateur]]</f>
        <v>0</v>
      </c>
      <c r="C107" s="18">
        <f>tblData3245678910111213[[#This Row],[Téléphone]]</f>
        <v>0</v>
      </c>
      <c r="D107" s="53"/>
      <c r="E107" s="54"/>
      <c r="F107" s="54"/>
      <c r="G107" s="55">
        <f>tblData32456789[[#This Row],[Montant a collecté]]-tblData32456789[[#This Row],[Montant perçu]]</f>
        <v>0</v>
      </c>
      <c r="H107" s="21"/>
    </row>
    <row r="108" spans="2:8" x14ac:dyDescent="0.4">
      <c r="B108" s="17">
        <f>tblData3245678910111213[[#This Row],[Nom du donnateur]]</f>
        <v>0</v>
      </c>
      <c r="C108" s="18">
        <f>tblData3245678910111213[[#This Row],[Téléphone]]</f>
        <v>0</v>
      </c>
      <c r="D108" s="53"/>
      <c r="E108" s="54"/>
      <c r="F108" s="54"/>
      <c r="G108" s="55">
        <f>tblData32456789[[#This Row],[Montant a collecté]]-tblData32456789[[#This Row],[Montant perçu]]</f>
        <v>0</v>
      </c>
      <c r="H108" s="21"/>
    </row>
    <row r="109" spans="2:8" x14ac:dyDescent="0.4">
      <c r="B109" s="17">
        <f>tblData3245678910111213[[#This Row],[Nom du donnateur]]</f>
        <v>0</v>
      </c>
      <c r="C109" s="18">
        <f>tblData3245678910111213[[#This Row],[Téléphone]]</f>
        <v>0</v>
      </c>
      <c r="D109" s="53"/>
      <c r="E109" s="54"/>
      <c r="F109" s="54"/>
      <c r="G109" s="55">
        <f>tblData32456789[[#This Row],[Montant a collecté]]-tblData32456789[[#This Row],[Montant perçu]]</f>
        <v>0</v>
      </c>
      <c r="H109" s="21"/>
    </row>
    <row r="110" spans="2:8" x14ac:dyDescent="0.4">
      <c r="B110" s="17">
        <f>tblData3245678910111213[[#This Row],[Nom du donnateur]]</f>
        <v>0</v>
      </c>
      <c r="C110" s="18">
        <f>tblData3245678910111213[[#This Row],[Téléphone]]</f>
        <v>0</v>
      </c>
      <c r="D110" s="53"/>
      <c r="E110" s="54"/>
      <c r="F110" s="54"/>
      <c r="G110" s="55">
        <f>tblData32456789[[#This Row],[Montant a collecté]]-tblData32456789[[#This Row],[Montant perçu]]</f>
        <v>0</v>
      </c>
      <c r="H110" s="21"/>
    </row>
    <row r="111" spans="2:8" x14ac:dyDescent="0.4">
      <c r="B111" s="17">
        <f>tblData3245678910111213[[#This Row],[Nom du donnateur]]</f>
        <v>0</v>
      </c>
      <c r="C111" s="18">
        <f>tblData3245678910111213[[#This Row],[Téléphone]]</f>
        <v>0</v>
      </c>
      <c r="D111" s="53"/>
      <c r="E111" s="54"/>
      <c r="F111" s="54"/>
      <c r="G111" s="55">
        <f>tblData32456789[[#This Row],[Montant a collecté]]-tblData32456789[[#This Row],[Montant perçu]]</f>
        <v>0</v>
      </c>
      <c r="H111" s="21"/>
    </row>
    <row r="112" spans="2:8" x14ac:dyDescent="0.4">
      <c r="B112" s="17">
        <f>tblData3245678910111213[[#This Row],[Nom du donnateur]]</f>
        <v>0</v>
      </c>
      <c r="C112" s="18">
        <f>tblData3245678910111213[[#This Row],[Téléphone]]</f>
        <v>0</v>
      </c>
      <c r="D112" s="53"/>
      <c r="E112" s="54"/>
      <c r="F112" s="54"/>
      <c r="G112" s="55">
        <f>tblData32456789[[#This Row],[Montant a collecté]]-tblData32456789[[#This Row],[Montant perçu]]</f>
        <v>0</v>
      </c>
      <c r="H112" s="21"/>
    </row>
    <row r="113" spans="2:8" x14ac:dyDescent="0.4">
      <c r="B113" s="17">
        <f>tblData3245678910111213[[#This Row],[Nom du donnateur]]</f>
        <v>0</v>
      </c>
      <c r="C113" s="18">
        <f>tblData3245678910111213[[#This Row],[Téléphone]]</f>
        <v>0</v>
      </c>
      <c r="D113" s="53"/>
      <c r="E113" s="54"/>
      <c r="F113" s="54"/>
      <c r="G113" s="55">
        <f>tblData32456789[[#This Row],[Montant a collecté]]-tblData32456789[[#This Row],[Montant perçu]]</f>
        <v>0</v>
      </c>
      <c r="H113" s="21"/>
    </row>
    <row r="114" spans="2:8" x14ac:dyDescent="0.4">
      <c r="B114" s="17">
        <f>tblData3245678910111213[[#This Row],[Nom du donnateur]]</f>
        <v>0</v>
      </c>
      <c r="C114" s="18">
        <f>tblData3245678910111213[[#This Row],[Téléphone]]</f>
        <v>0</v>
      </c>
      <c r="D114" s="53"/>
      <c r="E114" s="54"/>
      <c r="F114" s="54"/>
      <c r="G114" s="55">
        <f>tblData32456789[[#This Row],[Montant a collecté]]-tblData32456789[[#This Row],[Montant perçu]]</f>
        <v>0</v>
      </c>
      <c r="H114" s="21"/>
    </row>
    <row r="115" spans="2:8" x14ac:dyDescent="0.4">
      <c r="B115" s="17">
        <f>tblData3245678910111213[[#This Row],[Nom du donnateur]]</f>
        <v>0</v>
      </c>
      <c r="C115" s="18">
        <f>tblData3245678910111213[[#This Row],[Téléphone]]</f>
        <v>0</v>
      </c>
      <c r="D115" s="53"/>
      <c r="E115" s="54"/>
      <c r="F115" s="54"/>
      <c r="G115" s="55">
        <f>tblData32456789[[#This Row],[Montant a collecté]]-tblData32456789[[#This Row],[Montant perçu]]</f>
        <v>0</v>
      </c>
      <c r="H115" s="21"/>
    </row>
    <row r="116" spans="2:8" x14ac:dyDescent="0.4">
      <c r="B116" s="17">
        <f>tblData3245678910111213[[#This Row],[Nom du donnateur]]</f>
        <v>0</v>
      </c>
      <c r="C116" s="18">
        <f>tblData3245678910111213[[#This Row],[Téléphone]]</f>
        <v>0</v>
      </c>
      <c r="D116" s="53"/>
      <c r="E116" s="54"/>
      <c r="F116" s="54"/>
      <c r="G116" s="55">
        <f>tblData32456789[[#This Row],[Montant a collecté]]-tblData32456789[[#This Row],[Montant perçu]]</f>
        <v>0</v>
      </c>
      <c r="H116" s="21"/>
    </row>
    <row r="117" spans="2:8" x14ac:dyDescent="0.4">
      <c r="B117" s="17">
        <f>tblData3245678910111213[[#This Row],[Nom du donnateur]]</f>
        <v>0</v>
      </c>
      <c r="C117" s="18">
        <f>tblData3245678910111213[[#This Row],[Téléphone]]</f>
        <v>0</v>
      </c>
      <c r="D117" s="53"/>
      <c r="E117" s="54"/>
      <c r="F117" s="54"/>
      <c r="G117" s="55">
        <f>tblData32456789[[#This Row],[Montant a collecté]]-tblData32456789[[#This Row],[Montant perçu]]</f>
        <v>0</v>
      </c>
      <c r="H117" s="21"/>
    </row>
    <row r="118" spans="2:8" x14ac:dyDescent="0.4">
      <c r="B118" s="17">
        <f>tblData3245678910111213[[#This Row],[Nom du donnateur]]</f>
        <v>0</v>
      </c>
      <c r="C118" s="18">
        <f>tblData3245678910111213[[#This Row],[Téléphone]]</f>
        <v>0</v>
      </c>
      <c r="D118" s="53"/>
      <c r="E118" s="54"/>
      <c r="F118" s="54"/>
      <c r="G118" s="55">
        <f>tblData32456789[[#This Row],[Montant a collecté]]-tblData32456789[[#This Row],[Montant perçu]]</f>
        <v>0</v>
      </c>
      <c r="H118" s="21"/>
    </row>
    <row r="119" spans="2:8" x14ac:dyDescent="0.4">
      <c r="B119" s="17">
        <f>tblData3245678910111213[[#This Row],[Nom du donnateur]]</f>
        <v>0</v>
      </c>
      <c r="C119" s="18">
        <f>tblData3245678910111213[[#This Row],[Téléphone]]</f>
        <v>0</v>
      </c>
      <c r="D119" s="53"/>
      <c r="E119" s="54"/>
      <c r="F119" s="54"/>
      <c r="G119" s="55">
        <f>tblData32456789[[#This Row],[Montant a collecté]]-tblData32456789[[#This Row],[Montant perçu]]</f>
        <v>0</v>
      </c>
      <c r="H119" s="21"/>
    </row>
    <row r="120" spans="2:8" x14ac:dyDescent="0.4">
      <c r="B120" s="17">
        <f>tblData3245678910111213[[#This Row],[Nom du donnateur]]</f>
        <v>0</v>
      </c>
      <c r="C120" s="18">
        <f>tblData3245678910111213[[#This Row],[Téléphone]]</f>
        <v>0</v>
      </c>
      <c r="D120" s="53"/>
      <c r="E120" s="54"/>
      <c r="F120" s="54"/>
      <c r="G120" s="55">
        <f>tblData32456789[[#This Row],[Montant a collecté]]-tblData32456789[[#This Row],[Montant perçu]]</f>
        <v>0</v>
      </c>
      <c r="H120" s="21"/>
    </row>
    <row r="121" spans="2:8" x14ac:dyDescent="0.4">
      <c r="B121" s="17">
        <f>tblData3245678910111213[[#This Row],[Nom du donnateur]]</f>
        <v>0</v>
      </c>
      <c r="C121" s="18">
        <f>tblData3245678910111213[[#This Row],[Téléphone]]</f>
        <v>0</v>
      </c>
      <c r="D121" s="53"/>
      <c r="E121" s="54"/>
      <c r="F121" s="54"/>
      <c r="G121" s="55">
        <f>tblData32456789[[#This Row],[Montant a collecté]]-tblData32456789[[#This Row],[Montant perçu]]</f>
        <v>0</v>
      </c>
      <c r="H121" s="21"/>
    </row>
    <row r="122" spans="2:8" x14ac:dyDescent="0.4">
      <c r="B122" s="17">
        <f>tblData3245678910111213[[#This Row],[Nom du donnateur]]</f>
        <v>0</v>
      </c>
      <c r="C122" s="18">
        <f>tblData3245678910111213[[#This Row],[Téléphone]]</f>
        <v>0</v>
      </c>
      <c r="D122" s="53"/>
      <c r="E122" s="54"/>
      <c r="F122" s="54"/>
      <c r="G122" s="55">
        <f>tblData32456789[[#This Row],[Montant a collecté]]-tblData32456789[[#This Row],[Montant perçu]]</f>
        <v>0</v>
      </c>
      <c r="H122" s="21"/>
    </row>
    <row r="123" spans="2:8" x14ac:dyDescent="0.4">
      <c r="B123" s="17">
        <f>tblData3245678910111213[[#This Row],[Nom du donnateur]]</f>
        <v>0</v>
      </c>
      <c r="C123" s="18">
        <f>tblData3245678910111213[[#This Row],[Téléphone]]</f>
        <v>0</v>
      </c>
      <c r="D123" s="53"/>
      <c r="E123" s="54"/>
      <c r="F123" s="54"/>
      <c r="G123" s="55">
        <f>tblData32456789[[#This Row],[Montant a collecté]]-tblData32456789[[#This Row],[Montant perçu]]</f>
        <v>0</v>
      </c>
      <c r="H123" s="21"/>
    </row>
    <row r="124" spans="2:8" x14ac:dyDescent="0.4">
      <c r="B124" s="17">
        <f>tblData3245678910111213[[#This Row],[Nom du donnateur]]</f>
        <v>0</v>
      </c>
      <c r="C124" s="18">
        <f>tblData3245678910111213[[#This Row],[Téléphone]]</f>
        <v>0</v>
      </c>
      <c r="D124" s="53"/>
      <c r="E124" s="54"/>
      <c r="F124" s="54"/>
      <c r="G124" s="55">
        <f>tblData32456789[[#This Row],[Montant a collecté]]-tblData32456789[[#This Row],[Montant perçu]]</f>
        <v>0</v>
      </c>
      <c r="H124" s="21"/>
    </row>
    <row r="125" spans="2:8" x14ac:dyDescent="0.4">
      <c r="B125" s="17">
        <f>tblData3245678910111213[[#This Row],[Nom du donnateur]]</f>
        <v>0</v>
      </c>
      <c r="C125" s="18">
        <f>tblData3245678910111213[[#This Row],[Téléphone]]</f>
        <v>0</v>
      </c>
      <c r="D125" s="53"/>
      <c r="E125" s="54"/>
      <c r="F125" s="54"/>
      <c r="G125" s="55">
        <f>tblData32456789[[#This Row],[Montant a collecté]]-tblData32456789[[#This Row],[Montant perçu]]</f>
        <v>0</v>
      </c>
      <c r="H125" s="21"/>
    </row>
    <row r="126" spans="2:8" x14ac:dyDescent="0.4">
      <c r="B126" s="17">
        <f>tblData3245678910111213[[#This Row],[Nom du donnateur]]</f>
        <v>0</v>
      </c>
      <c r="C126" s="18">
        <f>tblData3245678910111213[[#This Row],[Téléphone]]</f>
        <v>0</v>
      </c>
      <c r="D126" s="53"/>
      <c r="E126" s="54"/>
      <c r="F126" s="54"/>
      <c r="G126" s="55">
        <f>tblData32456789[[#This Row],[Montant a collecté]]-tblData32456789[[#This Row],[Montant perçu]]</f>
        <v>0</v>
      </c>
      <c r="H126" s="21"/>
    </row>
    <row r="127" spans="2:8" x14ac:dyDescent="0.4">
      <c r="B127" s="17">
        <f>tblData3245678910111213[[#This Row],[Nom du donnateur]]</f>
        <v>0</v>
      </c>
      <c r="C127" s="18">
        <f>tblData3245678910111213[[#This Row],[Téléphone]]</f>
        <v>0</v>
      </c>
      <c r="D127" s="53"/>
      <c r="E127" s="54"/>
      <c r="F127" s="54"/>
      <c r="G127" s="55">
        <f>tblData32456789[[#This Row],[Montant a collecté]]-tblData32456789[[#This Row],[Montant perçu]]</f>
        <v>0</v>
      </c>
      <c r="H127" s="21"/>
    </row>
    <row r="128" spans="2:8" x14ac:dyDescent="0.4">
      <c r="B128" s="17">
        <f>tblData3245678910111213[[#This Row],[Nom du donnateur]]</f>
        <v>0</v>
      </c>
      <c r="C128" s="18">
        <f>tblData3245678910111213[[#This Row],[Téléphone]]</f>
        <v>0</v>
      </c>
      <c r="D128" s="53"/>
      <c r="E128" s="54"/>
      <c r="F128" s="54"/>
      <c r="G128" s="55">
        <f>tblData32456789[[#This Row],[Montant a collecté]]-tblData32456789[[#This Row],[Montant perçu]]</f>
        <v>0</v>
      </c>
      <c r="H128" s="21"/>
    </row>
    <row r="129" spans="2:8" x14ac:dyDescent="0.4">
      <c r="B129" s="17">
        <f>tblData3245678910111213[[#This Row],[Nom du donnateur]]</f>
        <v>0</v>
      </c>
      <c r="C129" s="18">
        <f>tblData3245678910111213[[#This Row],[Téléphone]]</f>
        <v>0</v>
      </c>
      <c r="D129" s="53"/>
      <c r="E129" s="54"/>
      <c r="F129" s="54"/>
      <c r="G129" s="55">
        <f>tblData32456789[[#This Row],[Montant a collecté]]-tblData32456789[[#This Row],[Montant perçu]]</f>
        <v>0</v>
      </c>
      <c r="H129" s="21"/>
    </row>
    <row r="130" spans="2:8" x14ac:dyDescent="0.4">
      <c r="B130" s="17">
        <f>tblData3245678910111213[[#This Row],[Nom du donnateur]]</f>
        <v>0</v>
      </c>
      <c r="C130" s="18">
        <f>tblData3245678910111213[[#This Row],[Téléphone]]</f>
        <v>0</v>
      </c>
      <c r="D130" s="53"/>
      <c r="E130" s="54"/>
      <c r="F130" s="54"/>
      <c r="G130" s="55">
        <f>tblData32456789[[#This Row],[Montant a collecté]]-tblData32456789[[#This Row],[Montant perçu]]</f>
        <v>0</v>
      </c>
      <c r="H130" s="21"/>
    </row>
    <row r="131" spans="2:8" x14ac:dyDescent="0.4">
      <c r="B131" s="17">
        <f>tblData3245678910111213[[#This Row],[Nom du donnateur]]</f>
        <v>0</v>
      </c>
      <c r="C131" s="18">
        <f>tblData3245678910111213[[#This Row],[Téléphone]]</f>
        <v>0</v>
      </c>
      <c r="D131" s="53"/>
      <c r="E131" s="54"/>
      <c r="F131" s="54"/>
      <c r="G131" s="55">
        <f>tblData32456789[[#This Row],[Montant a collecté]]-tblData32456789[[#This Row],[Montant perçu]]</f>
        <v>0</v>
      </c>
      <c r="H131" s="21"/>
    </row>
    <row r="132" spans="2:8" x14ac:dyDescent="0.4">
      <c r="B132" s="17">
        <f>tblData3245678910111213[[#This Row],[Nom du donnateur]]</f>
        <v>0</v>
      </c>
      <c r="C132" s="18">
        <f>tblData3245678910111213[[#This Row],[Téléphone]]</f>
        <v>0</v>
      </c>
      <c r="D132" s="53"/>
      <c r="E132" s="54"/>
      <c r="F132" s="54"/>
      <c r="G132" s="55">
        <f>tblData32456789[[#This Row],[Montant a collecté]]-tblData32456789[[#This Row],[Montant perçu]]</f>
        <v>0</v>
      </c>
      <c r="H132" s="21"/>
    </row>
    <row r="133" spans="2:8" x14ac:dyDescent="0.4">
      <c r="B133" s="17">
        <f>tblData3245678910111213[[#This Row],[Nom du donnateur]]</f>
        <v>0</v>
      </c>
      <c r="C133" s="18">
        <f>tblData3245678910111213[[#This Row],[Téléphone]]</f>
        <v>0</v>
      </c>
      <c r="D133" s="53"/>
      <c r="E133" s="54"/>
      <c r="F133" s="54"/>
      <c r="G133" s="55">
        <f>tblData32456789[[#This Row],[Montant a collecté]]-tblData32456789[[#This Row],[Montant perçu]]</f>
        <v>0</v>
      </c>
      <c r="H133" s="21"/>
    </row>
    <row r="134" spans="2:8" x14ac:dyDescent="0.4">
      <c r="B134" s="17">
        <f>tblData3245678910111213[[#This Row],[Nom du donnateur]]</f>
        <v>0</v>
      </c>
      <c r="C134" s="18">
        <f>tblData3245678910111213[[#This Row],[Téléphone]]</f>
        <v>0</v>
      </c>
      <c r="D134" s="53"/>
      <c r="E134" s="54"/>
      <c r="F134" s="54"/>
      <c r="G134" s="55">
        <f>tblData32456789[[#This Row],[Montant a collecté]]-tblData32456789[[#This Row],[Montant perçu]]</f>
        <v>0</v>
      </c>
      <c r="H134" s="21"/>
    </row>
    <row r="135" spans="2:8" x14ac:dyDescent="0.4">
      <c r="B135" s="17">
        <f>tblData3245678910111213[[#This Row],[Nom du donnateur]]</f>
        <v>0</v>
      </c>
      <c r="C135" s="18">
        <f>tblData3245678910111213[[#This Row],[Téléphone]]</f>
        <v>0</v>
      </c>
      <c r="D135" s="53"/>
      <c r="E135" s="54"/>
      <c r="F135" s="54"/>
      <c r="G135" s="55">
        <f>tblData32456789[[#This Row],[Montant a collecté]]-tblData32456789[[#This Row],[Montant perçu]]</f>
        <v>0</v>
      </c>
      <c r="H135" s="21"/>
    </row>
    <row r="136" spans="2:8" x14ac:dyDescent="0.4">
      <c r="B136" s="17">
        <f>tblData3245678910111213[[#This Row],[Nom du donnateur]]</f>
        <v>0</v>
      </c>
      <c r="C136" s="18">
        <f>tblData3245678910111213[[#This Row],[Téléphone]]</f>
        <v>0</v>
      </c>
      <c r="D136" s="53"/>
      <c r="E136" s="54"/>
      <c r="F136" s="54"/>
      <c r="G136" s="55">
        <f>tblData32456789[[#This Row],[Montant a collecté]]-tblData32456789[[#This Row],[Montant perçu]]</f>
        <v>0</v>
      </c>
      <c r="H136" s="21"/>
    </row>
    <row r="137" spans="2:8" x14ac:dyDescent="0.4">
      <c r="B137" s="17">
        <f>tblData3245678910111213[[#This Row],[Nom du donnateur]]</f>
        <v>0</v>
      </c>
      <c r="C137" s="18">
        <f>tblData3245678910111213[[#This Row],[Téléphone]]</f>
        <v>0</v>
      </c>
      <c r="D137" s="53"/>
      <c r="E137" s="54"/>
      <c r="F137" s="54"/>
      <c r="G137" s="55">
        <f>tblData32456789[[#This Row],[Montant a collecté]]-tblData32456789[[#This Row],[Montant perçu]]</f>
        <v>0</v>
      </c>
      <c r="H137" s="21"/>
    </row>
    <row r="138" spans="2:8" x14ac:dyDescent="0.4">
      <c r="B138" s="17">
        <f>tblData3245678910111213[[#This Row],[Nom du donnateur]]</f>
        <v>0</v>
      </c>
      <c r="C138" s="18">
        <f>tblData3245678910111213[[#This Row],[Téléphone]]</f>
        <v>0</v>
      </c>
      <c r="D138" s="53"/>
      <c r="E138" s="54"/>
      <c r="F138" s="54"/>
      <c r="G138" s="55">
        <f>tblData32456789[[#This Row],[Montant a collecté]]-tblData32456789[[#This Row],[Montant perçu]]</f>
        <v>0</v>
      </c>
      <c r="H138" s="21"/>
    </row>
    <row r="139" spans="2:8" x14ac:dyDescent="0.4">
      <c r="B139" s="17">
        <f>tblData3245678910111213[[#This Row],[Nom du donnateur]]</f>
        <v>0</v>
      </c>
      <c r="C139" s="18">
        <f>tblData3245678910111213[[#This Row],[Téléphone]]</f>
        <v>0</v>
      </c>
      <c r="D139" s="53"/>
      <c r="E139" s="54"/>
      <c r="F139" s="54"/>
      <c r="G139" s="55">
        <f>tblData32456789[[#This Row],[Montant a collecté]]-tblData32456789[[#This Row],[Montant perçu]]</f>
        <v>0</v>
      </c>
      <c r="H139" s="21"/>
    </row>
    <row r="140" spans="2:8" x14ac:dyDescent="0.4">
      <c r="B140" s="17">
        <f>tblData3245678910111213[[#This Row],[Nom du donnateur]]</f>
        <v>0</v>
      </c>
      <c r="C140" s="18">
        <f>tblData3245678910111213[[#This Row],[Téléphone]]</f>
        <v>0</v>
      </c>
      <c r="D140" s="53"/>
      <c r="E140" s="54"/>
      <c r="F140" s="54"/>
      <c r="G140" s="55">
        <f>tblData32456789[[#This Row],[Montant a collecté]]-tblData32456789[[#This Row],[Montant perçu]]</f>
        <v>0</v>
      </c>
      <c r="H140" s="21"/>
    </row>
    <row r="141" spans="2:8" x14ac:dyDescent="0.4">
      <c r="B141" s="17">
        <f>tblData3245678910111213[[#This Row],[Nom du donnateur]]</f>
        <v>0</v>
      </c>
      <c r="C141" s="18">
        <f>tblData3245678910111213[[#This Row],[Téléphone]]</f>
        <v>0</v>
      </c>
      <c r="D141" s="53"/>
      <c r="E141" s="54"/>
      <c r="F141" s="54"/>
      <c r="G141" s="55">
        <f>tblData32456789[[#This Row],[Montant a collecté]]-tblData32456789[[#This Row],[Montant perçu]]</f>
        <v>0</v>
      </c>
      <c r="H141" s="21"/>
    </row>
    <row r="142" spans="2:8" x14ac:dyDescent="0.4">
      <c r="B142" s="17">
        <f>tblData3245678910111213[[#This Row],[Nom du donnateur]]</f>
        <v>0</v>
      </c>
      <c r="C142" s="18">
        <f>tblData3245678910111213[[#This Row],[Téléphone]]</f>
        <v>0</v>
      </c>
      <c r="D142" s="53"/>
      <c r="E142" s="54"/>
      <c r="F142" s="54"/>
      <c r="G142" s="55">
        <f>tblData32456789[[#This Row],[Montant a collecté]]-tblData32456789[[#This Row],[Montant perçu]]</f>
        <v>0</v>
      </c>
      <c r="H142" s="21"/>
    </row>
    <row r="143" spans="2:8" x14ac:dyDescent="0.4">
      <c r="B143" s="17">
        <f>tblData3245678910111213[[#This Row],[Nom du donnateur]]</f>
        <v>0</v>
      </c>
      <c r="C143" s="18">
        <f>tblData3245678910111213[[#This Row],[Téléphone]]</f>
        <v>0</v>
      </c>
      <c r="D143" s="53"/>
      <c r="E143" s="54"/>
      <c r="F143" s="54"/>
      <c r="G143" s="55">
        <f>tblData32456789[[#This Row],[Montant a collecté]]-tblData32456789[[#This Row],[Montant perçu]]</f>
        <v>0</v>
      </c>
      <c r="H143" s="21"/>
    </row>
    <row r="144" spans="2:8" x14ac:dyDescent="0.4">
      <c r="B144" s="17">
        <f>tblData3245678910111213[[#This Row],[Nom du donnateur]]</f>
        <v>0</v>
      </c>
      <c r="C144" s="18">
        <f>tblData3245678910111213[[#This Row],[Téléphone]]</f>
        <v>0</v>
      </c>
      <c r="D144" s="53"/>
      <c r="E144" s="54"/>
      <c r="F144" s="54"/>
      <c r="G144" s="55">
        <f>tblData32456789[[#This Row],[Montant a collecté]]-tblData32456789[[#This Row],[Montant perçu]]</f>
        <v>0</v>
      </c>
      <c r="H144" s="21"/>
    </row>
    <row r="145" spans="2:8" x14ac:dyDescent="0.4">
      <c r="B145" s="17">
        <f>tblData3245678910111213[[#This Row],[Nom du donnateur]]</f>
        <v>0</v>
      </c>
      <c r="C145" s="18">
        <f>tblData3245678910111213[[#This Row],[Téléphone]]</f>
        <v>0</v>
      </c>
      <c r="D145" s="53"/>
      <c r="E145" s="54"/>
      <c r="F145" s="54"/>
      <c r="G145" s="55">
        <f>tblData32456789[[#This Row],[Montant a collecté]]-tblData32456789[[#This Row],[Montant perçu]]</f>
        <v>0</v>
      </c>
      <c r="H145" s="21"/>
    </row>
    <row r="146" spans="2:8" x14ac:dyDescent="0.4">
      <c r="B146" s="17">
        <f>tblData3245678910111213[[#This Row],[Nom du donnateur]]</f>
        <v>0</v>
      </c>
      <c r="C146" s="18">
        <f>tblData3245678910111213[[#This Row],[Téléphone]]</f>
        <v>0</v>
      </c>
      <c r="D146" s="53"/>
      <c r="E146" s="54"/>
      <c r="F146" s="54"/>
      <c r="G146" s="55">
        <f>tblData32456789[[#This Row],[Montant a collecté]]-tblData32456789[[#This Row],[Montant perçu]]</f>
        <v>0</v>
      </c>
      <c r="H146" s="21"/>
    </row>
    <row r="147" spans="2:8" x14ac:dyDescent="0.4">
      <c r="B147" s="17">
        <f>tblData3245678910111213[[#This Row],[Nom du donnateur]]</f>
        <v>0</v>
      </c>
      <c r="C147" s="18">
        <f>tblData3245678910111213[[#This Row],[Téléphone]]</f>
        <v>0</v>
      </c>
      <c r="D147" s="53"/>
      <c r="E147" s="54"/>
      <c r="F147" s="54"/>
      <c r="G147" s="55">
        <f>tblData32456789[[#This Row],[Montant a collecté]]-tblData32456789[[#This Row],[Montant perçu]]</f>
        <v>0</v>
      </c>
      <c r="H147" s="21"/>
    </row>
    <row r="148" spans="2:8" x14ac:dyDescent="0.4">
      <c r="B148" s="17">
        <f>tblData3245678910111213[[#This Row],[Nom du donnateur]]</f>
        <v>0</v>
      </c>
      <c r="C148" s="18">
        <f>tblData3245678910111213[[#This Row],[Téléphone]]</f>
        <v>0</v>
      </c>
      <c r="D148" s="53"/>
      <c r="E148" s="54"/>
      <c r="F148" s="54"/>
      <c r="G148" s="55">
        <f>tblData32456789[[#This Row],[Montant a collecté]]-tblData32456789[[#This Row],[Montant perçu]]</f>
        <v>0</v>
      </c>
      <c r="H148" s="21"/>
    </row>
    <row r="149" spans="2:8" x14ac:dyDescent="0.4">
      <c r="B149" s="17">
        <f>tblData3245678910111213[[#This Row],[Nom du donnateur]]</f>
        <v>0</v>
      </c>
      <c r="C149" s="18">
        <f>tblData3245678910111213[[#This Row],[Téléphone]]</f>
        <v>0</v>
      </c>
      <c r="D149" s="53"/>
      <c r="E149" s="54"/>
      <c r="F149" s="54"/>
      <c r="G149" s="55">
        <f>tblData32456789[[#This Row],[Montant a collecté]]-tblData32456789[[#This Row],[Montant perçu]]</f>
        <v>0</v>
      </c>
      <c r="H149" s="21"/>
    </row>
    <row r="150" spans="2:8" x14ac:dyDescent="0.4">
      <c r="B150" s="17">
        <f>tblData3245678910111213[[#This Row],[Nom du donnateur]]</f>
        <v>0</v>
      </c>
      <c r="C150" s="18">
        <f>tblData3245678910111213[[#This Row],[Téléphone]]</f>
        <v>0</v>
      </c>
      <c r="D150" s="53"/>
      <c r="E150" s="54"/>
      <c r="F150" s="54"/>
      <c r="G150" s="55">
        <f>tblData32456789[[#This Row],[Montant a collecté]]-tblData32456789[[#This Row],[Montant perçu]]</f>
        <v>0</v>
      </c>
      <c r="H150" s="21"/>
    </row>
    <row r="151" spans="2:8" x14ac:dyDescent="0.4">
      <c r="B151" s="17">
        <f>tblData3245678910111213[[#This Row],[Nom du donnateur]]</f>
        <v>0</v>
      </c>
      <c r="C151" s="18">
        <f>tblData3245678910111213[[#This Row],[Téléphone]]</f>
        <v>0</v>
      </c>
      <c r="D151" s="53"/>
      <c r="E151" s="54"/>
      <c r="F151" s="54"/>
      <c r="G151" s="55">
        <f>tblData32456789[[#This Row],[Montant a collecté]]-tblData32456789[[#This Row],[Montant perçu]]</f>
        <v>0</v>
      </c>
      <c r="H151" s="21"/>
    </row>
    <row r="152" spans="2:8" x14ac:dyDescent="0.4">
      <c r="B152" s="17">
        <f>tblData3245678910111213[[#This Row],[Nom du donnateur]]</f>
        <v>0</v>
      </c>
      <c r="C152" s="18">
        <f>tblData3245678910111213[[#This Row],[Téléphone]]</f>
        <v>0</v>
      </c>
      <c r="D152" s="53"/>
      <c r="E152" s="54"/>
      <c r="F152" s="54"/>
      <c r="G152" s="55">
        <f>tblData32456789[[#This Row],[Montant a collecté]]-tblData32456789[[#This Row],[Montant perçu]]</f>
        <v>0</v>
      </c>
      <c r="H152" s="21"/>
    </row>
    <row r="153" spans="2:8" x14ac:dyDescent="0.4">
      <c r="B153" s="17">
        <f>tblData3245678910111213[[#This Row],[Nom du donnateur]]</f>
        <v>0</v>
      </c>
      <c r="C153" s="18">
        <f>tblData3245678910111213[[#This Row],[Téléphone]]</f>
        <v>0</v>
      </c>
      <c r="D153" s="53"/>
      <c r="E153" s="54"/>
      <c r="F153" s="54"/>
      <c r="G153" s="55">
        <f>tblData32456789[[#This Row],[Montant a collecté]]-tblData32456789[[#This Row],[Montant perçu]]</f>
        <v>0</v>
      </c>
      <c r="H153" s="21"/>
    </row>
    <row r="154" spans="2:8" x14ac:dyDescent="0.4">
      <c r="B154" s="17">
        <f>tblData3245678910111213[[#This Row],[Nom du donnateur]]</f>
        <v>0</v>
      </c>
      <c r="C154" s="18">
        <f>tblData3245678910111213[[#This Row],[Téléphone]]</f>
        <v>0</v>
      </c>
      <c r="D154" s="53"/>
      <c r="E154" s="54"/>
      <c r="F154" s="54"/>
      <c r="G154" s="55">
        <f>tblData32456789[[#This Row],[Montant a collecté]]-tblData32456789[[#This Row],[Montant perçu]]</f>
        <v>0</v>
      </c>
      <c r="H154" s="21"/>
    </row>
    <row r="155" spans="2:8" x14ac:dyDescent="0.4">
      <c r="B155" s="17">
        <f>tblData3245678910111213[[#This Row],[Nom du donnateur]]</f>
        <v>0</v>
      </c>
      <c r="C155" s="18">
        <f>tblData3245678910111213[[#This Row],[Téléphone]]</f>
        <v>0</v>
      </c>
      <c r="D155" s="53"/>
      <c r="E155" s="54"/>
      <c r="F155" s="54"/>
      <c r="G155" s="55">
        <f>tblData32456789[[#This Row],[Montant a collecté]]-tblData32456789[[#This Row],[Montant perçu]]</f>
        <v>0</v>
      </c>
      <c r="H155" s="21"/>
    </row>
    <row r="156" spans="2:8" x14ac:dyDescent="0.4">
      <c r="B156" s="17">
        <f>tblData3245678910111213[[#This Row],[Nom du donnateur]]</f>
        <v>0</v>
      </c>
      <c r="C156" s="18">
        <f>tblData3245678910111213[[#This Row],[Téléphone]]</f>
        <v>0</v>
      </c>
      <c r="D156" s="53"/>
      <c r="E156" s="54"/>
      <c r="F156" s="54"/>
      <c r="G156" s="55">
        <f>tblData32456789[[#This Row],[Montant a collecté]]-tblData32456789[[#This Row],[Montant perçu]]</f>
        <v>0</v>
      </c>
      <c r="H156" s="21"/>
    </row>
    <row r="157" spans="2:8" x14ac:dyDescent="0.4">
      <c r="B157" s="17">
        <f>tblData3245678910111213[[#This Row],[Nom du donnateur]]</f>
        <v>0</v>
      </c>
      <c r="C157" s="18">
        <f>tblData3245678910111213[[#This Row],[Téléphone]]</f>
        <v>0</v>
      </c>
      <c r="D157" s="53"/>
      <c r="E157" s="54"/>
      <c r="F157" s="54"/>
      <c r="G157" s="55">
        <f>tblData32456789[[#This Row],[Montant a collecté]]-tblData32456789[[#This Row],[Montant perçu]]</f>
        <v>0</v>
      </c>
      <c r="H157" s="21"/>
    </row>
    <row r="158" spans="2:8" x14ac:dyDescent="0.4">
      <c r="B158" s="17">
        <f>tblData3245678910111213[[#This Row],[Nom du donnateur]]</f>
        <v>0</v>
      </c>
      <c r="C158" s="18">
        <f>tblData3245678910111213[[#This Row],[Téléphone]]</f>
        <v>0</v>
      </c>
      <c r="D158" s="53"/>
      <c r="E158" s="54"/>
      <c r="F158" s="54"/>
      <c r="G158" s="55">
        <f>tblData32456789[[#This Row],[Montant a collecté]]-tblData32456789[[#This Row],[Montant perçu]]</f>
        <v>0</v>
      </c>
      <c r="H158" s="21"/>
    </row>
    <row r="159" spans="2:8" x14ac:dyDescent="0.4">
      <c r="B159" s="17">
        <f>tblData3245678910111213[[#This Row],[Nom du donnateur]]</f>
        <v>0</v>
      </c>
      <c r="C159" s="18">
        <f>tblData3245678910111213[[#This Row],[Téléphone]]</f>
        <v>0</v>
      </c>
      <c r="D159" s="53"/>
      <c r="E159" s="54"/>
      <c r="F159" s="54"/>
      <c r="G159" s="55">
        <f>tblData32456789[[#This Row],[Montant a collecté]]-tblData32456789[[#This Row],[Montant perçu]]</f>
        <v>0</v>
      </c>
      <c r="H159" s="21"/>
    </row>
    <row r="160" spans="2:8" x14ac:dyDescent="0.4">
      <c r="B160" s="17">
        <f>tblData3245678910111213[[#This Row],[Nom du donnateur]]</f>
        <v>0</v>
      </c>
      <c r="C160" s="18">
        <f>tblData3245678910111213[[#This Row],[Téléphone]]</f>
        <v>0</v>
      </c>
      <c r="D160" s="53"/>
      <c r="E160" s="54"/>
      <c r="F160" s="54"/>
      <c r="G160" s="55">
        <f>tblData32456789[[#This Row],[Montant a collecté]]-tblData32456789[[#This Row],[Montant perçu]]</f>
        <v>0</v>
      </c>
      <c r="H160" s="21"/>
    </row>
    <row r="161" spans="2:8" x14ac:dyDescent="0.4">
      <c r="B161" s="17">
        <f>tblData3245678910111213[[#This Row],[Nom du donnateur]]</f>
        <v>0</v>
      </c>
      <c r="C161" s="18">
        <f>tblData3245678910111213[[#This Row],[Téléphone]]</f>
        <v>0</v>
      </c>
      <c r="D161" s="53"/>
      <c r="E161" s="54"/>
      <c r="F161" s="54"/>
      <c r="G161" s="55">
        <f>tblData32456789[[#This Row],[Montant a collecté]]-tblData32456789[[#This Row],[Montant perçu]]</f>
        <v>0</v>
      </c>
      <c r="H161" s="21"/>
    </row>
    <row r="162" spans="2:8" x14ac:dyDescent="0.4">
      <c r="B162" s="17">
        <f>tblData3245678910111213[[#This Row],[Nom du donnateur]]</f>
        <v>0</v>
      </c>
      <c r="C162" s="18">
        <f>tblData3245678910111213[[#This Row],[Téléphone]]</f>
        <v>0</v>
      </c>
      <c r="D162" s="53"/>
      <c r="E162" s="54"/>
      <c r="F162" s="54"/>
      <c r="G162" s="55">
        <f>tblData32456789[[#This Row],[Montant a collecté]]-tblData32456789[[#This Row],[Montant perçu]]</f>
        <v>0</v>
      </c>
      <c r="H162" s="21"/>
    </row>
    <row r="163" spans="2:8" x14ac:dyDescent="0.4">
      <c r="B163" s="17">
        <f>tblData3245678910111213[[#This Row],[Nom du donnateur]]</f>
        <v>0</v>
      </c>
      <c r="C163" s="18">
        <f>tblData3245678910111213[[#This Row],[Téléphone]]</f>
        <v>0</v>
      </c>
      <c r="D163" s="53"/>
      <c r="E163" s="54"/>
      <c r="F163" s="54"/>
      <c r="G163" s="55">
        <f>tblData32456789[[#This Row],[Montant a collecté]]-tblData32456789[[#This Row],[Montant perçu]]</f>
        <v>0</v>
      </c>
      <c r="H163" s="21"/>
    </row>
    <row r="164" spans="2:8" x14ac:dyDescent="0.4">
      <c r="B164" s="17">
        <f>tblData3245678910111213[[#This Row],[Nom du donnateur]]</f>
        <v>0</v>
      </c>
      <c r="C164" s="18">
        <f>tblData3245678910111213[[#This Row],[Téléphone]]</f>
        <v>0</v>
      </c>
      <c r="D164" s="53"/>
      <c r="E164" s="54"/>
      <c r="F164" s="54"/>
      <c r="G164" s="55">
        <f>tblData32456789[[#This Row],[Montant a collecté]]-tblData32456789[[#This Row],[Montant perçu]]</f>
        <v>0</v>
      </c>
      <c r="H164" s="21"/>
    </row>
    <row r="165" spans="2:8" x14ac:dyDescent="0.4">
      <c r="B165" s="17">
        <f>tblData3245678910111213[[#This Row],[Nom du donnateur]]</f>
        <v>0</v>
      </c>
      <c r="C165" s="18">
        <f>tblData3245678910111213[[#This Row],[Téléphone]]</f>
        <v>0</v>
      </c>
      <c r="D165" s="53"/>
      <c r="E165" s="54"/>
      <c r="F165" s="54"/>
      <c r="G165" s="55">
        <f>tblData32456789[[#This Row],[Montant a collecté]]-tblData32456789[[#This Row],[Montant perçu]]</f>
        <v>0</v>
      </c>
      <c r="H165" s="21"/>
    </row>
    <row r="166" spans="2:8" x14ac:dyDescent="0.4">
      <c r="B166" s="17">
        <f>tblData3245678910111213[[#This Row],[Nom du donnateur]]</f>
        <v>0</v>
      </c>
      <c r="C166" s="18">
        <f>tblData3245678910111213[[#This Row],[Téléphone]]</f>
        <v>0</v>
      </c>
      <c r="D166" s="53"/>
      <c r="E166" s="54"/>
      <c r="F166" s="54"/>
      <c r="G166" s="55">
        <f>tblData32456789[[#This Row],[Montant a collecté]]-tblData32456789[[#This Row],[Montant perçu]]</f>
        <v>0</v>
      </c>
      <c r="H166" s="21"/>
    </row>
    <row r="167" spans="2:8" x14ac:dyDescent="0.4">
      <c r="B167" s="17">
        <f>tblData3245678910111213[[#This Row],[Nom du donnateur]]</f>
        <v>0</v>
      </c>
      <c r="C167" s="18">
        <f>tblData3245678910111213[[#This Row],[Téléphone]]</f>
        <v>0</v>
      </c>
      <c r="D167" s="53"/>
      <c r="E167" s="54"/>
      <c r="F167" s="54"/>
      <c r="G167" s="55">
        <f>tblData32456789[[#This Row],[Montant a collecté]]-tblData32456789[[#This Row],[Montant perçu]]</f>
        <v>0</v>
      </c>
      <c r="H167" s="21"/>
    </row>
    <row r="168" spans="2:8" x14ac:dyDescent="0.4">
      <c r="B168" s="17">
        <f>tblData3245678910111213[[#This Row],[Nom du donnateur]]</f>
        <v>0</v>
      </c>
      <c r="C168" s="18">
        <f>tblData3245678910111213[[#This Row],[Téléphone]]</f>
        <v>0</v>
      </c>
      <c r="D168" s="53"/>
      <c r="E168" s="54"/>
      <c r="F168" s="54"/>
      <c r="G168" s="55">
        <f>tblData32456789[[#This Row],[Montant a collecté]]-tblData32456789[[#This Row],[Montant perçu]]</f>
        <v>0</v>
      </c>
      <c r="H168" s="21"/>
    </row>
    <row r="169" spans="2:8" x14ac:dyDescent="0.4">
      <c r="B169" s="17">
        <f>tblData3245678910111213[[#This Row],[Nom du donnateur]]</f>
        <v>0</v>
      </c>
      <c r="C169" s="18">
        <f>tblData3245678910111213[[#This Row],[Téléphone]]</f>
        <v>0</v>
      </c>
      <c r="D169" s="53"/>
      <c r="E169" s="54"/>
      <c r="F169" s="54"/>
      <c r="G169" s="55">
        <f>tblData32456789[[#This Row],[Montant a collecté]]-tblData32456789[[#This Row],[Montant perçu]]</f>
        <v>0</v>
      </c>
      <c r="H169" s="21"/>
    </row>
    <row r="170" spans="2:8" x14ac:dyDescent="0.4">
      <c r="B170" s="17">
        <f>tblData3245678910111213[[#This Row],[Nom du donnateur]]</f>
        <v>0</v>
      </c>
      <c r="C170" s="18">
        <f>tblData3245678910111213[[#This Row],[Téléphone]]</f>
        <v>0</v>
      </c>
      <c r="D170" s="53"/>
      <c r="E170" s="54"/>
      <c r="F170" s="54"/>
      <c r="G170" s="55">
        <f>tblData32456789[[#This Row],[Montant a collecté]]-tblData32456789[[#This Row],[Montant perçu]]</f>
        <v>0</v>
      </c>
      <c r="H170" s="21"/>
    </row>
    <row r="171" spans="2:8" x14ac:dyDescent="0.4">
      <c r="B171" s="17">
        <f>tblData3245678910111213[[#This Row],[Nom du donnateur]]</f>
        <v>0</v>
      </c>
      <c r="C171" s="18">
        <f>tblData3245678910111213[[#This Row],[Téléphone]]</f>
        <v>0</v>
      </c>
      <c r="D171" s="53"/>
      <c r="E171" s="54"/>
      <c r="F171" s="54"/>
      <c r="G171" s="55">
        <f>tblData32456789[[#This Row],[Montant a collecté]]-tblData32456789[[#This Row],[Montant perçu]]</f>
        <v>0</v>
      </c>
      <c r="H171" s="21"/>
    </row>
    <row r="172" spans="2:8" x14ac:dyDescent="0.4">
      <c r="B172" s="17">
        <f>tblData3245678910111213[[#This Row],[Nom du donnateur]]</f>
        <v>0</v>
      </c>
      <c r="C172" s="18">
        <f>tblData3245678910111213[[#This Row],[Téléphone]]</f>
        <v>0</v>
      </c>
      <c r="D172" s="53"/>
      <c r="E172" s="54"/>
      <c r="F172" s="54"/>
      <c r="G172" s="55">
        <f>tblData32456789[[#This Row],[Montant a collecté]]-tblData32456789[[#This Row],[Montant perçu]]</f>
        <v>0</v>
      </c>
      <c r="H172" s="21"/>
    </row>
    <row r="173" spans="2:8" x14ac:dyDescent="0.4">
      <c r="B173" s="17">
        <f>tblData3245678910111213[[#This Row],[Nom du donnateur]]</f>
        <v>0</v>
      </c>
      <c r="C173" s="18">
        <f>tblData3245678910111213[[#This Row],[Téléphone]]</f>
        <v>0</v>
      </c>
      <c r="D173" s="53"/>
      <c r="E173" s="54"/>
      <c r="F173" s="54"/>
      <c r="G173" s="55">
        <f>tblData32456789[[#This Row],[Montant a collecté]]-tblData32456789[[#This Row],[Montant perçu]]</f>
        <v>0</v>
      </c>
      <c r="H173" s="21"/>
    </row>
    <row r="174" spans="2:8" x14ac:dyDescent="0.4">
      <c r="B174" s="17">
        <f>tblData3245678910111213[[#This Row],[Nom du donnateur]]</f>
        <v>0</v>
      </c>
      <c r="C174" s="18">
        <f>tblData3245678910111213[[#This Row],[Téléphone]]</f>
        <v>0</v>
      </c>
      <c r="D174" s="53"/>
      <c r="E174" s="54"/>
      <c r="F174" s="54"/>
      <c r="G174" s="55">
        <f>tblData32456789[[#This Row],[Montant a collecté]]-tblData32456789[[#This Row],[Montant perçu]]</f>
        <v>0</v>
      </c>
      <c r="H174" s="21"/>
    </row>
    <row r="175" spans="2:8" x14ac:dyDescent="0.4">
      <c r="B175" s="17">
        <f>tblData3245678910111213[[#This Row],[Nom du donnateur]]</f>
        <v>0</v>
      </c>
      <c r="C175" s="18">
        <f>tblData3245678910111213[[#This Row],[Téléphone]]</f>
        <v>0</v>
      </c>
      <c r="D175" s="53"/>
      <c r="E175" s="54"/>
      <c r="F175" s="54"/>
      <c r="G175" s="55">
        <f>tblData32456789[[#This Row],[Montant a collecté]]-tblData32456789[[#This Row],[Montant perçu]]</f>
        <v>0</v>
      </c>
      <c r="H175" s="21"/>
    </row>
    <row r="176" spans="2:8" x14ac:dyDescent="0.4">
      <c r="B176" s="17">
        <f>tblData3245678910111213[[#This Row],[Nom du donnateur]]</f>
        <v>0</v>
      </c>
      <c r="C176" s="18">
        <f>tblData3245678910111213[[#This Row],[Téléphone]]</f>
        <v>0</v>
      </c>
      <c r="D176" s="53"/>
      <c r="E176" s="54"/>
      <c r="F176" s="54"/>
      <c r="G176" s="55">
        <f>tblData32456789[[#This Row],[Montant a collecté]]-tblData32456789[[#This Row],[Montant perçu]]</f>
        <v>0</v>
      </c>
      <c r="H176" s="21"/>
    </row>
    <row r="177" spans="2:8" x14ac:dyDescent="0.4">
      <c r="B177" s="17">
        <f>tblData3245678910111213[[#This Row],[Nom du donnateur]]</f>
        <v>0</v>
      </c>
      <c r="C177" s="18">
        <f>tblData3245678910111213[[#This Row],[Téléphone]]</f>
        <v>0</v>
      </c>
      <c r="D177" s="53"/>
      <c r="E177" s="54"/>
      <c r="F177" s="54"/>
      <c r="G177" s="55">
        <f>tblData32456789[[#This Row],[Montant a collecté]]-tblData32456789[[#This Row],[Montant perçu]]</f>
        <v>0</v>
      </c>
      <c r="H177" s="21"/>
    </row>
    <row r="178" spans="2:8" x14ac:dyDescent="0.4">
      <c r="B178" s="17">
        <f>tblData3245678910111213[[#This Row],[Nom du donnateur]]</f>
        <v>0</v>
      </c>
      <c r="C178" s="18">
        <f>tblData3245678910111213[[#This Row],[Téléphone]]</f>
        <v>0</v>
      </c>
      <c r="D178" s="53"/>
      <c r="E178" s="54"/>
      <c r="F178" s="54"/>
      <c r="G178" s="55">
        <f>tblData32456789[[#This Row],[Montant a collecté]]-tblData32456789[[#This Row],[Montant perçu]]</f>
        <v>0</v>
      </c>
      <c r="H178" s="21"/>
    </row>
    <row r="179" spans="2:8" x14ac:dyDescent="0.4">
      <c r="B179" s="17">
        <f>tblData3245678910111213[[#This Row],[Nom du donnateur]]</f>
        <v>0</v>
      </c>
      <c r="C179" s="18">
        <f>tblData3245678910111213[[#This Row],[Téléphone]]</f>
        <v>0</v>
      </c>
      <c r="D179" s="53"/>
      <c r="E179" s="54"/>
      <c r="F179" s="54"/>
      <c r="G179" s="55">
        <f>tblData32456789[[#This Row],[Montant a collecté]]-tblData32456789[[#This Row],[Montant perçu]]</f>
        <v>0</v>
      </c>
      <c r="H179" s="21"/>
    </row>
    <row r="180" spans="2:8" x14ac:dyDescent="0.4">
      <c r="B180" s="17">
        <f>tblData3245678910111213[[#This Row],[Nom du donnateur]]</f>
        <v>0</v>
      </c>
      <c r="C180" s="18">
        <f>tblData3245678910111213[[#This Row],[Téléphone]]</f>
        <v>0</v>
      </c>
      <c r="D180" s="53"/>
      <c r="E180" s="54"/>
      <c r="F180" s="54"/>
      <c r="G180" s="55">
        <f>tblData32456789[[#This Row],[Montant a collecté]]-tblData32456789[[#This Row],[Montant perçu]]</f>
        <v>0</v>
      </c>
      <c r="H180" s="21"/>
    </row>
    <row r="181" spans="2:8" x14ac:dyDescent="0.4">
      <c r="B181" s="17">
        <f>tblData3245678910111213[[#This Row],[Nom du donnateur]]</f>
        <v>0</v>
      </c>
      <c r="C181" s="18">
        <f>tblData3245678910111213[[#This Row],[Téléphone]]</f>
        <v>0</v>
      </c>
      <c r="D181" s="53"/>
      <c r="E181" s="54"/>
      <c r="F181" s="54"/>
      <c r="G181" s="55">
        <f>tblData32456789[[#This Row],[Montant a collecté]]-tblData32456789[[#This Row],[Montant perçu]]</f>
        <v>0</v>
      </c>
      <c r="H181" s="21"/>
    </row>
    <row r="182" spans="2:8" x14ac:dyDescent="0.4">
      <c r="B182" s="17">
        <f>tblData3245678910111213[[#This Row],[Nom du donnateur]]</f>
        <v>0</v>
      </c>
      <c r="C182" s="18">
        <f>tblData3245678910111213[[#This Row],[Téléphone]]</f>
        <v>0</v>
      </c>
      <c r="D182" s="53"/>
      <c r="E182" s="54"/>
      <c r="F182" s="54"/>
      <c r="G182" s="55">
        <f>tblData32456789[[#This Row],[Montant a collecté]]-tblData32456789[[#This Row],[Montant perçu]]</f>
        <v>0</v>
      </c>
      <c r="H182" s="21"/>
    </row>
    <row r="183" spans="2:8" x14ac:dyDescent="0.4">
      <c r="B183" s="17">
        <f>tblData3245678910111213[[#This Row],[Nom du donnateur]]</f>
        <v>0</v>
      </c>
      <c r="C183" s="18">
        <f>tblData3245678910111213[[#This Row],[Téléphone]]</f>
        <v>0</v>
      </c>
      <c r="D183" s="53"/>
      <c r="E183" s="54"/>
      <c r="F183" s="54"/>
      <c r="G183" s="55">
        <f>tblData32456789[[#This Row],[Montant a collecté]]-tblData32456789[[#This Row],[Montant perçu]]</f>
        <v>0</v>
      </c>
      <c r="H183" s="21"/>
    </row>
    <row r="184" spans="2:8" x14ac:dyDescent="0.4">
      <c r="B184" s="17">
        <f>tblData3245678910111213[[#This Row],[Nom du donnateur]]</f>
        <v>0</v>
      </c>
      <c r="C184" s="18">
        <f>tblData3245678910111213[[#This Row],[Téléphone]]</f>
        <v>0</v>
      </c>
      <c r="D184" s="53"/>
      <c r="E184" s="54"/>
      <c r="F184" s="54"/>
      <c r="G184" s="55">
        <f>tblData32456789[[#This Row],[Montant a collecté]]-tblData32456789[[#This Row],[Montant perçu]]</f>
        <v>0</v>
      </c>
      <c r="H184" s="21"/>
    </row>
    <row r="185" spans="2:8" x14ac:dyDescent="0.4">
      <c r="B185" s="17">
        <f>tblData3245678910111213[[#This Row],[Nom du donnateur]]</f>
        <v>0</v>
      </c>
      <c r="C185" s="18">
        <f>tblData3245678910111213[[#This Row],[Téléphone]]</f>
        <v>0</v>
      </c>
      <c r="D185" s="53"/>
      <c r="E185" s="54"/>
      <c r="F185" s="54"/>
      <c r="G185" s="55">
        <f>tblData32456789[[#This Row],[Montant a collecté]]-tblData32456789[[#This Row],[Montant perçu]]</f>
        <v>0</v>
      </c>
      <c r="H185" s="21"/>
    </row>
    <row r="186" spans="2:8" x14ac:dyDescent="0.4">
      <c r="B186" s="17">
        <f>tblData3245678910111213[[#This Row],[Nom du donnateur]]</f>
        <v>0</v>
      </c>
      <c r="C186" s="18">
        <f>tblData3245678910111213[[#This Row],[Téléphone]]</f>
        <v>0</v>
      </c>
      <c r="D186" s="53"/>
      <c r="E186" s="54"/>
      <c r="F186" s="54"/>
      <c r="G186" s="55">
        <f>tblData32456789[[#This Row],[Montant a collecté]]-tblData32456789[[#This Row],[Montant perçu]]</f>
        <v>0</v>
      </c>
      <c r="H186" s="21"/>
    </row>
    <row r="187" spans="2:8" x14ac:dyDescent="0.4">
      <c r="B187" s="17">
        <f>tblData3245678910111213[[#This Row],[Nom du donnateur]]</f>
        <v>0</v>
      </c>
      <c r="C187" s="18">
        <f>tblData3245678910111213[[#This Row],[Téléphone]]</f>
        <v>0</v>
      </c>
      <c r="D187" s="53"/>
      <c r="E187" s="54"/>
      <c r="F187" s="54"/>
      <c r="G187" s="55">
        <f>tblData32456789[[#This Row],[Montant a collecté]]-tblData32456789[[#This Row],[Montant perçu]]</f>
        <v>0</v>
      </c>
      <c r="H187" s="21"/>
    </row>
    <row r="188" spans="2:8" x14ac:dyDescent="0.4">
      <c r="B188" s="17">
        <f>tblData3245678910111213[[#This Row],[Nom du donnateur]]</f>
        <v>0</v>
      </c>
      <c r="C188" s="18">
        <f>tblData3245678910111213[[#This Row],[Téléphone]]</f>
        <v>0</v>
      </c>
      <c r="D188" s="53"/>
      <c r="E188" s="54"/>
      <c r="F188" s="54"/>
      <c r="G188" s="55">
        <f>tblData32456789[[#This Row],[Montant a collecté]]-tblData32456789[[#This Row],[Montant perçu]]</f>
        <v>0</v>
      </c>
      <c r="H188" s="21"/>
    </row>
    <row r="189" spans="2:8" x14ac:dyDescent="0.4">
      <c r="B189" s="17">
        <f>tblData3245678910111213[[#This Row],[Nom du donnateur]]</f>
        <v>0</v>
      </c>
      <c r="C189" s="18">
        <f>tblData3245678910111213[[#This Row],[Téléphone]]</f>
        <v>0</v>
      </c>
      <c r="D189" s="53"/>
      <c r="E189" s="54"/>
      <c r="F189" s="54"/>
      <c r="G189" s="55">
        <f>tblData32456789[[#This Row],[Montant a collecté]]-tblData32456789[[#This Row],[Montant perçu]]</f>
        <v>0</v>
      </c>
      <c r="H189" s="21"/>
    </row>
    <row r="190" spans="2:8" x14ac:dyDescent="0.4">
      <c r="B190" s="17">
        <f>tblData3245678910111213[[#This Row],[Nom du donnateur]]</f>
        <v>0</v>
      </c>
      <c r="C190" s="18">
        <f>tblData3245678910111213[[#This Row],[Téléphone]]</f>
        <v>0</v>
      </c>
      <c r="D190" s="53"/>
      <c r="E190" s="54"/>
      <c r="F190" s="54"/>
      <c r="G190" s="55">
        <f>tblData32456789[[#This Row],[Montant a collecté]]-tblData32456789[[#This Row],[Montant perçu]]</f>
        <v>0</v>
      </c>
      <c r="H190" s="21"/>
    </row>
    <row r="191" spans="2:8" x14ac:dyDescent="0.4">
      <c r="B191" s="17">
        <f>tblData3245678910111213[[#This Row],[Nom du donnateur]]</f>
        <v>0</v>
      </c>
      <c r="C191" s="18">
        <f>tblData3245678910111213[[#This Row],[Téléphone]]</f>
        <v>0</v>
      </c>
      <c r="D191" s="53"/>
      <c r="E191" s="54"/>
      <c r="F191" s="54"/>
      <c r="G191" s="55">
        <f>tblData32456789[[#This Row],[Montant a collecté]]-tblData32456789[[#This Row],[Montant perçu]]</f>
        <v>0</v>
      </c>
      <c r="H191" s="21"/>
    </row>
    <row r="192" spans="2:8" x14ac:dyDescent="0.4">
      <c r="B192" s="17">
        <f>tblData3245678910111213[[#This Row],[Nom du donnateur]]</f>
        <v>0</v>
      </c>
      <c r="C192" s="18">
        <f>tblData3245678910111213[[#This Row],[Téléphone]]</f>
        <v>0</v>
      </c>
      <c r="D192" s="53"/>
      <c r="E192" s="54"/>
      <c r="F192" s="54"/>
      <c r="G192" s="55">
        <f>tblData32456789[[#This Row],[Montant a collecté]]-tblData32456789[[#This Row],[Montant perçu]]</f>
        <v>0</v>
      </c>
      <c r="H192" s="21"/>
    </row>
    <row r="193" spans="2:8" x14ac:dyDescent="0.4">
      <c r="B193" s="17">
        <f>tblData3245678910111213[[#This Row],[Nom du donnateur]]</f>
        <v>0</v>
      </c>
      <c r="C193" s="18">
        <f>tblData3245678910111213[[#This Row],[Téléphone]]</f>
        <v>0</v>
      </c>
      <c r="D193" s="53"/>
      <c r="E193" s="54"/>
      <c r="F193" s="54"/>
      <c r="G193" s="55">
        <f>tblData32456789[[#This Row],[Montant a collecté]]-tblData32456789[[#This Row],[Montant perçu]]</f>
        <v>0</v>
      </c>
      <c r="H193" s="21"/>
    </row>
    <row r="194" spans="2:8" x14ac:dyDescent="0.4">
      <c r="B194" s="17">
        <f>tblData3245678910111213[[#This Row],[Nom du donnateur]]</f>
        <v>0</v>
      </c>
      <c r="C194" s="18">
        <f>tblData3245678910111213[[#This Row],[Téléphone]]</f>
        <v>0</v>
      </c>
      <c r="D194" s="53"/>
      <c r="E194" s="54"/>
      <c r="F194" s="54"/>
      <c r="G194" s="55">
        <f>tblData32456789[[#This Row],[Montant a collecté]]-tblData32456789[[#This Row],[Montant perçu]]</f>
        <v>0</v>
      </c>
      <c r="H194" s="21"/>
    </row>
    <row r="195" spans="2:8" x14ac:dyDescent="0.4">
      <c r="B195" s="17">
        <f>tblData3245678910111213[[#This Row],[Nom du donnateur]]</f>
        <v>0</v>
      </c>
      <c r="C195" s="18">
        <f>tblData3245678910111213[[#This Row],[Téléphone]]</f>
        <v>0</v>
      </c>
      <c r="D195" s="53"/>
      <c r="E195" s="54"/>
      <c r="F195" s="54"/>
      <c r="G195" s="55">
        <f>tblData32456789[[#This Row],[Montant a collecté]]-tblData32456789[[#This Row],[Montant perçu]]</f>
        <v>0</v>
      </c>
      <c r="H195" s="21"/>
    </row>
    <row r="196" spans="2:8" x14ac:dyDescent="0.4">
      <c r="B196" s="17">
        <f>tblData3245678910111213[[#This Row],[Nom du donnateur]]</f>
        <v>0</v>
      </c>
      <c r="C196" s="18">
        <f>tblData3245678910111213[[#This Row],[Téléphone]]</f>
        <v>0</v>
      </c>
      <c r="D196" s="53"/>
      <c r="E196" s="54"/>
      <c r="F196" s="54"/>
      <c r="G196" s="55">
        <f>tblData32456789[[#This Row],[Montant a collecté]]-tblData32456789[[#This Row],[Montant perçu]]</f>
        <v>0</v>
      </c>
      <c r="H196" s="21"/>
    </row>
    <row r="197" spans="2:8" x14ac:dyDescent="0.4">
      <c r="B197" s="17">
        <f>tblData3245678910111213[[#This Row],[Nom du donnateur]]</f>
        <v>0</v>
      </c>
      <c r="C197" s="18">
        <f>tblData3245678910111213[[#This Row],[Téléphone]]</f>
        <v>0</v>
      </c>
      <c r="D197" s="53"/>
      <c r="E197" s="54"/>
      <c r="F197" s="54"/>
      <c r="G197" s="55">
        <f>tblData32456789[[#This Row],[Montant a collecté]]-tblData32456789[[#This Row],[Montant perçu]]</f>
        <v>0</v>
      </c>
      <c r="H197" s="21"/>
    </row>
    <row r="198" spans="2:8" x14ac:dyDescent="0.4">
      <c r="B198" s="17">
        <f>tblData3245678910111213[[#This Row],[Nom du donnateur]]</f>
        <v>0</v>
      </c>
      <c r="C198" s="18">
        <f>tblData3245678910111213[[#This Row],[Téléphone]]</f>
        <v>0</v>
      </c>
      <c r="D198" s="53"/>
      <c r="E198" s="54"/>
      <c r="F198" s="54"/>
      <c r="G198" s="55">
        <f>tblData32456789[[#This Row],[Montant a collecté]]-tblData32456789[[#This Row],[Montant perçu]]</f>
        <v>0</v>
      </c>
      <c r="H198" s="21"/>
    </row>
    <row r="199" spans="2:8" x14ac:dyDescent="0.4">
      <c r="B199" s="17">
        <f>tblData3245678910111213[[#This Row],[Nom du donnateur]]</f>
        <v>0</v>
      </c>
      <c r="C199" s="18">
        <f>tblData3245678910111213[[#This Row],[Téléphone]]</f>
        <v>0</v>
      </c>
      <c r="D199" s="53"/>
      <c r="E199" s="54"/>
      <c r="F199" s="54"/>
      <c r="G199" s="55">
        <f>tblData32456789[[#This Row],[Montant a collecté]]-tblData32456789[[#This Row],[Montant perçu]]</f>
        <v>0</v>
      </c>
      <c r="H199" s="21"/>
    </row>
    <row r="200" spans="2:8" x14ac:dyDescent="0.4">
      <c r="B200" s="17">
        <f>tblData3245678910111213[[#This Row],[Nom du donnateur]]</f>
        <v>0</v>
      </c>
      <c r="C200" s="18">
        <f>tblData3245678910111213[[#This Row],[Téléphone]]</f>
        <v>0</v>
      </c>
      <c r="D200" s="53"/>
      <c r="E200" s="54"/>
      <c r="F200" s="54"/>
      <c r="G200" s="55">
        <f>tblData32456789[[#This Row],[Montant a collecté]]-tblData32456789[[#This Row],[Montant perçu]]</f>
        <v>0</v>
      </c>
      <c r="H200" s="21"/>
    </row>
    <row r="201" spans="2:8" x14ac:dyDescent="0.4">
      <c r="B201" s="17">
        <f>tblData3245678910111213[[#This Row],[Nom du donnateur]]</f>
        <v>0</v>
      </c>
      <c r="C201" s="18">
        <f>tblData3245678910111213[[#This Row],[Téléphone]]</f>
        <v>0</v>
      </c>
      <c r="D201" s="53"/>
      <c r="E201" s="54"/>
      <c r="F201" s="54"/>
      <c r="G201" s="55">
        <f>tblData32456789[[#This Row],[Montant a collecté]]-tblData32456789[[#This Row],[Montant perçu]]</f>
        <v>0</v>
      </c>
      <c r="H201" s="21"/>
    </row>
    <row r="202" spans="2:8" x14ac:dyDescent="0.4">
      <c r="B202" s="17">
        <f>tblData3245678910111213[[#This Row],[Nom du donnateur]]</f>
        <v>0</v>
      </c>
      <c r="C202" s="18">
        <f>tblData3245678910111213[[#This Row],[Téléphone]]</f>
        <v>0</v>
      </c>
      <c r="D202" s="53"/>
      <c r="E202" s="54"/>
      <c r="F202" s="54"/>
      <c r="G202" s="55">
        <f>tblData32456789[[#This Row],[Montant a collecté]]-tblData32456789[[#This Row],[Montant perçu]]</f>
        <v>0</v>
      </c>
      <c r="H202" s="21"/>
    </row>
    <row r="203" spans="2:8" x14ac:dyDescent="0.4">
      <c r="B203" s="17">
        <f>tblData3245678910111213[[#This Row],[Nom du donnateur]]</f>
        <v>0</v>
      </c>
      <c r="C203" s="18">
        <f>tblData3245678910111213[[#This Row],[Téléphone]]</f>
        <v>0</v>
      </c>
      <c r="D203" s="53"/>
      <c r="E203" s="54"/>
      <c r="F203" s="54"/>
      <c r="G203" s="55">
        <f>tblData32456789[[#This Row],[Montant a collecté]]-tblData32456789[[#This Row],[Montant perçu]]</f>
        <v>0</v>
      </c>
      <c r="H203" s="21"/>
    </row>
    <row r="204" spans="2:8" x14ac:dyDescent="0.4">
      <c r="B204" s="17">
        <f>tblData3245678910111213[[#This Row],[Nom du donnateur]]</f>
        <v>0</v>
      </c>
      <c r="C204" s="18">
        <f>tblData3245678910111213[[#This Row],[Téléphone]]</f>
        <v>0</v>
      </c>
      <c r="D204" s="53"/>
      <c r="E204" s="54"/>
      <c r="F204" s="54"/>
      <c r="G204" s="55">
        <f>tblData32456789[[#This Row],[Montant a collecté]]-tblData32456789[[#This Row],[Montant perçu]]</f>
        <v>0</v>
      </c>
      <c r="H204" s="21"/>
    </row>
    <row r="205" spans="2:8" x14ac:dyDescent="0.4">
      <c r="B205" s="17">
        <f>tblData3245678910111213[[#This Row],[Nom du donnateur]]</f>
        <v>0</v>
      </c>
      <c r="C205" s="18">
        <f>tblData3245678910111213[[#This Row],[Téléphone]]</f>
        <v>0</v>
      </c>
      <c r="D205" s="53"/>
      <c r="E205" s="54"/>
      <c r="F205" s="54"/>
      <c r="G205" s="55">
        <f>tblData32456789[[#This Row],[Montant a collecté]]-tblData32456789[[#This Row],[Montant perçu]]</f>
        <v>0</v>
      </c>
      <c r="H205" s="21"/>
    </row>
    <row r="206" spans="2:8" x14ac:dyDescent="0.4">
      <c r="B206" s="17">
        <f>tblData3245678910111213[[#This Row],[Nom du donnateur]]</f>
        <v>0</v>
      </c>
      <c r="C206" s="18">
        <f>tblData3245678910111213[[#This Row],[Téléphone]]</f>
        <v>0</v>
      </c>
      <c r="D206" s="53"/>
      <c r="E206" s="54"/>
      <c r="F206" s="54"/>
      <c r="G206" s="55">
        <f>tblData32456789[[#This Row],[Montant a collecté]]-tblData32456789[[#This Row],[Montant perçu]]</f>
        <v>0</v>
      </c>
      <c r="H206" s="21"/>
    </row>
    <row r="207" spans="2:8" x14ac:dyDescent="0.4">
      <c r="B207" s="17">
        <f>tblData3245678910111213[[#This Row],[Nom du donnateur]]</f>
        <v>0</v>
      </c>
      <c r="C207" s="18">
        <f>tblData3245678910111213[[#This Row],[Téléphone]]</f>
        <v>0</v>
      </c>
      <c r="D207" s="53"/>
      <c r="E207" s="54"/>
      <c r="F207" s="54"/>
      <c r="G207" s="55">
        <f>tblData32456789[[#This Row],[Montant a collecté]]-tblData32456789[[#This Row],[Montant perçu]]</f>
        <v>0</v>
      </c>
      <c r="H207" s="21"/>
    </row>
    <row r="208" spans="2:8" x14ac:dyDescent="0.4">
      <c r="B208" s="17">
        <f>tblData3245678910111213[[#This Row],[Nom du donnateur]]</f>
        <v>0</v>
      </c>
      <c r="C208" s="18">
        <f>tblData3245678910111213[[#This Row],[Téléphone]]</f>
        <v>0</v>
      </c>
      <c r="D208" s="53"/>
      <c r="E208" s="54"/>
      <c r="F208" s="54"/>
      <c r="G208" s="55">
        <f>tblData32456789[[#This Row],[Montant a collecté]]-tblData32456789[[#This Row],[Montant perçu]]</f>
        <v>0</v>
      </c>
      <c r="H208" s="21"/>
    </row>
    <row r="209" spans="2:8" x14ac:dyDescent="0.4">
      <c r="B209" s="4" t="s">
        <v>0</v>
      </c>
      <c r="C209" s="5"/>
      <c r="D209" s="6"/>
      <c r="E209" s="28">
        <f>SUBTOTAL(109,tblData32456789[Montant perçu])</f>
        <v>2345</v>
      </c>
      <c r="F209" s="28">
        <f>SUBTOTAL(109,tblData32456789[Montant a collecté])</f>
        <v>2523</v>
      </c>
      <c r="G209" s="28">
        <f>SUBTOTAL(109,tblData32456789[Différence])</f>
        <v>178</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topLeftCell="A188" zoomScale="80" zoomScaleNormal="80" workbookViewId="0">
      <selection activeCell="B22" sqref="B22:B208"/>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15</v>
      </c>
      <c r="C2" s="1"/>
      <c r="D2" s="1"/>
      <c r="E2" s="1"/>
      <c r="F2" s="1"/>
      <c r="G2" s="1"/>
      <c r="H2" s="1"/>
    </row>
    <row r="4" spans="2:17" ht="19.5" x14ac:dyDescent="0.4">
      <c r="B4" s="2" t="s">
        <v>10</v>
      </c>
      <c r="C4" s="26">
        <f>SUM(tblData3245678[Montant perçu])</f>
        <v>2345</v>
      </c>
      <c r="D4" s="2"/>
      <c r="E4" s="2"/>
      <c r="F4" s="2"/>
      <c r="G4" s="2"/>
      <c r="H4" s="2"/>
      <c r="L4" s="24"/>
      <c r="Q4" s="25"/>
    </row>
    <row r="5" spans="2:17" ht="19.5" x14ac:dyDescent="0.4">
      <c r="B5" s="2" t="s">
        <v>11</v>
      </c>
      <c r="C5" s="26">
        <f>SUM(tblData3245678[Montant a collecté])</f>
        <v>2523</v>
      </c>
      <c r="D5" s="2"/>
      <c r="E5" s="2"/>
      <c r="F5" s="2"/>
      <c r="G5" s="2"/>
      <c r="H5" s="2"/>
      <c r="J5" s="22"/>
      <c r="K5" s="22"/>
      <c r="L5" s="22"/>
    </row>
    <row r="6" spans="2:17" ht="19.5" x14ac:dyDescent="0.4">
      <c r="B6" s="2" t="s">
        <v>1</v>
      </c>
      <c r="C6" s="9">
        <f>COUNT(tblData3245678[Montant perçu])</f>
        <v>3</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v>12345</v>
      </c>
      <c r="E9" s="27">
        <v>2300</v>
      </c>
      <c r="F9" s="27">
        <v>2500</v>
      </c>
      <c r="G9" s="29">
        <f>tblData3245678[[#This Row],[Montant a collecté]]-tblData3245678[[#This Row],[Montant perçu]]</f>
        <v>200</v>
      </c>
      <c r="H9" s="20"/>
    </row>
    <row r="10" spans="2:17" s="8" customFormat="1" x14ac:dyDescent="0.4">
      <c r="B10" s="17">
        <f>tblData3245678910111213[[#This Row],[Nom du donnateur]]</f>
        <v>123</v>
      </c>
      <c r="C10" s="18">
        <f>tblData3245678910111213[[#This Row],[Téléphone]]</f>
        <v>0</v>
      </c>
      <c r="D10" s="52"/>
      <c r="E10" s="27">
        <v>22</v>
      </c>
      <c r="F10" s="27">
        <v>23</v>
      </c>
      <c r="G10" s="29">
        <f>tblData3245678[[#This Row],[Montant a collecté]]-tblData3245678[[#This Row],[Montant perçu]]</f>
        <v>1</v>
      </c>
      <c r="H10" s="20"/>
    </row>
    <row r="11" spans="2:17" s="8" customFormat="1" x14ac:dyDescent="0.4">
      <c r="B11" s="17">
        <f>tblData3245678910111213[[#This Row],[Nom du donnateur]]</f>
        <v>1</v>
      </c>
      <c r="C11" s="18">
        <f>tblData3245678910111213[[#This Row],[Téléphone]]</f>
        <v>0</v>
      </c>
      <c r="D11" s="52"/>
      <c r="E11" s="27">
        <v>23</v>
      </c>
      <c r="F11" s="27"/>
      <c r="G11" s="29">
        <f>tblData3245678[[#This Row],[Montant a collecté]]-tblData3245678[[#This Row],[Montant perçu]]</f>
        <v>-23</v>
      </c>
      <c r="H11" s="20"/>
    </row>
    <row r="12" spans="2:17" s="8" customFormat="1" x14ac:dyDescent="0.4">
      <c r="B12" s="17">
        <f>tblData3245678910111213[[#This Row],[Nom du donnateur]]</f>
        <v>2</v>
      </c>
      <c r="C12" s="18">
        <f>tblData3245678910111213[[#This Row],[Téléphone]]</f>
        <v>0</v>
      </c>
      <c r="D12" s="52"/>
      <c r="E12" s="27"/>
      <c r="F12" s="27"/>
      <c r="G12" s="29">
        <f>tblData3245678[[#This Row],[Montant a collecté]]-tblData3245678[[#This Row],[Montant perçu]]</f>
        <v>0</v>
      </c>
      <c r="H12" s="20"/>
    </row>
    <row r="13" spans="2:17" x14ac:dyDescent="0.4">
      <c r="B13" s="17">
        <f>tblData3245678910111213[[#This Row],[Nom du donnateur]]</f>
        <v>3</v>
      </c>
      <c r="C13" s="18">
        <f>tblData3245678910111213[[#This Row],[Téléphone]]</f>
        <v>0</v>
      </c>
      <c r="D13" s="52"/>
      <c r="E13" s="27"/>
      <c r="F13" s="27"/>
      <c r="G13" s="29">
        <f>tblData3245678[[#This Row],[Montant a collecté]]-tblData3245678[[#This Row],[Montant perçu]]</f>
        <v>0</v>
      </c>
      <c r="H13" s="20"/>
      <c r="P13" s="8"/>
    </row>
    <row r="14" spans="2:17" x14ac:dyDescent="0.4">
      <c r="B14" s="17">
        <f>tblData3245678910111213[[#This Row],[Nom du donnateur]]</f>
        <v>4</v>
      </c>
      <c r="C14" s="18">
        <f>tblData3245678910111213[[#This Row],[Téléphone]]</f>
        <v>0</v>
      </c>
      <c r="D14" s="52"/>
      <c r="E14" s="27"/>
      <c r="F14" s="27"/>
      <c r="G14" s="29">
        <f>tblData3245678[[#This Row],[Montant a collecté]]-tblData3245678[[#This Row],[Montant perçu]]</f>
        <v>0</v>
      </c>
      <c r="H14" s="20"/>
      <c r="P14" s="8"/>
    </row>
    <row r="15" spans="2:17" x14ac:dyDescent="0.4">
      <c r="B15" s="17">
        <f>tblData3245678910111213[[#This Row],[Nom du donnateur]]</f>
        <v>5</v>
      </c>
      <c r="C15" s="18">
        <f>tblData3245678910111213[[#This Row],[Téléphone]]</f>
        <v>0</v>
      </c>
      <c r="D15" s="52"/>
      <c r="E15" s="27"/>
      <c r="F15" s="27"/>
      <c r="G15" s="29">
        <f>tblData3245678[[#This Row],[Montant a collecté]]-tblData3245678[[#This Row],[Montant perçu]]</f>
        <v>0</v>
      </c>
      <c r="H15" s="20"/>
    </row>
    <row r="16" spans="2:17" x14ac:dyDescent="0.4">
      <c r="B16" s="17">
        <f>tblData3245678910111213[[#This Row],[Nom du donnateur]]</f>
        <v>6</v>
      </c>
      <c r="C16" s="18">
        <f>tblData3245678910111213[[#This Row],[Téléphone]]</f>
        <v>0</v>
      </c>
      <c r="D16" s="52"/>
      <c r="E16" s="27"/>
      <c r="F16" s="27"/>
      <c r="G16" s="29">
        <f>tblData3245678[[#This Row],[Montant a collecté]]-tblData3245678[[#This Row],[Montant perçu]]</f>
        <v>0</v>
      </c>
      <c r="H16" s="20"/>
    </row>
    <row r="17" spans="2:8" x14ac:dyDescent="0.4">
      <c r="B17" s="17">
        <f>tblData3245678910111213[[#This Row],[Nom du donnateur]]</f>
        <v>7</v>
      </c>
      <c r="C17" s="18">
        <f>tblData3245678910111213[[#This Row],[Téléphone]]</f>
        <v>0</v>
      </c>
      <c r="D17" s="52"/>
      <c r="E17" s="27"/>
      <c r="F17" s="27"/>
      <c r="G17" s="29">
        <f>tblData3245678[[#This Row],[Montant a collecté]]-tblData3245678[[#This Row],[Montant perçu]]</f>
        <v>0</v>
      </c>
      <c r="H17" s="20"/>
    </row>
    <row r="18" spans="2:8" x14ac:dyDescent="0.4">
      <c r="B18" s="17">
        <f>tblData3245678910111213[[#This Row],[Nom du donnateur]]</f>
        <v>8</v>
      </c>
      <c r="C18" s="18">
        <f>tblData3245678910111213[[#This Row],[Téléphone]]</f>
        <v>0</v>
      </c>
      <c r="D18" s="52"/>
      <c r="E18" s="27"/>
      <c r="F18" s="27"/>
      <c r="G18" s="29">
        <f>tblData3245678[[#This Row],[Montant a collecté]]-tblData3245678[[#This Row],[Montant perçu]]</f>
        <v>0</v>
      </c>
      <c r="H18" s="20"/>
    </row>
    <row r="19" spans="2:8" x14ac:dyDescent="0.4">
      <c r="B19" s="17">
        <f>tblData3245678910111213[[#This Row],[Nom du donnateur]]</f>
        <v>9</v>
      </c>
      <c r="C19" s="18">
        <f>tblData3245678910111213[[#This Row],[Téléphone]]</f>
        <v>0</v>
      </c>
      <c r="D19" s="52"/>
      <c r="E19" s="27"/>
      <c r="F19" s="27"/>
      <c r="G19" s="29">
        <f>tblData3245678[[#This Row],[Montant a collecté]]-tblData3245678[[#This Row],[Montant perçu]]</f>
        <v>0</v>
      </c>
      <c r="H19" s="20"/>
    </row>
    <row r="20" spans="2:8" x14ac:dyDescent="0.4">
      <c r="B20" s="17">
        <f>tblData3245678910111213[[#This Row],[Nom du donnateur]]</f>
        <v>11</v>
      </c>
      <c r="C20" s="18">
        <f>tblData3245678910111213[[#This Row],[Téléphone]]</f>
        <v>0</v>
      </c>
      <c r="D20" s="52"/>
      <c r="E20" s="27"/>
      <c r="F20" s="27"/>
      <c r="G20" s="29">
        <f>tblData3245678[[#This Row],[Montant a collecté]]-tblData3245678[[#This Row],[Montant perçu]]</f>
        <v>0</v>
      </c>
      <c r="H20" s="20"/>
    </row>
    <row r="21" spans="2:8" x14ac:dyDescent="0.4">
      <c r="B21" s="17" t="str">
        <f>tblData3245678910111213[[#This Row],[Nom du donnateur]]</f>
        <v>lok</v>
      </c>
      <c r="C21" s="18">
        <f>tblData3245678910111213[[#This Row],[Téléphone]]</f>
        <v>1526748866</v>
      </c>
      <c r="D21" s="52"/>
      <c r="E21" s="27"/>
      <c r="F21" s="27"/>
      <c r="G21" s="29">
        <f>tblData3245678[[#This Row],[Montant a collecté]]-tblData3245678[[#This Row],[Montant perçu]]</f>
        <v>0</v>
      </c>
      <c r="H21" s="20"/>
    </row>
    <row r="22" spans="2:8" x14ac:dyDescent="0.4">
      <c r="B22" s="17">
        <f>tblData3245678910111213[[#This Row],[Nom du donnateur]]</f>
        <v>0</v>
      </c>
      <c r="C22" s="18">
        <f>tblData3245678910111213[[#This Row],[Téléphone]]</f>
        <v>0</v>
      </c>
      <c r="D22" s="52"/>
      <c r="E22" s="27"/>
      <c r="F22" s="27"/>
      <c r="G22" s="29">
        <f>tblData3245678[[#This Row],[Montant a collecté]]-tblData3245678[[#This Row],[Montant perçu]]</f>
        <v>0</v>
      </c>
      <c r="H22" s="21"/>
    </row>
    <row r="23" spans="2:8" x14ac:dyDescent="0.4">
      <c r="B23" s="17">
        <f>tblData3245678910111213[[#This Row],[Nom du donnateur]]</f>
        <v>0</v>
      </c>
      <c r="C23" s="18">
        <f>tblData3245678910111213[[#This Row],[Téléphone]]</f>
        <v>0</v>
      </c>
      <c r="D23" s="53"/>
      <c r="E23" s="54"/>
      <c r="F23" s="54"/>
      <c r="G23" s="55">
        <f>tblData3245678[[#This Row],[Montant a collecté]]-tblData3245678[[#This Row],[Montant perçu]]</f>
        <v>0</v>
      </c>
      <c r="H23" s="21"/>
    </row>
    <row r="24" spans="2:8" x14ac:dyDescent="0.4">
      <c r="B24" s="17">
        <f>tblData3245678910111213[[#This Row],[Nom du donnateur]]</f>
        <v>0</v>
      </c>
      <c r="C24" s="18">
        <f>tblData3245678910111213[[#This Row],[Téléphone]]</f>
        <v>0</v>
      </c>
      <c r="D24" s="53"/>
      <c r="E24" s="54"/>
      <c r="F24" s="54"/>
      <c r="G24" s="55">
        <f>tblData3245678[[#This Row],[Montant a collecté]]-tblData3245678[[#This Row],[Montant perçu]]</f>
        <v>0</v>
      </c>
      <c r="H24" s="21"/>
    </row>
    <row r="25" spans="2:8" x14ac:dyDescent="0.4">
      <c r="B25" s="17">
        <f>tblData3245678910111213[[#This Row],[Nom du donnateur]]</f>
        <v>0</v>
      </c>
      <c r="C25" s="18">
        <f>tblData3245678910111213[[#This Row],[Téléphone]]</f>
        <v>0</v>
      </c>
      <c r="D25" s="53"/>
      <c r="E25" s="54"/>
      <c r="F25" s="54"/>
      <c r="G25" s="55">
        <f>tblData3245678[[#This Row],[Montant a collecté]]-tblData3245678[[#This Row],[Montant perçu]]</f>
        <v>0</v>
      </c>
      <c r="H25" s="21"/>
    </row>
    <row r="26" spans="2:8" x14ac:dyDescent="0.4">
      <c r="B26" s="17">
        <f>tblData3245678910111213[[#This Row],[Nom du donnateur]]</f>
        <v>0</v>
      </c>
      <c r="C26" s="18">
        <f>tblData3245678910111213[[#This Row],[Téléphone]]</f>
        <v>0</v>
      </c>
      <c r="D26" s="53"/>
      <c r="E26" s="54"/>
      <c r="F26" s="54"/>
      <c r="G26" s="55">
        <f>tblData3245678[[#This Row],[Montant a collecté]]-tblData3245678[[#This Row],[Montant perçu]]</f>
        <v>0</v>
      </c>
      <c r="H26" s="21"/>
    </row>
    <row r="27" spans="2:8" x14ac:dyDescent="0.4">
      <c r="B27" s="17">
        <f>tblData3245678910111213[[#This Row],[Nom du donnateur]]</f>
        <v>0</v>
      </c>
      <c r="C27" s="18">
        <f>tblData3245678910111213[[#This Row],[Téléphone]]</f>
        <v>0</v>
      </c>
      <c r="D27" s="53"/>
      <c r="E27" s="54"/>
      <c r="F27" s="54"/>
      <c r="G27" s="55">
        <f>tblData3245678[[#This Row],[Montant a collecté]]-tblData3245678[[#This Row],[Montant perçu]]</f>
        <v>0</v>
      </c>
      <c r="H27" s="21"/>
    </row>
    <row r="28" spans="2:8" x14ac:dyDescent="0.4">
      <c r="B28" s="17">
        <f>tblData3245678910111213[[#This Row],[Nom du donnateur]]</f>
        <v>0</v>
      </c>
      <c r="C28" s="18">
        <f>tblData3245678910111213[[#This Row],[Téléphone]]</f>
        <v>0</v>
      </c>
      <c r="D28" s="53"/>
      <c r="E28" s="54"/>
      <c r="F28" s="54"/>
      <c r="G28" s="55">
        <f>tblData3245678[[#This Row],[Montant a collecté]]-tblData3245678[[#This Row],[Montant perçu]]</f>
        <v>0</v>
      </c>
      <c r="H28" s="21"/>
    </row>
    <row r="29" spans="2:8" x14ac:dyDescent="0.4">
      <c r="B29" s="17">
        <f>tblData3245678910111213[[#This Row],[Nom du donnateur]]</f>
        <v>0</v>
      </c>
      <c r="C29" s="18">
        <f>tblData3245678910111213[[#This Row],[Téléphone]]</f>
        <v>0</v>
      </c>
      <c r="D29" s="53"/>
      <c r="E29" s="54"/>
      <c r="F29" s="54"/>
      <c r="G29" s="55">
        <f>tblData3245678[[#This Row],[Montant a collecté]]-tblData3245678[[#This Row],[Montant perçu]]</f>
        <v>0</v>
      </c>
      <c r="H29" s="21"/>
    </row>
    <row r="30" spans="2:8" x14ac:dyDescent="0.4">
      <c r="B30" s="17">
        <f>tblData3245678910111213[[#This Row],[Nom du donnateur]]</f>
        <v>0</v>
      </c>
      <c r="C30" s="18">
        <f>tblData3245678910111213[[#This Row],[Téléphone]]</f>
        <v>0</v>
      </c>
      <c r="D30" s="53"/>
      <c r="E30" s="54"/>
      <c r="F30" s="54"/>
      <c r="G30" s="55">
        <f>tblData3245678[[#This Row],[Montant a collecté]]-tblData3245678[[#This Row],[Montant perçu]]</f>
        <v>0</v>
      </c>
      <c r="H30" s="21"/>
    </row>
    <row r="31" spans="2:8" x14ac:dyDescent="0.4">
      <c r="B31" s="17">
        <f>tblData3245678910111213[[#This Row],[Nom du donnateur]]</f>
        <v>0</v>
      </c>
      <c r="C31" s="18">
        <f>tblData3245678910111213[[#This Row],[Téléphone]]</f>
        <v>0</v>
      </c>
      <c r="D31" s="53"/>
      <c r="E31" s="54"/>
      <c r="F31" s="54"/>
      <c r="G31" s="55">
        <f>tblData3245678[[#This Row],[Montant a collecté]]-tblData3245678[[#This Row],[Montant perçu]]</f>
        <v>0</v>
      </c>
      <c r="H31" s="21"/>
    </row>
    <row r="32" spans="2:8" x14ac:dyDescent="0.4">
      <c r="B32" s="17">
        <f>tblData3245678910111213[[#This Row],[Nom du donnateur]]</f>
        <v>0</v>
      </c>
      <c r="C32" s="18">
        <f>tblData3245678910111213[[#This Row],[Téléphone]]</f>
        <v>0</v>
      </c>
      <c r="D32" s="53"/>
      <c r="E32" s="54"/>
      <c r="F32" s="54"/>
      <c r="G32" s="55">
        <f>tblData3245678[[#This Row],[Montant a collecté]]-tblData3245678[[#This Row],[Montant perçu]]</f>
        <v>0</v>
      </c>
      <c r="H32" s="21"/>
    </row>
    <row r="33" spans="2:8" x14ac:dyDescent="0.4">
      <c r="B33" s="17">
        <f>tblData3245678910111213[[#This Row],[Nom du donnateur]]</f>
        <v>0</v>
      </c>
      <c r="C33" s="18">
        <f>tblData3245678910111213[[#This Row],[Téléphone]]</f>
        <v>0</v>
      </c>
      <c r="D33" s="53"/>
      <c r="E33" s="54"/>
      <c r="F33" s="54"/>
      <c r="G33" s="55">
        <f>tblData3245678[[#This Row],[Montant a collecté]]-tblData3245678[[#This Row],[Montant perçu]]</f>
        <v>0</v>
      </c>
      <c r="H33" s="21"/>
    </row>
    <row r="34" spans="2:8" x14ac:dyDescent="0.4">
      <c r="B34" s="17">
        <f>tblData3245678910111213[[#This Row],[Nom du donnateur]]</f>
        <v>0</v>
      </c>
      <c r="C34" s="18">
        <f>tblData3245678910111213[[#This Row],[Téléphone]]</f>
        <v>0</v>
      </c>
      <c r="D34" s="53"/>
      <c r="E34" s="54"/>
      <c r="F34" s="54"/>
      <c r="G34" s="55">
        <f>tblData3245678[[#This Row],[Montant a collecté]]-tblData3245678[[#This Row],[Montant perçu]]</f>
        <v>0</v>
      </c>
      <c r="H34" s="21"/>
    </row>
    <row r="35" spans="2:8" x14ac:dyDescent="0.4">
      <c r="B35" s="17">
        <f>tblData3245678910111213[[#This Row],[Nom du donnateur]]</f>
        <v>0</v>
      </c>
      <c r="C35" s="18">
        <f>tblData3245678910111213[[#This Row],[Téléphone]]</f>
        <v>0</v>
      </c>
      <c r="D35" s="53"/>
      <c r="E35" s="54"/>
      <c r="F35" s="54"/>
      <c r="G35" s="55">
        <f>tblData3245678[[#This Row],[Montant a collecté]]-tblData3245678[[#This Row],[Montant perçu]]</f>
        <v>0</v>
      </c>
      <c r="H35" s="21"/>
    </row>
    <row r="36" spans="2:8" x14ac:dyDescent="0.4">
      <c r="B36" s="17">
        <f>tblData3245678910111213[[#This Row],[Nom du donnateur]]</f>
        <v>0</v>
      </c>
      <c r="C36" s="18">
        <f>tblData3245678910111213[[#This Row],[Téléphone]]</f>
        <v>0</v>
      </c>
      <c r="D36" s="53"/>
      <c r="E36" s="54"/>
      <c r="F36" s="54"/>
      <c r="G36" s="55">
        <f>tblData3245678[[#This Row],[Montant a collecté]]-tblData3245678[[#This Row],[Montant perçu]]</f>
        <v>0</v>
      </c>
      <c r="H36" s="21"/>
    </row>
    <row r="37" spans="2:8" x14ac:dyDescent="0.4">
      <c r="B37" s="17">
        <f>tblData3245678910111213[[#This Row],[Nom du donnateur]]</f>
        <v>0</v>
      </c>
      <c r="C37" s="18">
        <f>tblData3245678910111213[[#This Row],[Téléphone]]</f>
        <v>0</v>
      </c>
      <c r="D37" s="53"/>
      <c r="E37" s="54"/>
      <c r="F37" s="54"/>
      <c r="G37" s="55">
        <f>tblData3245678[[#This Row],[Montant a collecté]]-tblData3245678[[#This Row],[Montant perçu]]</f>
        <v>0</v>
      </c>
      <c r="H37" s="21"/>
    </row>
    <row r="38" spans="2:8" x14ac:dyDescent="0.4">
      <c r="B38" s="17">
        <f>tblData3245678910111213[[#This Row],[Nom du donnateur]]</f>
        <v>0</v>
      </c>
      <c r="C38" s="18">
        <f>tblData3245678910111213[[#This Row],[Téléphone]]</f>
        <v>0</v>
      </c>
      <c r="D38" s="53"/>
      <c r="E38" s="54"/>
      <c r="F38" s="54"/>
      <c r="G38" s="55">
        <f>tblData3245678[[#This Row],[Montant a collecté]]-tblData3245678[[#This Row],[Montant perçu]]</f>
        <v>0</v>
      </c>
      <c r="H38" s="21"/>
    </row>
    <row r="39" spans="2:8" x14ac:dyDescent="0.4">
      <c r="B39" s="17">
        <f>tblData3245678910111213[[#This Row],[Nom du donnateur]]</f>
        <v>0</v>
      </c>
      <c r="C39" s="18">
        <f>tblData3245678910111213[[#This Row],[Téléphone]]</f>
        <v>0</v>
      </c>
      <c r="D39" s="53"/>
      <c r="E39" s="54"/>
      <c r="F39" s="54"/>
      <c r="G39" s="55">
        <f>tblData3245678[[#This Row],[Montant a collecté]]-tblData3245678[[#This Row],[Montant perçu]]</f>
        <v>0</v>
      </c>
      <c r="H39" s="21"/>
    </row>
    <row r="40" spans="2:8" x14ac:dyDescent="0.4">
      <c r="B40" s="17">
        <f>tblData3245678910111213[[#This Row],[Nom du donnateur]]</f>
        <v>0</v>
      </c>
      <c r="C40" s="18">
        <f>tblData3245678910111213[[#This Row],[Téléphone]]</f>
        <v>0</v>
      </c>
      <c r="D40" s="53"/>
      <c r="E40" s="54"/>
      <c r="F40" s="54"/>
      <c r="G40" s="55">
        <f>tblData3245678[[#This Row],[Montant a collecté]]-tblData3245678[[#This Row],[Montant perçu]]</f>
        <v>0</v>
      </c>
      <c r="H40" s="21"/>
    </row>
    <row r="41" spans="2:8" x14ac:dyDescent="0.4">
      <c r="B41" s="17">
        <f>tblData3245678910111213[[#This Row],[Nom du donnateur]]</f>
        <v>0</v>
      </c>
      <c r="C41" s="18">
        <f>tblData3245678910111213[[#This Row],[Téléphone]]</f>
        <v>0</v>
      </c>
      <c r="D41" s="53"/>
      <c r="E41" s="54"/>
      <c r="F41" s="54"/>
      <c r="G41" s="55">
        <f>tblData3245678[[#This Row],[Montant a collecté]]-tblData3245678[[#This Row],[Montant perçu]]</f>
        <v>0</v>
      </c>
      <c r="H41" s="21"/>
    </row>
    <row r="42" spans="2:8" x14ac:dyDescent="0.4">
      <c r="B42" s="17">
        <f>tblData3245678910111213[[#This Row],[Nom du donnateur]]</f>
        <v>0</v>
      </c>
      <c r="C42" s="18">
        <f>tblData3245678910111213[[#This Row],[Téléphone]]</f>
        <v>0</v>
      </c>
      <c r="D42" s="53"/>
      <c r="E42" s="54"/>
      <c r="F42" s="54"/>
      <c r="G42" s="55">
        <f>tblData3245678[[#This Row],[Montant a collecté]]-tblData3245678[[#This Row],[Montant perçu]]</f>
        <v>0</v>
      </c>
      <c r="H42" s="21"/>
    </row>
    <row r="43" spans="2:8" x14ac:dyDescent="0.4">
      <c r="B43" s="17">
        <f>tblData3245678910111213[[#This Row],[Nom du donnateur]]</f>
        <v>0</v>
      </c>
      <c r="C43" s="18">
        <f>tblData3245678910111213[[#This Row],[Téléphone]]</f>
        <v>0</v>
      </c>
      <c r="D43" s="53"/>
      <c r="E43" s="54"/>
      <c r="F43" s="54"/>
      <c r="G43" s="55">
        <f>tblData3245678[[#This Row],[Montant a collecté]]-tblData3245678[[#This Row],[Montant perçu]]</f>
        <v>0</v>
      </c>
      <c r="H43" s="21"/>
    </row>
    <row r="44" spans="2:8" x14ac:dyDescent="0.4">
      <c r="B44" s="17">
        <f>tblData3245678910111213[[#This Row],[Nom du donnateur]]</f>
        <v>0</v>
      </c>
      <c r="C44" s="18">
        <f>tblData3245678910111213[[#This Row],[Téléphone]]</f>
        <v>0</v>
      </c>
      <c r="D44" s="53"/>
      <c r="E44" s="54"/>
      <c r="F44" s="54"/>
      <c r="G44" s="55">
        <f>tblData3245678[[#This Row],[Montant a collecté]]-tblData3245678[[#This Row],[Montant perçu]]</f>
        <v>0</v>
      </c>
      <c r="H44" s="21"/>
    </row>
    <row r="45" spans="2:8" x14ac:dyDescent="0.4">
      <c r="B45" s="17">
        <f>tblData3245678910111213[[#This Row],[Nom du donnateur]]</f>
        <v>0</v>
      </c>
      <c r="C45" s="18">
        <f>tblData3245678910111213[[#This Row],[Téléphone]]</f>
        <v>0</v>
      </c>
      <c r="D45" s="53"/>
      <c r="E45" s="54"/>
      <c r="F45" s="54"/>
      <c r="G45" s="55">
        <f>tblData3245678[[#This Row],[Montant a collecté]]-tblData3245678[[#This Row],[Montant perçu]]</f>
        <v>0</v>
      </c>
      <c r="H45" s="21"/>
    </row>
    <row r="46" spans="2:8" x14ac:dyDescent="0.4">
      <c r="B46" s="17">
        <f>tblData3245678910111213[[#This Row],[Nom du donnateur]]</f>
        <v>0</v>
      </c>
      <c r="C46" s="18">
        <f>tblData3245678910111213[[#This Row],[Téléphone]]</f>
        <v>0</v>
      </c>
      <c r="D46" s="53"/>
      <c r="E46" s="54"/>
      <c r="F46" s="54"/>
      <c r="G46" s="55">
        <f>tblData3245678[[#This Row],[Montant a collecté]]-tblData3245678[[#This Row],[Montant perçu]]</f>
        <v>0</v>
      </c>
      <c r="H46" s="21"/>
    </row>
    <row r="47" spans="2:8" x14ac:dyDescent="0.4">
      <c r="B47" s="17">
        <f>tblData3245678910111213[[#This Row],[Nom du donnateur]]</f>
        <v>0</v>
      </c>
      <c r="C47" s="18">
        <f>tblData3245678910111213[[#This Row],[Téléphone]]</f>
        <v>0</v>
      </c>
      <c r="D47" s="53"/>
      <c r="E47" s="54"/>
      <c r="F47" s="54"/>
      <c r="G47" s="55">
        <f>tblData3245678[[#This Row],[Montant a collecté]]-tblData3245678[[#This Row],[Montant perçu]]</f>
        <v>0</v>
      </c>
      <c r="H47" s="21"/>
    </row>
    <row r="48" spans="2:8" x14ac:dyDescent="0.4">
      <c r="B48" s="17">
        <f>tblData3245678910111213[[#This Row],[Nom du donnateur]]</f>
        <v>0</v>
      </c>
      <c r="C48" s="18">
        <f>tblData3245678910111213[[#This Row],[Téléphone]]</f>
        <v>0</v>
      </c>
      <c r="D48" s="53"/>
      <c r="E48" s="54"/>
      <c r="F48" s="54"/>
      <c r="G48" s="55">
        <f>tblData3245678[[#This Row],[Montant a collecté]]-tblData3245678[[#This Row],[Montant perçu]]</f>
        <v>0</v>
      </c>
      <c r="H48" s="21"/>
    </row>
    <row r="49" spans="2:8" x14ac:dyDescent="0.4">
      <c r="B49" s="17">
        <f>tblData3245678910111213[[#This Row],[Nom du donnateur]]</f>
        <v>0</v>
      </c>
      <c r="C49" s="18">
        <f>tblData3245678910111213[[#This Row],[Téléphone]]</f>
        <v>0</v>
      </c>
      <c r="D49" s="53"/>
      <c r="E49" s="54"/>
      <c r="F49" s="54"/>
      <c r="G49" s="55">
        <f>tblData3245678[[#This Row],[Montant a collecté]]-tblData3245678[[#This Row],[Montant perçu]]</f>
        <v>0</v>
      </c>
      <c r="H49" s="21"/>
    </row>
    <row r="50" spans="2:8" x14ac:dyDescent="0.4">
      <c r="B50" s="17">
        <f>tblData3245678910111213[[#This Row],[Nom du donnateur]]</f>
        <v>0</v>
      </c>
      <c r="C50" s="18">
        <f>tblData3245678910111213[[#This Row],[Téléphone]]</f>
        <v>0</v>
      </c>
      <c r="D50" s="53"/>
      <c r="E50" s="54"/>
      <c r="F50" s="54"/>
      <c r="G50" s="55">
        <f>tblData3245678[[#This Row],[Montant a collecté]]-tblData3245678[[#This Row],[Montant perçu]]</f>
        <v>0</v>
      </c>
      <c r="H50" s="21"/>
    </row>
    <row r="51" spans="2:8" x14ac:dyDescent="0.4">
      <c r="B51" s="17">
        <f>tblData3245678910111213[[#This Row],[Nom du donnateur]]</f>
        <v>0</v>
      </c>
      <c r="C51" s="18">
        <f>tblData3245678910111213[[#This Row],[Téléphone]]</f>
        <v>0</v>
      </c>
      <c r="D51" s="53"/>
      <c r="E51" s="54"/>
      <c r="F51" s="54"/>
      <c r="G51" s="55">
        <f>tblData3245678[[#This Row],[Montant a collecté]]-tblData3245678[[#This Row],[Montant perçu]]</f>
        <v>0</v>
      </c>
      <c r="H51" s="21"/>
    </row>
    <row r="52" spans="2:8" x14ac:dyDescent="0.4">
      <c r="B52" s="17">
        <f>tblData3245678910111213[[#This Row],[Nom du donnateur]]</f>
        <v>0</v>
      </c>
      <c r="C52" s="18">
        <f>tblData3245678910111213[[#This Row],[Téléphone]]</f>
        <v>0</v>
      </c>
      <c r="D52" s="53"/>
      <c r="E52" s="54"/>
      <c r="F52" s="54"/>
      <c r="G52" s="55">
        <f>tblData3245678[[#This Row],[Montant a collecté]]-tblData3245678[[#This Row],[Montant perçu]]</f>
        <v>0</v>
      </c>
      <c r="H52" s="21"/>
    </row>
    <row r="53" spans="2:8" x14ac:dyDescent="0.4">
      <c r="B53" s="17">
        <f>tblData3245678910111213[[#This Row],[Nom du donnateur]]</f>
        <v>0</v>
      </c>
      <c r="C53" s="18">
        <f>tblData3245678910111213[[#This Row],[Téléphone]]</f>
        <v>0</v>
      </c>
      <c r="D53" s="53"/>
      <c r="E53" s="54"/>
      <c r="F53" s="54"/>
      <c r="G53" s="55">
        <f>tblData3245678[[#This Row],[Montant a collecté]]-tblData3245678[[#This Row],[Montant perçu]]</f>
        <v>0</v>
      </c>
      <c r="H53" s="21"/>
    </row>
    <row r="54" spans="2:8" x14ac:dyDescent="0.4">
      <c r="B54" s="17">
        <f>tblData3245678910111213[[#This Row],[Nom du donnateur]]</f>
        <v>0</v>
      </c>
      <c r="C54" s="18">
        <f>tblData3245678910111213[[#This Row],[Téléphone]]</f>
        <v>0</v>
      </c>
      <c r="D54" s="53"/>
      <c r="E54" s="54"/>
      <c r="F54" s="54"/>
      <c r="G54" s="55">
        <f>tblData3245678[[#This Row],[Montant a collecté]]-tblData3245678[[#This Row],[Montant perçu]]</f>
        <v>0</v>
      </c>
      <c r="H54" s="21"/>
    </row>
    <row r="55" spans="2:8" x14ac:dyDescent="0.4">
      <c r="B55" s="17">
        <f>tblData3245678910111213[[#This Row],[Nom du donnateur]]</f>
        <v>0</v>
      </c>
      <c r="C55" s="18">
        <f>tblData3245678910111213[[#This Row],[Téléphone]]</f>
        <v>0</v>
      </c>
      <c r="D55" s="53"/>
      <c r="E55" s="54"/>
      <c r="F55" s="54"/>
      <c r="G55" s="55">
        <f>tblData3245678[[#This Row],[Montant a collecté]]-tblData3245678[[#This Row],[Montant perçu]]</f>
        <v>0</v>
      </c>
      <c r="H55" s="21"/>
    </row>
    <row r="56" spans="2:8" x14ac:dyDescent="0.4">
      <c r="B56" s="17">
        <f>tblData3245678910111213[[#This Row],[Nom du donnateur]]</f>
        <v>0</v>
      </c>
      <c r="C56" s="18">
        <f>tblData3245678910111213[[#This Row],[Téléphone]]</f>
        <v>0</v>
      </c>
      <c r="D56" s="53"/>
      <c r="E56" s="54"/>
      <c r="F56" s="54"/>
      <c r="G56" s="55">
        <f>tblData3245678[[#This Row],[Montant a collecté]]-tblData3245678[[#This Row],[Montant perçu]]</f>
        <v>0</v>
      </c>
      <c r="H56" s="21"/>
    </row>
    <row r="57" spans="2:8" x14ac:dyDescent="0.4">
      <c r="B57" s="17">
        <f>tblData3245678910111213[[#This Row],[Nom du donnateur]]</f>
        <v>0</v>
      </c>
      <c r="C57" s="18">
        <f>tblData3245678910111213[[#This Row],[Téléphone]]</f>
        <v>0</v>
      </c>
      <c r="D57" s="53"/>
      <c r="E57" s="54"/>
      <c r="F57" s="54"/>
      <c r="G57" s="55">
        <f>tblData3245678[[#This Row],[Montant a collecté]]-tblData3245678[[#This Row],[Montant perçu]]</f>
        <v>0</v>
      </c>
      <c r="H57" s="21"/>
    </row>
    <row r="58" spans="2:8" x14ac:dyDescent="0.4">
      <c r="B58" s="17">
        <f>tblData3245678910111213[[#This Row],[Nom du donnateur]]</f>
        <v>0</v>
      </c>
      <c r="C58" s="18">
        <f>tblData3245678910111213[[#This Row],[Téléphone]]</f>
        <v>0</v>
      </c>
      <c r="D58" s="53"/>
      <c r="E58" s="54"/>
      <c r="F58" s="54"/>
      <c r="G58" s="55">
        <f>tblData3245678[[#This Row],[Montant a collecté]]-tblData3245678[[#This Row],[Montant perçu]]</f>
        <v>0</v>
      </c>
      <c r="H58" s="21"/>
    </row>
    <row r="59" spans="2:8" x14ac:dyDescent="0.4">
      <c r="B59" s="17">
        <f>tblData3245678910111213[[#This Row],[Nom du donnateur]]</f>
        <v>0</v>
      </c>
      <c r="C59" s="18">
        <f>tblData3245678910111213[[#This Row],[Téléphone]]</f>
        <v>0</v>
      </c>
      <c r="D59" s="53"/>
      <c r="E59" s="54"/>
      <c r="F59" s="54"/>
      <c r="G59" s="55">
        <f>tblData3245678[[#This Row],[Montant a collecté]]-tblData3245678[[#This Row],[Montant perçu]]</f>
        <v>0</v>
      </c>
      <c r="H59" s="21"/>
    </row>
    <row r="60" spans="2:8" x14ac:dyDescent="0.4">
      <c r="B60" s="17">
        <f>tblData3245678910111213[[#This Row],[Nom du donnateur]]</f>
        <v>0</v>
      </c>
      <c r="C60" s="18">
        <f>tblData3245678910111213[[#This Row],[Téléphone]]</f>
        <v>0</v>
      </c>
      <c r="D60" s="53"/>
      <c r="E60" s="54"/>
      <c r="F60" s="54"/>
      <c r="G60" s="55">
        <f>tblData3245678[[#This Row],[Montant a collecté]]-tblData3245678[[#This Row],[Montant perçu]]</f>
        <v>0</v>
      </c>
      <c r="H60" s="21"/>
    </row>
    <row r="61" spans="2:8" x14ac:dyDescent="0.4">
      <c r="B61" s="17">
        <f>tblData3245678910111213[[#This Row],[Nom du donnateur]]</f>
        <v>0</v>
      </c>
      <c r="C61" s="18">
        <f>tblData3245678910111213[[#This Row],[Téléphone]]</f>
        <v>0</v>
      </c>
      <c r="D61" s="53"/>
      <c r="E61" s="54"/>
      <c r="F61" s="54"/>
      <c r="G61" s="55">
        <f>tblData3245678[[#This Row],[Montant a collecté]]-tblData3245678[[#This Row],[Montant perçu]]</f>
        <v>0</v>
      </c>
      <c r="H61" s="21"/>
    </row>
    <row r="62" spans="2:8" x14ac:dyDescent="0.4">
      <c r="B62" s="17">
        <f>tblData3245678910111213[[#This Row],[Nom du donnateur]]</f>
        <v>0</v>
      </c>
      <c r="C62" s="18">
        <f>tblData3245678910111213[[#This Row],[Téléphone]]</f>
        <v>0</v>
      </c>
      <c r="D62" s="53"/>
      <c r="E62" s="54"/>
      <c r="F62" s="54"/>
      <c r="G62" s="55">
        <f>tblData3245678[[#This Row],[Montant a collecté]]-tblData3245678[[#This Row],[Montant perçu]]</f>
        <v>0</v>
      </c>
      <c r="H62" s="21"/>
    </row>
    <row r="63" spans="2:8" x14ac:dyDescent="0.4">
      <c r="B63" s="17">
        <f>tblData3245678910111213[[#This Row],[Nom du donnateur]]</f>
        <v>0</v>
      </c>
      <c r="C63" s="18">
        <f>tblData3245678910111213[[#This Row],[Téléphone]]</f>
        <v>0</v>
      </c>
      <c r="D63" s="53"/>
      <c r="E63" s="54"/>
      <c r="F63" s="54"/>
      <c r="G63" s="55">
        <f>tblData3245678[[#This Row],[Montant a collecté]]-tblData3245678[[#This Row],[Montant perçu]]</f>
        <v>0</v>
      </c>
      <c r="H63" s="21"/>
    </row>
    <row r="64" spans="2:8" x14ac:dyDescent="0.4">
      <c r="B64" s="17">
        <f>tblData3245678910111213[[#This Row],[Nom du donnateur]]</f>
        <v>0</v>
      </c>
      <c r="C64" s="18">
        <f>tblData3245678910111213[[#This Row],[Téléphone]]</f>
        <v>0</v>
      </c>
      <c r="D64" s="53"/>
      <c r="E64" s="54"/>
      <c r="F64" s="54"/>
      <c r="G64" s="55">
        <f>tblData3245678[[#This Row],[Montant a collecté]]-tblData3245678[[#This Row],[Montant perçu]]</f>
        <v>0</v>
      </c>
      <c r="H64" s="21"/>
    </row>
    <row r="65" spans="2:8" x14ac:dyDescent="0.4">
      <c r="B65" s="17">
        <f>tblData3245678910111213[[#This Row],[Nom du donnateur]]</f>
        <v>0</v>
      </c>
      <c r="C65" s="18">
        <f>tblData3245678910111213[[#This Row],[Téléphone]]</f>
        <v>0</v>
      </c>
      <c r="D65" s="53"/>
      <c r="E65" s="54"/>
      <c r="F65" s="54"/>
      <c r="G65" s="55">
        <f>tblData3245678[[#This Row],[Montant a collecté]]-tblData3245678[[#This Row],[Montant perçu]]</f>
        <v>0</v>
      </c>
      <c r="H65" s="21"/>
    </row>
    <row r="66" spans="2:8" x14ac:dyDescent="0.4">
      <c r="B66" s="17">
        <f>tblData3245678910111213[[#This Row],[Nom du donnateur]]</f>
        <v>0</v>
      </c>
      <c r="C66" s="18">
        <f>tblData3245678910111213[[#This Row],[Téléphone]]</f>
        <v>0</v>
      </c>
      <c r="D66" s="53"/>
      <c r="E66" s="54"/>
      <c r="F66" s="54"/>
      <c r="G66" s="55">
        <f>tblData3245678[[#This Row],[Montant a collecté]]-tblData3245678[[#This Row],[Montant perçu]]</f>
        <v>0</v>
      </c>
      <c r="H66" s="21"/>
    </row>
    <row r="67" spans="2:8" x14ac:dyDescent="0.4">
      <c r="B67" s="17">
        <f>tblData3245678910111213[[#This Row],[Nom du donnateur]]</f>
        <v>0</v>
      </c>
      <c r="C67" s="18">
        <f>tblData3245678910111213[[#This Row],[Téléphone]]</f>
        <v>0</v>
      </c>
      <c r="D67" s="53"/>
      <c r="E67" s="54"/>
      <c r="F67" s="54"/>
      <c r="G67" s="55">
        <f>tblData3245678[[#This Row],[Montant a collecté]]-tblData3245678[[#This Row],[Montant perçu]]</f>
        <v>0</v>
      </c>
      <c r="H67" s="21"/>
    </row>
    <row r="68" spans="2:8" x14ac:dyDescent="0.4">
      <c r="B68" s="17">
        <f>tblData3245678910111213[[#This Row],[Nom du donnateur]]</f>
        <v>0</v>
      </c>
      <c r="C68" s="18">
        <f>tblData3245678910111213[[#This Row],[Téléphone]]</f>
        <v>0</v>
      </c>
      <c r="D68" s="53"/>
      <c r="E68" s="54"/>
      <c r="F68" s="54"/>
      <c r="G68" s="55">
        <f>tblData3245678[[#This Row],[Montant a collecté]]-tblData3245678[[#This Row],[Montant perçu]]</f>
        <v>0</v>
      </c>
      <c r="H68" s="21"/>
    </row>
    <row r="69" spans="2:8" x14ac:dyDescent="0.4">
      <c r="B69" s="17">
        <f>tblData3245678910111213[[#This Row],[Nom du donnateur]]</f>
        <v>0</v>
      </c>
      <c r="C69" s="18">
        <f>tblData3245678910111213[[#This Row],[Téléphone]]</f>
        <v>0</v>
      </c>
      <c r="D69" s="53"/>
      <c r="E69" s="54"/>
      <c r="F69" s="54"/>
      <c r="G69" s="55">
        <f>tblData3245678[[#This Row],[Montant a collecté]]-tblData3245678[[#This Row],[Montant perçu]]</f>
        <v>0</v>
      </c>
      <c r="H69" s="21"/>
    </row>
    <row r="70" spans="2:8" x14ac:dyDescent="0.4">
      <c r="B70" s="17">
        <f>tblData3245678910111213[[#This Row],[Nom du donnateur]]</f>
        <v>0</v>
      </c>
      <c r="C70" s="18">
        <f>tblData3245678910111213[[#This Row],[Téléphone]]</f>
        <v>0</v>
      </c>
      <c r="D70" s="53"/>
      <c r="E70" s="54"/>
      <c r="F70" s="54"/>
      <c r="G70" s="55">
        <f>tblData3245678[[#This Row],[Montant a collecté]]-tblData3245678[[#This Row],[Montant perçu]]</f>
        <v>0</v>
      </c>
      <c r="H70" s="21"/>
    </row>
    <row r="71" spans="2:8" x14ac:dyDescent="0.4">
      <c r="B71" s="17">
        <f>tblData3245678910111213[[#This Row],[Nom du donnateur]]</f>
        <v>0</v>
      </c>
      <c r="C71" s="18">
        <f>tblData3245678910111213[[#This Row],[Téléphone]]</f>
        <v>0</v>
      </c>
      <c r="D71" s="53"/>
      <c r="E71" s="54"/>
      <c r="F71" s="54"/>
      <c r="G71" s="55">
        <f>tblData3245678[[#This Row],[Montant a collecté]]-tblData3245678[[#This Row],[Montant perçu]]</f>
        <v>0</v>
      </c>
      <c r="H71" s="21"/>
    </row>
    <row r="72" spans="2:8" x14ac:dyDescent="0.4">
      <c r="B72" s="17">
        <f>tblData3245678910111213[[#This Row],[Nom du donnateur]]</f>
        <v>0</v>
      </c>
      <c r="C72" s="18">
        <f>tblData3245678910111213[[#This Row],[Téléphone]]</f>
        <v>0</v>
      </c>
      <c r="D72" s="53"/>
      <c r="E72" s="54"/>
      <c r="F72" s="54"/>
      <c r="G72" s="55">
        <f>tblData3245678[[#This Row],[Montant a collecté]]-tblData3245678[[#This Row],[Montant perçu]]</f>
        <v>0</v>
      </c>
      <c r="H72" s="21"/>
    </row>
    <row r="73" spans="2:8" x14ac:dyDescent="0.4">
      <c r="B73" s="17">
        <f>tblData3245678910111213[[#This Row],[Nom du donnateur]]</f>
        <v>0</v>
      </c>
      <c r="C73" s="18">
        <f>tblData3245678910111213[[#This Row],[Téléphone]]</f>
        <v>0</v>
      </c>
      <c r="D73" s="53"/>
      <c r="E73" s="54"/>
      <c r="F73" s="54"/>
      <c r="G73" s="55">
        <f>tblData3245678[[#This Row],[Montant a collecté]]-tblData3245678[[#This Row],[Montant perçu]]</f>
        <v>0</v>
      </c>
      <c r="H73" s="21"/>
    </row>
    <row r="74" spans="2:8" x14ac:dyDescent="0.4">
      <c r="B74" s="17">
        <f>tblData3245678910111213[[#This Row],[Nom du donnateur]]</f>
        <v>0</v>
      </c>
      <c r="C74" s="18">
        <f>tblData3245678910111213[[#This Row],[Téléphone]]</f>
        <v>0</v>
      </c>
      <c r="D74" s="53"/>
      <c r="E74" s="54"/>
      <c r="F74" s="54"/>
      <c r="G74" s="55">
        <f>tblData3245678[[#This Row],[Montant a collecté]]-tblData3245678[[#This Row],[Montant perçu]]</f>
        <v>0</v>
      </c>
      <c r="H74" s="21"/>
    </row>
    <row r="75" spans="2:8" x14ac:dyDescent="0.4">
      <c r="B75" s="17">
        <f>tblData3245678910111213[[#This Row],[Nom du donnateur]]</f>
        <v>0</v>
      </c>
      <c r="C75" s="18">
        <f>tblData3245678910111213[[#This Row],[Téléphone]]</f>
        <v>0</v>
      </c>
      <c r="D75" s="53"/>
      <c r="E75" s="54"/>
      <c r="F75" s="54"/>
      <c r="G75" s="55">
        <f>tblData3245678[[#This Row],[Montant a collecté]]-tblData3245678[[#This Row],[Montant perçu]]</f>
        <v>0</v>
      </c>
      <c r="H75" s="21"/>
    </row>
    <row r="76" spans="2:8" x14ac:dyDescent="0.4">
      <c r="B76" s="17">
        <f>tblData3245678910111213[[#This Row],[Nom du donnateur]]</f>
        <v>0</v>
      </c>
      <c r="C76" s="18">
        <f>tblData3245678910111213[[#This Row],[Téléphone]]</f>
        <v>0</v>
      </c>
      <c r="D76" s="53"/>
      <c r="E76" s="54"/>
      <c r="F76" s="54"/>
      <c r="G76" s="55">
        <f>tblData3245678[[#This Row],[Montant a collecté]]-tblData3245678[[#This Row],[Montant perçu]]</f>
        <v>0</v>
      </c>
      <c r="H76" s="21"/>
    </row>
    <row r="77" spans="2:8" x14ac:dyDescent="0.4">
      <c r="B77" s="17">
        <f>tblData3245678910111213[[#This Row],[Nom du donnateur]]</f>
        <v>0</v>
      </c>
      <c r="C77" s="18">
        <f>tblData3245678910111213[[#This Row],[Téléphone]]</f>
        <v>0</v>
      </c>
      <c r="D77" s="53"/>
      <c r="E77" s="54"/>
      <c r="F77" s="54"/>
      <c r="G77" s="55">
        <f>tblData3245678[[#This Row],[Montant a collecté]]-tblData3245678[[#This Row],[Montant perçu]]</f>
        <v>0</v>
      </c>
      <c r="H77" s="21"/>
    </row>
    <row r="78" spans="2:8" x14ac:dyDescent="0.4">
      <c r="B78" s="17">
        <f>tblData3245678910111213[[#This Row],[Nom du donnateur]]</f>
        <v>0</v>
      </c>
      <c r="C78" s="18">
        <f>tblData3245678910111213[[#This Row],[Téléphone]]</f>
        <v>0</v>
      </c>
      <c r="D78" s="53"/>
      <c r="E78" s="54"/>
      <c r="F78" s="54"/>
      <c r="G78" s="55">
        <f>tblData3245678[[#This Row],[Montant a collecté]]-tblData3245678[[#This Row],[Montant perçu]]</f>
        <v>0</v>
      </c>
      <c r="H78" s="21"/>
    </row>
    <row r="79" spans="2:8" x14ac:dyDescent="0.4">
      <c r="B79" s="17">
        <f>tblData3245678910111213[[#This Row],[Nom du donnateur]]</f>
        <v>0</v>
      </c>
      <c r="C79" s="18">
        <f>tblData3245678910111213[[#This Row],[Téléphone]]</f>
        <v>0</v>
      </c>
      <c r="D79" s="53"/>
      <c r="E79" s="54"/>
      <c r="F79" s="54"/>
      <c r="G79" s="55">
        <f>tblData3245678[[#This Row],[Montant a collecté]]-tblData3245678[[#This Row],[Montant perçu]]</f>
        <v>0</v>
      </c>
      <c r="H79" s="21"/>
    </row>
    <row r="80" spans="2:8" x14ac:dyDescent="0.4">
      <c r="B80" s="17">
        <f>tblData3245678910111213[[#This Row],[Nom du donnateur]]</f>
        <v>0</v>
      </c>
      <c r="C80" s="18">
        <f>tblData3245678910111213[[#This Row],[Téléphone]]</f>
        <v>0</v>
      </c>
      <c r="D80" s="53"/>
      <c r="E80" s="54"/>
      <c r="F80" s="54"/>
      <c r="G80" s="55">
        <f>tblData3245678[[#This Row],[Montant a collecté]]-tblData3245678[[#This Row],[Montant perçu]]</f>
        <v>0</v>
      </c>
      <c r="H80" s="21"/>
    </row>
    <row r="81" spans="2:8" x14ac:dyDescent="0.4">
      <c r="B81" s="17">
        <f>tblData3245678910111213[[#This Row],[Nom du donnateur]]</f>
        <v>0</v>
      </c>
      <c r="C81" s="18">
        <f>tblData3245678910111213[[#This Row],[Téléphone]]</f>
        <v>0</v>
      </c>
      <c r="D81" s="53"/>
      <c r="E81" s="54"/>
      <c r="F81" s="54"/>
      <c r="G81" s="55">
        <f>tblData3245678[[#This Row],[Montant a collecté]]-tblData3245678[[#This Row],[Montant perçu]]</f>
        <v>0</v>
      </c>
      <c r="H81" s="21"/>
    </row>
    <row r="82" spans="2:8" x14ac:dyDescent="0.4">
      <c r="B82" s="17">
        <f>tblData3245678910111213[[#This Row],[Nom du donnateur]]</f>
        <v>0</v>
      </c>
      <c r="C82" s="18">
        <f>tblData3245678910111213[[#This Row],[Téléphone]]</f>
        <v>0</v>
      </c>
      <c r="D82" s="53"/>
      <c r="E82" s="54"/>
      <c r="F82" s="54"/>
      <c r="G82" s="55">
        <f>tblData3245678[[#This Row],[Montant a collecté]]-tblData3245678[[#This Row],[Montant perçu]]</f>
        <v>0</v>
      </c>
      <c r="H82" s="21"/>
    </row>
    <row r="83" spans="2:8" x14ac:dyDescent="0.4">
      <c r="B83" s="17">
        <f>tblData3245678910111213[[#This Row],[Nom du donnateur]]</f>
        <v>0</v>
      </c>
      <c r="C83" s="18">
        <f>tblData3245678910111213[[#This Row],[Téléphone]]</f>
        <v>0</v>
      </c>
      <c r="D83" s="53"/>
      <c r="E83" s="54"/>
      <c r="F83" s="54"/>
      <c r="G83" s="55">
        <f>tblData3245678[[#This Row],[Montant a collecté]]-tblData3245678[[#This Row],[Montant perçu]]</f>
        <v>0</v>
      </c>
      <c r="H83" s="21"/>
    </row>
    <row r="84" spans="2:8" x14ac:dyDescent="0.4">
      <c r="B84" s="17">
        <f>tblData3245678910111213[[#This Row],[Nom du donnateur]]</f>
        <v>0</v>
      </c>
      <c r="C84" s="18">
        <f>tblData3245678910111213[[#This Row],[Téléphone]]</f>
        <v>0</v>
      </c>
      <c r="D84" s="53"/>
      <c r="E84" s="54"/>
      <c r="F84" s="54"/>
      <c r="G84" s="55">
        <f>tblData3245678[[#This Row],[Montant a collecté]]-tblData3245678[[#This Row],[Montant perçu]]</f>
        <v>0</v>
      </c>
      <c r="H84" s="21"/>
    </row>
    <row r="85" spans="2:8" x14ac:dyDescent="0.4">
      <c r="B85" s="17">
        <f>tblData3245678910111213[[#This Row],[Nom du donnateur]]</f>
        <v>0</v>
      </c>
      <c r="C85" s="18">
        <f>tblData3245678910111213[[#This Row],[Téléphone]]</f>
        <v>0</v>
      </c>
      <c r="D85" s="53"/>
      <c r="E85" s="54"/>
      <c r="F85" s="54"/>
      <c r="G85" s="55">
        <f>tblData3245678[[#This Row],[Montant a collecté]]-tblData3245678[[#This Row],[Montant perçu]]</f>
        <v>0</v>
      </c>
      <c r="H85" s="21"/>
    </row>
    <row r="86" spans="2:8" x14ac:dyDescent="0.4">
      <c r="B86" s="17">
        <f>tblData3245678910111213[[#This Row],[Nom du donnateur]]</f>
        <v>0</v>
      </c>
      <c r="C86" s="18">
        <f>tblData3245678910111213[[#This Row],[Téléphone]]</f>
        <v>0</v>
      </c>
      <c r="D86" s="53"/>
      <c r="E86" s="54"/>
      <c r="F86" s="54"/>
      <c r="G86" s="55">
        <f>tblData3245678[[#This Row],[Montant a collecté]]-tblData3245678[[#This Row],[Montant perçu]]</f>
        <v>0</v>
      </c>
      <c r="H86" s="21"/>
    </row>
    <row r="87" spans="2:8" x14ac:dyDescent="0.4">
      <c r="B87" s="17">
        <f>tblData3245678910111213[[#This Row],[Nom du donnateur]]</f>
        <v>0</v>
      </c>
      <c r="C87" s="18">
        <f>tblData3245678910111213[[#This Row],[Téléphone]]</f>
        <v>0</v>
      </c>
      <c r="D87" s="53"/>
      <c r="E87" s="54"/>
      <c r="F87" s="54"/>
      <c r="G87" s="55">
        <f>tblData3245678[[#This Row],[Montant a collecté]]-tblData3245678[[#This Row],[Montant perçu]]</f>
        <v>0</v>
      </c>
      <c r="H87" s="21"/>
    </row>
    <row r="88" spans="2:8" x14ac:dyDescent="0.4">
      <c r="B88" s="17">
        <f>tblData3245678910111213[[#This Row],[Nom du donnateur]]</f>
        <v>0</v>
      </c>
      <c r="C88" s="18">
        <f>tblData3245678910111213[[#This Row],[Téléphone]]</f>
        <v>0</v>
      </c>
      <c r="D88" s="53"/>
      <c r="E88" s="54"/>
      <c r="F88" s="54"/>
      <c r="G88" s="55">
        <f>tblData3245678[[#This Row],[Montant a collecté]]-tblData3245678[[#This Row],[Montant perçu]]</f>
        <v>0</v>
      </c>
      <c r="H88" s="21"/>
    </row>
    <row r="89" spans="2:8" x14ac:dyDescent="0.4">
      <c r="B89" s="17">
        <f>tblData3245678910111213[[#This Row],[Nom du donnateur]]</f>
        <v>0</v>
      </c>
      <c r="C89" s="18">
        <f>tblData3245678910111213[[#This Row],[Téléphone]]</f>
        <v>0</v>
      </c>
      <c r="D89" s="53"/>
      <c r="E89" s="54"/>
      <c r="F89" s="54"/>
      <c r="G89" s="55">
        <f>tblData3245678[[#This Row],[Montant a collecté]]-tblData3245678[[#This Row],[Montant perçu]]</f>
        <v>0</v>
      </c>
      <c r="H89" s="21"/>
    </row>
    <row r="90" spans="2:8" x14ac:dyDescent="0.4">
      <c r="B90" s="17">
        <f>tblData3245678910111213[[#This Row],[Nom du donnateur]]</f>
        <v>0</v>
      </c>
      <c r="C90" s="18">
        <f>tblData3245678910111213[[#This Row],[Téléphone]]</f>
        <v>0</v>
      </c>
      <c r="D90" s="53"/>
      <c r="E90" s="54"/>
      <c r="F90" s="54"/>
      <c r="G90" s="55">
        <f>tblData3245678[[#This Row],[Montant a collecté]]-tblData3245678[[#This Row],[Montant perçu]]</f>
        <v>0</v>
      </c>
      <c r="H90" s="21"/>
    </row>
    <row r="91" spans="2:8" x14ac:dyDescent="0.4">
      <c r="B91" s="17">
        <f>tblData3245678910111213[[#This Row],[Nom du donnateur]]</f>
        <v>0</v>
      </c>
      <c r="C91" s="18">
        <f>tblData3245678910111213[[#This Row],[Téléphone]]</f>
        <v>0</v>
      </c>
      <c r="D91" s="53"/>
      <c r="E91" s="54"/>
      <c r="F91" s="54"/>
      <c r="G91" s="55">
        <f>tblData3245678[[#This Row],[Montant a collecté]]-tblData3245678[[#This Row],[Montant perçu]]</f>
        <v>0</v>
      </c>
      <c r="H91" s="21"/>
    </row>
    <row r="92" spans="2:8" x14ac:dyDescent="0.4">
      <c r="B92" s="17">
        <f>tblData3245678910111213[[#This Row],[Nom du donnateur]]</f>
        <v>0</v>
      </c>
      <c r="C92" s="18">
        <f>tblData3245678910111213[[#This Row],[Téléphone]]</f>
        <v>0</v>
      </c>
      <c r="D92" s="53"/>
      <c r="E92" s="54"/>
      <c r="F92" s="54"/>
      <c r="G92" s="55">
        <f>tblData3245678[[#This Row],[Montant a collecté]]-tblData3245678[[#This Row],[Montant perçu]]</f>
        <v>0</v>
      </c>
      <c r="H92" s="21"/>
    </row>
    <row r="93" spans="2:8" x14ac:dyDescent="0.4">
      <c r="B93" s="17">
        <f>tblData3245678910111213[[#This Row],[Nom du donnateur]]</f>
        <v>0</v>
      </c>
      <c r="C93" s="18">
        <f>tblData3245678910111213[[#This Row],[Téléphone]]</f>
        <v>0</v>
      </c>
      <c r="D93" s="53"/>
      <c r="E93" s="54"/>
      <c r="F93" s="54"/>
      <c r="G93" s="55">
        <f>tblData3245678[[#This Row],[Montant a collecté]]-tblData3245678[[#This Row],[Montant perçu]]</f>
        <v>0</v>
      </c>
      <c r="H93" s="21"/>
    </row>
    <row r="94" spans="2:8" x14ac:dyDescent="0.4">
      <c r="B94" s="17">
        <f>tblData3245678910111213[[#This Row],[Nom du donnateur]]</f>
        <v>0</v>
      </c>
      <c r="C94" s="18">
        <f>tblData3245678910111213[[#This Row],[Téléphone]]</f>
        <v>0</v>
      </c>
      <c r="D94" s="53"/>
      <c r="E94" s="54"/>
      <c r="F94" s="54"/>
      <c r="G94" s="55">
        <f>tblData3245678[[#This Row],[Montant a collecté]]-tblData3245678[[#This Row],[Montant perçu]]</f>
        <v>0</v>
      </c>
      <c r="H94" s="21"/>
    </row>
    <row r="95" spans="2:8" x14ac:dyDescent="0.4">
      <c r="B95" s="17">
        <f>tblData3245678910111213[[#This Row],[Nom du donnateur]]</f>
        <v>0</v>
      </c>
      <c r="C95" s="18">
        <f>tblData3245678910111213[[#This Row],[Téléphone]]</f>
        <v>0</v>
      </c>
      <c r="D95" s="53"/>
      <c r="E95" s="54"/>
      <c r="F95" s="54"/>
      <c r="G95" s="55">
        <f>tblData3245678[[#This Row],[Montant a collecté]]-tblData3245678[[#This Row],[Montant perçu]]</f>
        <v>0</v>
      </c>
      <c r="H95" s="21"/>
    </row>
    <row r="96" spans="2:8" x14ac:dyDescent="0.4">
      <c r="B96" s="17">
        <f>tblData3245678910111213[[#This Row],[Nom du donnateur]]</f>
        <v>0</v>
      </c>
      <c r="C96" s="18">
        <f>tblData3245678910111213[[#This Row],[Téléphone]]</f>
        <v>0</v>
      </c>
      <c r="D96" s="53"/>
      <c r="E96" s="54"/>
      <c r="F96" s="54"/>
      <c r="G96" s="55">
        <f>tblData3245678[[#This Row],[Montant a collecté]]-tblData3245678[[#This Row],[Montant perçu]]</f>
        <v>0</v>
      </c>
      <c r="H96" s="21"/>
    </row>
    <row r="97" spans="2:8" x14ac:dyDescent="0.4">
      <c r="B97" s="17">
        <f>tblData3245678910111213[[#This Row],[Nom du donnateur]]</f>
        <v>0</v>
      </c>
      <c r="C97" s="18">
        <f>tblData3245678910111213[[#This Row],[Téléphone]]</f>
        <v>0</v>
      </c>
      <c r="D97" s="53"/>
      <c r="E97" s="54"/>
      <c r="F97" s="54"/>
      <c r="G97" s="55">
        <f>tblData3245678[[#This Row],[Montant a collecté]]-tblData3245678[[#This Row],[Montant perçu]]</f>
        <v>0</v>
      </c>
      <c r="H97" s="21"/>
    </row>
    <row r="98" spans="2:8" x14ac:dyDescent="0.4">
      <c r="B98" s="17">
        <f>tblData3245678910111213[[#This Row],[Nom du donnateur]]</f>
        <v>0</v>
      </c>
      <c r="C98" s="18">
        <f>tblData3245678910111213[[#This Row],[Téléphone]]</f>
        <v>0</v>
      </c>
      <c r="D98" s="53"/>
      <c r="E98" s="54"/>
      <c r="F98" s="54"/>
      <c r="G98" s="55">
        <f>tblData3245678[[#This Row],[Montant a collecté]]-tblData3245678[[#This Row],[Montant perçu]]</f>
        <v>0</v>
      </c>
      <c r="H98" s="21"/>
    </row>
    <row r="99" spans="2:8" x14ac:dyDescent="0.4">
      <c r="B99" s="17">
        <f>tblData3245678910111213[[#This Row],[Nom du donnateur]]</f>
        <v>0</v>
      </c>
      <c r="C99" s="18">
        <f>tblData3245678910111213[[#This Row],[Téléphone]]</f>
        <v>0</v>
      </c>
      <c r="D99" s="53"/>
      <c r="E99" s="54"/>
      <c r="F99" s="54"/>
      <c r="G99" s="55">
        <f>tblData3245678[[#This Row],[Montant a collecté]]-tblData3245678[[#This Row],[Montant perçu]]</f>
        <v>0</v>
      </c>
      <c r="H99" s="21"/>
    </row>
    <row r="100" spans="2:8" x14ac:dyDescent="0.4">
      <c r="B100" s="17">
        <f>tblData3245678910111213[[#This Row],[Nom du donnateur]]</f>
        <v>0</v>
      </c>
      <c r="C100" s="18">
        <f>tblData3245678910111213[[#This Row],[Téléphone]]</f>
        <v>0</v>
      </c>
      <c r="D100" s="53"/>
      <c r="E100" s="54"/>
      <c r="F100" s="54"/>
      <c r="G100" s="55">
        <f>tblData3245678[[#This Row],[Montant a collecté]]-tblData3245678[[#This Row],[Montant perçu]]</f>
        <v>0</v>
      </c>
      <c r="H100" s="21"/>
    </row>
    <row r="101" spans="2:8" x14ac:dyDescent="0.4">
      <c r="B101" s="17">
        <f>tblData3245678910111213[[#This Row],[Nom du donnateur]]</f>
        <v>0</v>
      </c>
      <c r="C101" s="18">
        <f>tblData3245678910111213[[#This Row],[Téléphone]]</f>
        <v>0</v>
      </c>
      <c r="D101" s="53"/>
      <c r="E101" s="54"/>
      <c r="F101" s="54"/>
      <c r="G101" s="55">
        <f>tblData3245678[[#This Row],[Montant a collecté]]-tblData3245678[[#This Row],[Montant perçu]]</f>
        <v>0</v>
      </c>
      <c r="H101" s="21"/>
    </row>
    <row r="102" spans="2:8" x14ac:dyDescent="0.4">
      <c r="B102" s="17">
        <f>tblData3245678910111213[[#This Row],[Nom du donnateur]]</f>
        <v>0</v>
      </c>
      <c r="C102" s="18">
        <f>tblData3245678910111213[[#This Row],[Téléphone]]</f>
        <v>0</v>
      </c>
      <c r="D102" s="53"/>
      <c r="E102" s="54"/>
      <c r="F102" s="54"/>
      <c r="G102" s="55">
        <f>tblData3245678[[#This Row],[Montant a collecté]]-tblData3245678[[#This Row],[Montant perçu]]</f>
        <v>0</v>
      </c>
      <c r="H102" s="21"/>
    </row>
    <row r="103" spans="2:8" x14ac:dyDescent="0.4">
      <c r="B103" s="17">
        <f>tblData3245678910111213[[#This Row],[Nom du donnateur]]</f>
        <v>0</v>
      </c>
      <c r="C103" s="18">
        <f>tblData3245678910111213[[#This Row],[Téléphone]]</f>
        <v>0</v>
      </c>
      <c r="D103" s="53"/>
      <c r="E103" s="54"/>
      <c r="F103" s="54"/>
      <c r="G103" s="55">
        <f>tblData3245678[[#This Row],[Montant a collecté]]-tblData3245678[[#This Row],[Montant perçu]]</f>
        <v>0</v>
      </c>
      <c r="H103" s="21"/>
    </row>
    <row r="104" spans="2:8" x14ac:dyDescent="0.4">
      <c r="B104" s="17">
        <f>tblData3245678910111213[[#This Row],[Nom du donnateur]]</f>
        <v>0</v>
      </c>
      <c r="C104" s="18">
        <f>tblData3245678910111213[[#This Row],[Téléphone]]</f>
        <v>0</v>
      </c>
      <c r="D104" s="53"/>
      <c r="E104" s="54"/>
      <c r="F104" s="54"/>
      <c r="G104" s="55">
        <f>tblData3245678[[#This Row],[Montant a collecté]]-tblData3245678[[#This Row],[Montant perçu]]</f>
        <v>0</v>
      </c>
      <c r="H104" s="21"/>
    </row>
    <row r="105" spans="2:8" x14ac:dyDescent="0.4">
      <c r="B105" s="17">
        <f>tblData3245678910111213[[#This Row],[Nom du donnateur]]</f>
        <v>0</v>
      </c>
      <c r="C105" s="18">
        <f>tblData3245678910111213[[#This Row],[Téléphone]]</f>
        <v>0</v>
      </c>
      <c r="D105" s="53"/>
      <c r="E105" s="54"/>
      <c r="F105" s="54"/>
      <c r="G105" s="55">
        <f>tblData3245678[[#This Row],[Montant a collecté]]-tblData3245678[[#This Row],[Montant perçu]]</f>
        <v>0</v>
      </c>
      <c r="H105" s="21"/>
    </row>
    <row r="106" spans="2:8" x14ac:dyDescent="0.4">
      <c r="B106" s="17">
        <f>tblData3245678910111213[[#This Row],[Nom du donnateur]]</f>
        <v>0</v>
      </c>
      <c r="C106" s="18">
        <f>tblData3245678910111213[[#This Row],[Téléphone]]</f>
        <v>0</v>
      </c>
      <c r="D106" s="53"/>
      <c r="E106" s="54"/>
      <c r="F106" s="54"/>
      <c r="G106" s="55">
        <f>tblData3245678[[#This Row],[Montant a collecté]]-tblData3245678[[#This Row],[Montant perçu]]</f>
        <v>0</v>
      </c>
      <c r="H106" s="21"/>
    </row>
    <row r="107" spans="2:8" x14ac:dyDescent="0.4">
      <c r="B107" s="17">
        <f>tblData3245678910111213[[#This Row],[Nom du donnateur]]</f>
        <v>0</v>
      </c>
      <c r="C107" s="18">
        <f>tblData3245678910111213[[#This Row],[Téléphone]]</f>
        <v>0</v>
      </c>
      <c r="D107" s="53"/>
      <c r="E107" s="54"/>
      <c r="F107" s="54"/>
      <c r="G107" s="55">
        <f>tblData3245678[[#This Row],[Montant a collecté]]-tblData3245678[[#This Row],[Montant perçu]]</f>
        <v>0</v>
      </c>
      <c r="H107" s="21"/>
    </row>
    <row r="108" spans="2:8" x14ac:dyDescent="0.4">
      <c r="B108" s="17">
        <f>tblData3245678910111213[[#This Row],[Nom du donnateur]]</f>
        <v>0</v>
      </c>
      <c r="C108" s="18">
        <f>tblData3245678910111213[[#This Row],[Téléphone]]</f>
        <v>0</v>
      </c>
      <c r="D108" s="53"/>
      <c r="E108" s="54"/>
      <c r="F108" s="54"/>
      <c r="G108" s="55">
        <f>tblData3245678[[#This Row],[Montant a collecté]]-tblData3245678[[#This Row],[Montant perçu]]</f>
        <v>0</v>
      </c>
      <c r="H108" s="21"/>
    </row>
    <row r="109" spans="2:8" x14ac:dyDescent="0.4">
      <c r="B109" s="17">
        <f>tblData3245678910111213[[#This Row],[Nom du donnateur]]</f>
        <v>0</v>
      </c>
      <c r="C109" s="18">
        <f>tblData3245678910111213[[#This Row],[Téléphone]]</f>
        <v>0</v>
      </c>
      <c r="D109" s="53"/>
      <c r="E109" s="54"/>
      <c r="F109" s="54"/>
      <c r="G109" s="55">
        <f>tblData3245678[[#This Row],[Montant a collecté]]-tblData3245678[[#This Row],[Montant perçu]]</f>
        <v>0</v>
      </c>
      <c r="H109" s="21"/>
    </row>
    <row r="110" spans="2:8" x14ac:dyDescent="0.4">
      <c r="B110" s="17">
        <f>tblData3245678910111213[[#This Row],[Nom du donnateur]]</f>
        <v>0</v>
      </c>
      <c r="C110" s="18">
        <f>tblData3245678910111213[[#This Row],[Téléphone]]</f>
        <v>0</v>
      </c>
      <c r="D110" s="53"/>
      <c r="E110" s="54"/>
      <c r="F110" s="54"/>
      <c r="G110" s="55">
        <f>tblData3245678[[#This Row],[Montant a collecté]]-tblData3245678[[#This Row],[Montant perçu]]</f>
        <v>0</v>
      </c>
      <c r="H110" s="21"/>
    </row>
    <row r="111" spans="2:8" x14ac:dyDescent="0.4">
      <c r="B111" s="17">
        <f>tblData3245678910111213[[#This Row],[Nom du donnateur]]</f>
        <v>0</v>
      </c>
      <c r="C111" s="18">
        <f>tblData3245678910111213[[#This Row],[Téléphone]]</f>
        <v>0</v>
      </c>
      <c r="D111" s="53"/>
      <c r="E111" s="54"/>
      <c r="F111" s="54"/>
      <c r="G111" s="55">
        <f>tblData3245678[[#This Row],[Montant a collecté]]-tblData3245678[[#This Row],[Montant perçu]]</f>
        <v>0</v>
      </c>
      <c r="H111" s="21"/>
    </row>
    <row r="112" spans="2:8" x14ac:dyDescent="0.4">
      <c r="B112" s="17">
        <f>tblData3245678910111213[[#This Row],[Nom du donnateur]]</f>
        <v>0</v>
      </c>
      <c r="C112" s="18">
        <f>tblData3245678910111213[[#This Row],[Téléphone]]</f>
        <v>0</v>
      </c>
      <c r="D112" s="53"/>
      <c r="E112" s="54"/>
      <c r="F112" s="54"/>
      <c r="G112" s="55">
        <f>tblData3245678[[#This Row],[Montant a collecté]]-tblData3245678[[#This Row],[Montant perçu]]</f>
        <v>0</v>
      </c>
      <c r="H112" s="21"/>
    </row>
    <row r="113" spans="2:8" x14ac:dyDescent="0.4">
      <c r="B113" s="17">
        <f>tblData3245678910111213[[#This Row],[Nom du donnateur]]</f>
        <v>0</v>
      </c>
      <c r="C113" s="18">
        <f>tblData3245678910111213[[#This Row],[Téléphone]]</f>
        <v>0</v>
      </c>
      <c r="D113" s="53"/>
      <c r="E113" s="54"/>
      <c r="F113" s="54"/>
      <c r="G113" s="55">
        <f>tblData3245678[[#This Row],[Montant a collecté]]-tblData3245678[[#This Row],[Montant perçu]]</f>
        <v>0</v>
      </c>
      <c r="H113" s="21"/>
    </row>
    <row r="114" spans="2:8" x14ac:dyDescent="0.4">
      <c r="B114" s="17">
        <f>tblData3245678910111213[[#This Row],[Nom du donnateur]]</f>
        <v>0</v>
      </c>
      <c r="C114" s="18">
        <f>tblData3245678910111213[[#This Row],[Téléphone]]</f>
        <v>0</v>
      </c>
      <c r="D114" s="53"/>
      <c r="E114" s="54"/>
      <c r="F114" s="54"/>
      <c r="G114" s="55">
        <f>tblData3245678[[#This Row],[Montant a collecté]]-tblData3245678[[#This Row],[Montant perçu]]</f>
        <v>0</v>
      </c>
      <c r="H114" s="21"/>
    </row>
    <row r="115" spans="2:8" x14ac:dyDescent="0.4">
      <c r="B115" s="17">
        <f>tblData3245678910111213[[#This Row],[Nom du donnateur]]</f>
        <v>0</v>
      </c>
      <c r="C115" s="18">
        <f>tblData3245678910111213[[#This Row],[Téléphone]]</f>
        <v>0</v>
      </c>
      <c r="D115" s="53"/>
      <c r="E115" s="54"/>
      <c r="F115" s="54"/>
      <c r="G115" s="55">
        <f>tblData3245678[[#This Row],[Montant a collecté]]-tblData3245678[[#This Row],[Montant perçu]]</f>
        <v>0</v>
      </c>
      <c r="H115" s="21"/>
    </row>
    <row r="116" spans="2:8" x14ac:dyDescent="0.4">
      <c r="B116" s="17">
        <f>tblData3245678910111213[[#This Row],[Nom du donnateur]]</f>
        <v>0</v>
      </c>
      <c r="C116" s="18">
        <f>tblData3245678910111213[[#This Row],[Téléphone]]</f>
        <v>0</v>
      </c>
      <c r="D116" s="53"/>
      <c r="E116" s="54"/>
      <c r="F116" s="54"/>
      <c r="G116" s="55">
        <f>tblData3245678[[#This Row],[Montant a collecté]]-tblData3245678[[#This Row],[Montant perçu]]</f>
        <v>0</v>
      </c>
      <c r="H116" s="21"/>
    </row>
    <row r="117" spans="2:8" x14ac:dyDescent="0.4">
      <c r="B117" s="17">
        <f>tblData3245678910111213[[#This Row],[Nom du donnateur]]</f>
        <v>0</v>
      </c>
      <c r="C117" s="18">
        <f>tblData3245678910111213[[#This Row],[Téléphone]]</f>
        <v>0</v>
      </c>
      <c r="D117" s="53"/>
      <c r="E117" s="54"/>
      <c r="F117" s="54"/>
      <c r="G117" s="55">
        <f>tblData3245678[[#This Row],[Montant a collecté]]-tblData3245678[[#This Row],[Montant perçu]]</f>
        <v>0</v>
      </c>
      <c r="H117" s="21"/>
    </row>
    <row r="118" spans="2:8" x14ac:dyDescent="0.4">
      <c r="B118" s="17">
        <f>tblData3245678910111213[[#This Row],[Nom du donnateur]]</f>
        <v>0</v>
      </c>
      <c r="C118" s="18">
        <f>tblData3245678910111213[[#This Row],[Téléphone]]</f>
        <v>0</v>
      </c>
      <c r="D118" s="53"/>
      <c r="E118" s="54"/>
      <c r="F118" s="54"/>
      <c r="G118" s="55">
        <f>tblData3245678[[#This Row],[Montant a collecté]]-tblData3245678[[#This Row],[Montant perçu]]</f>
        <v>0</v>
      </c>
      <c r="H118" s="21"/>
    </row>
    <row r="119" spans="2:8" x14ac:dyDescent="0.4">
      <c r="B119" s="17">
        <f>tblData3245678910111213[[#This Row],[Nom du donnateur]]</f>
        <v>0</v>
      </c>
      <c r="C119" s="18">
        <f>tblData3245678910111213[[#This Row],[Téléphone]]</f>
        <v>0</v>
      </c>
      <c r="D119" s="53"/>
      <c r="E119" s="54"/>
      <c r="F119" s="54"/>
      <c r="G119" s="55">
        <f>tblData3245678[[#This Row],[Montant a collecté]]-tblData3245678[[#This Row],[Montant perçu]]</f>
        <v>0</v>
      </c>
      <c r="H119" s="21"/>
    </row>
    <row r="120" spans="2:8" x14ac:dyDescent="0.4">
      <c r="B120" s="17">
        <f>tblData3245678910111213[[#This Row],[Nom du donnateur]]</f>
        <v>0</v>
      </c>
      <c r="C120" s="18">
        <f>tblData3245678910111213[[#This Row],[Téléphone]]</f>
        <v>0</v>
      </c>
      <c r="D120" s="53"/>
      <c r="E120" s="54"/>
      <c r="F120" s="54"/>
      <c r="G120" s="55">
        <f>tblData3245678[[#This Row],[Montant a collecté]]-tblData3245678[[#This Row],[Montant perçu]]</f>
        <v>0</v>
      </c>
      <c r="H120" s="21"/>
    </row>
    <row r="121" spans="2:8" x14ac:dyDescent="0.4">
      <c r="B121" s="17">
        <f>tblData3245678910111213[[#This Row],[Nom du donnateur]]</f>
        <v>0</v>
      </c>
      <c r="C121" s="18">
        <f>tblData3245678910111213[[#This Row],[Téléphone]]</f>
        <v>0</v>
      </c>
      <c r="D121" s="53"/>
      <c r="E121" s="54"/>
      <c r="F121" s="54"/>
      <c r="G121" s="55">
        <f>tblData3245678[[#This Row],[Montant a collecté]]-tblData3245678[[#This Row],[Montant perçu]]</f>
        <v>0</v>
      </c>
      <c r="H121" s="21"/>
    </row>
    <row r="122" spans="2:8" x14ac:dyDescent="0.4">
      <c r="B122" s="17">
        <f>tblData3245678910111213[[#This Row],[Nom du donnateur]]</f>
        <v>0</v>
      </c>
      <c r="C122" s="18">
        <f>tblData3245678910111213[[#This Row],[Téléphone]]</f>
        <v>0</v>
      </c>
      <c r="D122" s="53"/>
      <c r="E122" s="54"/>
      <c r="F122" s="54"/>
      <c r="G122" s="55">
        <f>tblData3245678[[#This Row],[Montant a collecté]]-tblData3245678[[#This Row],[Montant perçu]]</f>
        <v>0</v>
      </c>
      <c r="H122" s="21"/>
    </row>
    <row r="123" spans="2:8" x14ac:dyDescent="0.4">
      <c r="B123" s="17">
        <f>tblData3245678910111213[[#This Row],[Nom du donnateur]]</f>
        <v>0</v>
      </c>
      <c r="C123" s="18">
        <f>tblData3245678910111213[[#This Row],[Téléphone]]</f>
        <v>0</v>
      </c>
      <c r="D123" s="53"/>
      <c r="E123" s="54"/>
      <c r="F123" s="54"/>
      <c r="G123" s="55">
        <f>tblData3245678[[#This Row],[Montant a collecté]]-tblData3245678[[#This Row],[Montant perçu]]</f>
        <v>0</v>
      </c>
      <c r="H123" s="21"/>
    </row>
    <row r="124" spans="2:8" x14ac:dyDescent="0.4">
      <c r="B124" s="17">
        <f>tblData3245678910111213[[#This Row],[Nom du donnateur]]</f>
        <v>0</v>
      </c>
      <c r="C124" s="18">
        <f>tblData3245678910111213[[#This Row],[Téléphone]]</f>
        <v>0</v>
      </c>
      <c r="D124" s="53"/>
      <c r="E124" s="54"/>
      <c r="F124" s="54"/>
      <c r="G124" s="55">
        <f>tblData3245678[[#This Row],[Montant a collecté]]-tblData3245678[[#This Row],[Montant perçu]]</f>
        <v>0</v>
      </c>
      <c r="H124" s="21"/>
    </row>
    <row r="125" spans="2:8" x14ac:dyDescent="0.4">
      <c r="B125" s="17">
        <f>tblData3245678910111213[[#This Row],[Nom du donnateur]]</f>
        <v>0</v>
      </c>
      <c r="C125" s="18">
        <f>tblData3245678910111213[[#This Row],[Téléphone]]</f>
        <v>0</v>
      </c>
      <c r="D125" s="53"/>
      <c r="E125" s="54"/>
      <c r="F125" s="54"/>
      <c r="G125" s="55">
        <f>tblData3245678[[#This Row],[Montant a collecté]]-tblData3245678[[#This Row],[Montant perçu]]</f>
        <v>0</v>
      </c>
      <c r="H125" s="21"/>
    </row>
    <row r="126" spans="2:8" x14ac:dyDescent="0.4">
      <c r="B126" s="17">
        <f>tblData3245678910111213[[#This Row],[Nom du donnateur]]</f>
        <v>0</v>
      </c>
      <c r="C126" s="18">
        <f>tblData3245678910111213[[#This Row],[Téléphone]]</f>
        <v>0</v>
      </c>
      <c r="D126" s="53"/>
      <c r="E126" s="54"/>
      <c r="F126" s="54"/>
      <c r="G126" s="55">
        <f>tblData3245678[[#This Row],[Montant a collecté]]-tblData3245678[[#This Row],[Montant perçu]]</f>
        <v>0</v>
      </c>
      <c r="H126" s="21"/>
    </row>
    <row r="127" spans="2:8" x14ac:dyDescent="0.4">
      <c r="B127" s="17">
        <f>tblData3245678910111213[[#This Row],[Nom du donnateur]]</f>
        <v>0</v>
      </c>
      <c r="C127" s="18">
        <f>tblData3245678910111213[[#This Row],[Téléphone]]</f>
        <v>0</v>
      </c>
      <c r="D127" s="53"/>
      <c r="E127" s="54"/>
      <c r="F127" s="54"/>
      <c r="G127" s="55">
        <f>tblData3245678[[#This Row],[Montant a collecté]]-tblData3245678[[#This Row],[Montant perçu]]</f>
        <v>0</v>
      </c>
      <c r="H127" s="21"/>
    </row>
    <row r="128" spans="2:8" x14ac:dyDescent="0.4">
      <c r="B128" s="17">
        <f>tblData3245678910111213[[#This Row],[Nom du donnateur]]</f>
        <v>0</v>
      </c>
      <c r="C128" s="18">
        <f>tblData3245678910111213[[#This Row],[Téléphone]]</f>
        <v>0</v>
      </c>
      <c r="D128" s="53"/>
      <c r="E128" s="54"/>
      <c r="F128" s="54"/>
      <c r="G128" s="55">
        <f>tblData3245678[[#This Row],[Montant a collecté]]-tblData3245678[[#This Row],[Montant perçu]]</f>
        <v>0</v>
      </c>
      <c r="H128" s="21"/>
    </row>
    <row r="129" spans="2:8" x14ac:dyDescent="0.4">
      <c r="B129" s="17">
        <f>tblData3245678910111213[[#This Row],[Nom du donnateur]]</f>
        <v>0</v>
      </c>
      <c r="C129" s="18">
        <f>tblData3245678910111213[[#This Row],[Téléphone]]</f>
        <v>0</v>
      </c>
      <c r="D129" s="53"/>
      <c r="E129" s="54"/>
      <c r="F129" s="54"/>
      <c r="G129" s="55">
        <f>tblData3245678[[#This Row],[Montant a collecté]]-tblData3245678[[#This Row],[Montant perçu]]</f>
        <v>0</v>
      </c>
      <c r="H129" s="21"/>
    </row>
    <row r="130" spans="2:8" x14ac:dyDescent="0.4">
      <c r="B130" s="17">
        <f>tblData3245678910111213[[#This Row],[Nom du donnateur]]</f>
        <v>0</v>
      </c>
      <c r="C130" s="18">
        <f>tblData3245678910111213[[#This Row],[Téléphone]]</f>
        <v>0</v>
      </c>
      <c r="D130" s="53"/>
      <c r="E130" s="54"/>
      <c r="F130" s="54"/>
      <c r="G130" s="55">
        <f>tblData3245678[[#This Row],[Montant a collecté]]-tblData3245678[[#This Row],[Montant perçu]]</f>
        <v>0</v>
      </c>
      <c r="H130" s="21"/>
    </row>
    <row r="131" spans="2:8" x14ac:dyDescent="0.4">
      <c r="B131" s="17">
        <f>tblData3245678910111213[[#This Row],[Nom du donnateur]]</f>
        <v>0</v>
      </c>
      <c r="C131" s="18">
        <f>tblData3245678910111213[[#This Row],[Téléphone]]</f>
        <v>0</v>
      </c>
      <c r="D131" s="53"/>
      <c r="E131" s="54"/>
      <c r="F131" s="54"/>
      <c r="G131" s="55">
        <f>tblData3245678[[#This Row],[Montant a collecté]]-tblData3245678[[#This Row],[Montant perçu]]</f>
        <v>0</v>
      </c>
      <c r="H131" s="21"/>
    </row>
    <row r="132" spans="2:8" x14ac:dyDescent="0.4">
      <c r="B132" s="17">
        <f>tblData3245678910111213[[#This Row],[Nom du donnateur]]</f>
        <v>0</v>
      </c>
      <c r="C132" s="18">
        <f>tblData3245678910111213[[#This Row],[Téléphone]]</f>
        <v>0</v>
      </c>
      <c r="D132" s="53"/>
      <c r="E132" s="54"/>
      <c r="F132" s="54"/>
      <c r="G132" s="55">
        <f>tblData3245678[[#This Row],[Montant a collecté]]-tblData3245678[[#This Row],[Montant perçu]]</f>
        <v>0</v>
      </c>
      <c r="H132" s="21"/>
    </row>
    <row r="133" spans="2:8" x14ac:dyDescent="0.4">
      <c r="B133" s="17">
        <f>tblData3245678910111213[[#This Row],[Nom du donnateur]]</f>
        <v>0</v>
      </c>
      <c r="C133" s="18">
        <f>tblData3245678910111213[[#This Row],[Téléphone]]</f>
        <v>0</v>
      </c>
      <c r="D133" s="53"/>
      <c r="E133" s="54"/>
      <c r="F133" s="54"/>
      <c r="G133" s="55">
        <f>tblData3245678[[#This Row],[Montant a collecté]]-tblData3245678[[#This Row],[Montant perçu]]</f>
        <v>0</v>
      </c>
      <c r="H133" s="21"/>
    </row>
    <row r="134" spans="2:8" x14ac:dyDescent="0.4">
      <c r="B134" s="17">
        <f>tblData3245678910111213[[#This Row],[Nom du donnateur]]</f>
        <v>0</v>
      </c>
      <c r="C134" s="18">
        <f>tblData3245678910111213[[#This Row],[Téléphone]]</f>
        <v>0</v>
      </c>
      <c r="D134" s="53"/>
      <c r="E134" s="54"/>
      <c r="F134" s="54"/>
      <c r="G134" s="55">
        <f>tblData3245678[[#This Row],[Montant a collecté]]-tblData3245678[[#This Row],[Montant perçu]]</f>
        <v>0</v>
      </c>
      <c r="H134" s="21"/>
    </row>
    <row r="135" spans="2:8" x14ac:dyDescent="0.4">
      <c r="B135" s="17">
        <f>tblData3245678910111213[[#This Row],[Nom du donnateur]]</f>
        <v>0</v>
      </c>
      <c r="C135" s="18">
        <f>tblData3245678910111213[[#This Row],[Téléphone]]</f>
        <v>0</v>
      </c>
      <c r="D135" s="53"/>
      <c r="E135" s="54"/>
      <c r="F135" s="54"/>
      <c r="G135" s="55">
        <f>tblData3245678[[#This Row],[Montant a collecté]]-tblData3245678[[#This Row],[Montant perçu]]</f>
        <v>0</v>
      </c>
      <c r="H135" s="21"/>
    </row>
    <row r="136" spans="2:8" x14ac:dyDescent="0.4">
      <c r="B136" s="17">
        <f>tblData3245678910111213[[#This Row],[Nom du donnateur]]</f>
        <v>0</v>
      </c>
      <c r="C136" s="18">
        <f>tblData3245678910111213[[#This Row],[Téléphone]]</f>
        <v>0</v>
      </c>
      <c r="D136" s="53"/>
      <c r="E136" s="54"/>
      <c r="F136" s="54"/>
      <c r="G136" s="55">
        <f>tblData3245678[[#This Row],[Montant a collecté]]-tblData3245678[[#This Row],[Montant perçu]]</f>
        <v>0</v>
      </c>
      <c r="H136" s="21"/>
    </row>
    <row r="137" spans="2:8" x14ac:dyDescent="0.4">
      <c r="B137" s="17">
        <f>tblData3245678910111213[[#This Row],[Nom du donnateur]]</f>
        <v>0</v>
      </c>
      <c r="C137" s="18">
        <f>tblData3245678910111213[[#This Row],[Téléphone]]</f>
        <v>0</v>
      </c>
      <c r="D137" s="53"/>
      <c r="E137" s="54"/>
      <c r="F137" s="54"/>
      <c r="G137" s="55">
        <f>tblData3245678[[#This Row],[Montant a collecté]]-tblData3245678[[#This Row],[Montant perçu]]</f>
        <v>0</v>
      </c>
      <c r="H137" s="21"/>
    </row>
    <row r="138" spans="2:8" x14ac:dyDescent="0.4">
      <c r="B138" s="17">
        <f>tblData3245678910111213[[#This Row],[Nom du donnateur]]</f>
        <v>0</v>
      </c>
      <c r="C138" s="18">
        <f>tblData3245678910111213[[#This Row],[Téléphone]]</f>
        <v>0</v>
      </c>
      <c r="D138" s="53"/>
      <c r="E138" s="54"/>
      <c r="F138" s="54"/>
      <c r="G138" s="55">
        <f>tblData3245678[[#This Row],[Montant a collecté]]-tblData3245678[[#This Row],[Montant perçu]]</f>
        <v>0</v>
      </c>
      <c r="H138" s="21"/>
    </row>
    <row r="139" spans="2:8" x14ac:dyDescent="0.4">
      <c r="B139" s="17">
        <f>tblData3245678910111213[[#This Row],[Nom du donnateur]]</f>
        <v>0</v>
      </c>
      <c r="C139" s="18">
        <f>tblData3245678910111213[[#This Row],[Téléphone]]</f>
        <v>0</v>
      </c>
      <c r="D139" s="53"/>
      <c r="E139" s="54"/>
      <c r="F139" s="54"/>
      <c r="G139" s="55">
        <f>tblData3245678[[#This Row],[Montant a collecté]]-tblData3245678[[#This Row],[Montant perçu]]</f>
        <v>0</v>
      </c>
      <c r="H139" s="21"/>
    </row>
    <row r="140" spans="2:8" x14ac:dyDescent="0.4">
      <c r="B140" s="17">
        <f>tblData3245678910111213[[#This Row],[Nom du donnateur]]</f>
        <v>0</v>
      </c>
      <c r="C140" s="18">
        <f>tblData3245678910111213[[#This Row],[Téléphone]]</f>
        <v>0</v>
      </c>
      <c r="D140" s="53"/>
      <c r="E140" s="54"/>
      <c r="F140" s="54"/>
      <c r="G140" s="55">
        <f>tblData3245678[[#This Row],[Montant a collecté]]-tblData3245678[[#This Row],[Montant perçu]]</f>
        <v>0</v>
      </c>
      <c r="H140" s="21"/>
    </row>
    <row r="141" spans="2:8" x14ac:dyDescent="0.4">
      <c r="B141" s="17">
        <f>tblData3245678910111213[[#This Row],[Nom du donnateur]]</f>
        <v>0</v>
      </c>
      <c r="C141" s="18">
        <f>tblData3245678910111213[[#This Row],[Téléphone]]</f>
        <v>0</v>
      </c>
      <c r="D141" s="53"/>
      <c r="E141" s="54"/>
      <c r="F141" s="54"/>
      <c r="G141" s="55">
        <f>tblData3245678[[#This Row],[Montant a collecté]]-tblData3245678[[#This Row],[Montant perçu]]</f>
        <v>0</v>
      </c>
      <c r="H141" s="21"/>
    </row>
    <row r="142" spans="2:8" x14ac:dyDescent="0.4">
      <c r="B142" s="17">
        <f>tblData3245678910111213[[#This Row],[Nom du donnateur]]</f>
        <v>0</v>
      </c>
      <c r="C142" s="18">
        <f>tblData3245678910111213[[#This Row],[Téléphone]]</f>
        <v>0</v>
      </c>
      <c r="D142" s="53"/>
      <c r="E142" s="54"/>
      <c r="F142" s="54"/>
      <c r="G142" s="55">
        <f>tblData3245678[[#This Row],[Montant a collecté]]-tblData3245678[[#This Row],[Montant perçu]]</f>
        <v>0</v>
      </c>
      <c r="H142" s="21"/>
    </row>
    <row r="143" spans="2:8" x14ac:dyDescent="0.4">
      <c r="B143" s="17">
        <f>tblData3245678910111213[[#This Row],[Nom du donnateur]]</f>
        <v>0</v>
      </c>
      <c r="C143" s="18">
        <f>tblData3245678910111213[[#This Row],[Téléphone]]</f>
        <v>0</v>
      </c>
      <c r="D143" s="53"/>
      <c r="E143" s="54"/>
      <c r="F143" s="54"/>
      <c r="G143" s="55">
        <f>tblData3245678[[#This Row],[Montant a collecté]]-tblData3245678[[#This Row],[Montant perçu]]</f>
        <v>0</v>
      </c>
      <c r="H143" s="21"/>
    </row>
    <row r="144" spans="2:8" x14ac:dyDescent="0.4">
      <c r="B144" s="17">
        <f>tblData3245678910111213[[#This Row],[Nom du donnateur]]</f>
        <v>0</v>
      </c>
      <c r="C144" s="18">
        <f>tblData3245678910111213[[#This Row],[Téléphone]]</f>
        <v>0</v>
      </c>
      <c r="D144" s="53"/>
      <c r="E144" s="54"/>
      <c r="F144" s="54"/>
      <c r="G144" s="55">
        <f>tblData3245678[[#This Row],[Montant a collecté]]-tblData3245678[[#This Row],[Montant perçu]]</f>
        <v>0</v>
      </c>
      <c r="H144" s="21"/>
    </row>
    <row r="145" spans="2:8" x14ac:dyDescent="0.4">
      <c r="B145" s="17">
        <f>tblData3245678910111213[[#This Row],[Nom du donnateur]]</f>
        <v>0</v>
      </c>
      <c r="C145" s="18">
        <f>tblData3245678910111213[[#This Row],[Téléphone]]</f>
        <v>0</v>
      </c>
      <c r="D145" s="53"/>
      <c r="E145" s="54"/>
      <c r="F145" s="54"/>
      <c r="G145" s="55">
        <f>tblData3245678[[#This Row],[Montant a collecté]]-tblData3245678[[#This Row],[Montant perçu]]</f>
        <v>0</v>
      </c>
      <c r="H145" s="21"/>
    </row>
    <row r="146" spans="2:8" x14ac:dyDescent="0.4">
      <c r="B146" s="17">
        <f>tblData3245678910111213[[#This Row],[Nom du donnateur]]</f>
        <v>0</v>
      </c>
      <c r="C146" s="18">
        <f>tblData3245678910111213[[#This Row],[Téléphone]]</f>
        <v>0</v>
      </c>
      <c r="D146" s="53"/>
      <c r="E146" s="54"/>
      <c r="F146" s="54"/>
      <c r="G146" s="55">
        <f>tblData3245678[[#This Row],[Montant a collecté]]-tblData3245678[[#This Row],[Montant perçu]]</f>
        <v>0</v>
      </c>
      <c r="H146" s="21"/>
    </row>
    <row r="147" spans="2:8" x14ac:dyDescent="0.4">
      <c r="B147" s="17">
        <f>tblData3245678910111213[[#This Row],[Nom du donnateur]]</f>
        <v>0</v>
      </c>
      <c r="C147" s="18">
        <f>tblData3245678910111213[[#This Row],[Téléphone]]</f>
        <v>0</v>
      </c>
      <c r="D147" s="53"/>
      <c r="E147" s="54"/>
      <c r="F147" s="54"/>
      <c r="G147" s="55">
        <f>tblData3245678[[#This Row],[Montant a collecté]]-tblData3245678[[#This Row],[Montant perçu]]</f>
        <v>0</v>
      </c>
      <c r="H147" s="21"/>
    </row>
    <row r="148" spans="2:8" x14ac:dyDescent="0.4">
      <c r="B148" s="17">
        <f>tblData3245678910111213[[#This Row],[Nom du donnateur]]</f>
        <v>0</v>
      </c>
      <c r="C148" s="18">
        <f>tblData3245678910111213[[#This Row],[Téléphone]]</f>
        <v>0</v>
      </c>
      <c r="D148" s="53"/>
      <c r="E148" s="54"/>
      <c r="F148" s="54"/>
      <c r="G148" s="55">
        <f>tblData3245678[[#This Row],[Montant a collecté]]-tblData3245678[[#This Row],[Montant perçu]]</f>
        <v>0</v>
      </c>
      <c r="H148" s="21"/>
    </row>
    <row r="149" spans="2:8" x14ac:dyDescent="0.4">
      <c r="B149" s="17">
        <f>tblData3245678910111213[[#This Row],[Nom du donnateur]]</f>
        <v>0</v>
      </c>
      <c r="C149" s="18">
        <f>tblData3245678910111213[[#This Row],[Téléphone]]</f>
        <v>0</v>
      </c>
      <c r="D149" s="53"/>
      <c r="E149" s="54"/>
      <c r="F149" s="54"/>
      <c r="G149" s="55">
        <f>tblData3245678[[#This Row],[Montant a collecté]]-tblData3245678[[#This Row],[Montant perçu]]</f>
        <v>0</v>
      </c>
      <c r="H149" s="21"/>
    </row>
    <row r="150" spans="2:8" x14ac:dyDescent="0.4">
      <c r="B150" s="17">
        <f>tblData3245678910111213[[#This Row],[Nom du donnateur]]</f>
        <v>0</v>
      </c>
      <c r="C150" s="18">
        <f>tblData3245678910111213[[#This Row],[Téléphone]]</f>
        <v>0</v>
      </c>
      <c r="D150" s="53"/>
      <c r="E150" s="54"/>
      <c r="F150" s="54"/>
      <c r="G150" s="55">
        <f>tblData3245678[[#This Row],[Montant a collecté]]-tblData3245678[[#This Row],[Montant perçu]]</f>
        <v>0</v>
      </c>
      <c r="H150" s="21"/>
    </row>
    <row r="151" spans="2:8" x14ac:dyDescent="0.4">
      <c r="B151" s="17">
        <f>tblData3245678910111213[[#This Row],[Nom du donnateur]]</f>
        <v>0</v>
      </c>
      <c r="C151" s="18">
        <f>tblData3245678910111213[[#This Row],[Téléphone]]</f>
        <v>0</v>
      </c>
      <c r="D151" s="53"/>
      <c r="E151" s="54"/>
      <c r="F151" s="54"/>
      <c r="G151" s="55">
        <f>tblData3245678[[#This Row],[Montant a collecté]]-tblData3245678[[#This Row],[Montant perçu]]</f>
        <v>0</v>
      </c>
      <c r="H151" s="21"/>
    </row>
    <row r="152" spans="2:8" x14ac:dyDescent="0.4">
      <c r="B152" s="17">
        <f>tblData3245678910111213[[#This Row],[Nom du donnateur]]</f>
        <v>0</v>
      </c>
      <c r="C152" s="18">
        <f>tblData3245678910111213[[#This Row],[Téléphone]]</f>
        <v>0</v>
      </c>
      <c r="D152" s="53"/>
      <c r="E152" s="54"/>
      <c r="F152" s="54"/>
      <c r="G152" s="55">
        <f>tblData3245678[[#This Row],[Montant a collecté]]-tblData3245678[[#This Row],[Montant perçu]]</f>
        <v>0</v>
      </c>
      <c r="H152" s="21"/>
    </row>
    <row r="153" spans="2:8" x14ac:dyDescent="0.4">
      <c r="B153" s="17">
        <f>tblData3245678910111213[[#This Row],[Nom du donnateur]]</f>
        <v>0</v>
      </c>
      <c r="C153" s="18">
        <f>tblData3245678910111213[[#This Row],[Téléphone]]</f>
        <v>0</v>
      </c>
      <c r="D153" s="53"/>
      <c r="E153" s="54"/>
      <c r="F153" s="54"/>
      <c r="G153" s="55">
        <f>tblData3245678[[#This Row],[Montant a collecté]]-tblData3245678[[#This Row],[Montant perçu]]</f>
        <v>0</v>
      </c>
      <c r="H153" s="21"/>
    </row>
    <row r="154" spans="2:8" x14ac:dyDescent="0.4">
      <c r="B154" s="17">
        <f>tblData3245678910111213[[#This Row],[Nom du donnateur]]</f>
        <v>0</v>
      </c>
      <c r="C154" s="18">
        <f>tblData3245678910111213[[#This Row],[Téléphone]]</f>
        <v>0</v>
      </c>
      <c r="D154" s="53"/>
      <c r="E154" s="54"/>
      <c r="F154" s="54"/>
      <c r="G154" s="55">
        <f>tblData3245678[[#This Row],[Montant a collecté]]-tblData3245678[[#This Row],[Montant perçu]]</f>
        <v>0</v>
      </c>
      <c r="H154" s="21"/>
    </row>
    <row r="155" spans="2:8" x14ac:dyDescent="0.4">
      <c r="B155" s="17">
        <f>tblData3245678910111213[[#This Row],[Nom du donnateur]]</f>
        <v>0</v>
      </c>
      <c r="C155" s="18">
        <f>tblData3245678910111213[[#This Row],[Téléphone]]</f>
        <v>0</v>
      </c>
      <c r="D155" s="53"/>
      <c r="E155" s="54"/>
      <c r="F155" s="54"/>
      <c r="G155" s="55">
        <f>tblData3245678[[#This Row],[Montant a collecté]]-tblData3245678[[#This Row],[Montant perçu]]</f>
        <v>0</v>
      </c>
      <c r="H155" s="21"/>
    </row>
    <row r="156" spans="2:8" x14ac:dyDescent="0.4">
      <c r="B156" s="17">
        <f>tblData3245678910111213[[#This Row],[Nom du donnateur]]</f>
        <v>0</v>
      </c>
      <c r="C156" s="18">
        <f>tblData3245678910111213[[#This Row],[Téléphone]]</f>
        <v>0</v>
      </c>
      <c r="D156" s="53"/>
      <c r="E156" s="54"/>
      <c r="F156" s="54"/>
      <c r="G156" s="55">
        <f>tblData3245678[[#This Row],[Montant a collecté]]-tblData3245678[[#This Row],[Montant perçu]]</f>
        <v>0</v>
      </c>
      <c r="H156" s="21"/>
    </row>
    <row r="157" spans="2:8" x14ac:dyDescent="0.4">
      <c r="B157" s="17">
        <f>tblData3245678910111213[[#This Row],[Nom du donnateur]]</f>
        <v>0</v>
      </c>
      <c r="C157" s="18">
        <f>tblData3245678910111213[[#This Row],[Téléphone]]</f>
        <v>0</v>
      </c>
      <c r="D157" s="53"/>
      <c r="E157" s="54"/>
      <c r="F157" s="54"/>
      <c r="G157" s="55">
        <f>tblData3245678[[#This Row],[Montant a collecté]]-tblData3245678[[#This Row],[Montant perçu]]</f>
        <v>0</v>
      </c>
      <c r="H157" s="21"/>
    </row>
    <row r="158" spans="2:8" x14ac:dyDescent="0.4">
      <c r="B158" s="17">
        <f>tblData3245678910111213[[#This Row],[Nom du donnateur]]</f>
        <v>0</v>
      </c>
      <c r="C158" s="18">
        <f>tblData3245678910111213[[#This Row],[Téléphone]]</f>
        <v>0</v>
      </c>
      <c r="D158" s="53"/>
      <c r="E158" s="54"/>
      <c r="F158" s="54"/>
      <c r="G158" s="55">
        <f>tblData3245678[[#This Row],[Montant a collecté]]-tblData3245678[[#This Row],[Montant perçu]]</f>
        <v>0</v>
      </c>
      <c r="H158" s="21"/>
    </row>
    <row r="159" spans="2:8" x14ac:dyDescent="0.4">
      <c r="B159" s="17">
        <f>tblData3245678910111213[[#This Row],[Nom du donnateur]]</f>
        <v>0</v>
      </c>
      <c r="C159" s="18">
        <f>tblData3245678910111213[[#This Row],[Téléphone]]</f>
        <v>0</v>
      </c>
      <c r="D159" s="53"/>
      <c r="E159" s="54"/>
      <c r="F159" s="54"/>
      <c r="G159" s="55">
        <f>tblData3245678[[#This Row],[Montant a collecté]]-tblData3245678[[#This Row],[Montant perçu]]</f>
        <v>0</v>
      </c>
      <c r="H159" s="21"/>
    </row>
    <row r="160" spans="2:8" x14ac:dyDescent="0.4">
      <c r="B160" s="17">
        <f>tblData3245678910111213[[#This Row],[Nom du donnateur]]</f>
        <v>0</v>
      </c>
      <c r="C160" s="18">
        <f>tblData3245678910111213[[#This Row],[Téléphone]]</f>
        <v>0</v>
      </c>
      <c r="D160" s="53"/>
      <c r="E160" s="54"/>
      <c r="F160" s="54"/>
      <c r="G160" s="55">
        <f>tblData3245678[[#This Row],[Montant a collecté]]-tblData3245678[[#This Row],[Montant perçu]]</f>
        <v>0</v>
      </c>
      <c r="H160" s="21"/>
    </row>
    <row r="161" spans="2:8" x14ac:dyDescent="0.4">
      <c r="B161" s="17">
        <f>tblData3245678910111213[[#This Row],[Nom du donnateur]]</f>
        <v>0</v>
      </c>
      <c r="C161" s="18">
        <f>tblData3245678910111213[[#This Row],[Téléphone]]</f>
        <v>0</v>
      </c>
      <c r="D161" s="53"/>
      <c r="E161" s="54"/>
      <c r="F161" s="54"/>
      <c r="G161" s="55">
        <f>tblData3245678[[#This Row],[Montant a collecté]]-tblData3245678[[#This Row],[Montant perçu]]</f>
        <v>0</v>
      </c>
      <c r="H161" s="21"/>
    </row>
    <row r="162" spans="2:8" x14ac:dyDescent="0.4">
      <c r="B162" s="17">
        <f>tblData3245678910111213[[#This Row],[Nom du donnateur]]</f>
        <v>0</v>
      </c>
      <c r="C162" s="18">
        <f>tblData3245678910111213[[#This Row],[Téléphone]]</f>
        <v>0</v>
      </c>
      <c r="D162" s="53"/>
      <c r="E162" s="54"/>
      <c r="F162" s="54"/>
      <c r="G162" s="55">
        <f>tblData3245678[[#This Row],[Montant a collecté]]-tblData3245678[[#This Row],[Montant perçu]]</f>
        <v>0</v>
      </c>
      <c r="H162" s="21"/>
    </row>
    <row r="163" spans="2:8" x14ac:dyDescent="0.4">
      <c r="B163" s="17">
        <f>tblData3245678910111213[[#This Row],[Nom du donnateur]]</f>
        <v>0</v>
      </c>
      <c r="C163" s="18">
        <f>tblData3245678910111213[[#This Row],[Téléphone]]</f>
        <v>0</v>
      </c>
      <c r="D163" s="53"/>
      <c r="E163" s="54"/>
      <c r="F163" s="54"/>
      <c r="G163" s="55">
        <f>tblData3245678[[#This Row],[Montant a collecté]]-tblData3245678[[#This Row],[Montant perçu]]</f>
        <v>0</v>
      </c>
      <c r="H163" s="21"/>
    </row>
    <row r="164" spans="2:8" x14ac:dyDescent="0.4">
      <c r="B164" s="17">
        <f>tblData3245678910111213[[#This Row],[Nom du donnateur]]</f>
        <v>0</v>
      </c>
      <c r="C164" s="18">
        <f>tblData3245678910111213[[#This Row],[Téléphone]]</f>
        <v>0</v>
      </c>
      <c r="D164" s="53"/>
      <c r="E164" s="54"/>
      <c r="F164" s="54"/>
      <c r="G164" s="55">
        <f>tblData3245678[[#This Row],[Montant a collecté]]-tblData3245678[[#This Row],[Montant perçu]]</f>
        <v>0</v>
      </c>
      <c r="H164" s="21"/>
    </row>
    <row r="165" spans="2:8" x14ac:dyDescent="0.4">
      <c r="B165" s="17">
        <f>tblData3245678910111213[[#This Row],[Nom du donnateur]]</f>
        <v>0</v>
      </c>
      <c r="C165" s="18">
        <f>tblData3245678910111213[[#This Row],[Téléphone]]</f>
        <v>0</v>
      </c>
      <c r="D165" s="53"/>
      <c r="E165" s="54"/>
      <c r="F165" s="54"/>
      <c r="G165" s="55">
        <f>tblData3245678[[#This Row],[Montant a collecté]]-tblData3245678[[#This Row],[Montant perçu]]</f>
        <v>0</v>
      </c>
      <c r="H165" s="21"/>
    </row>
    <row r="166" spans="2:8" x14ac:dyDescent="0.4">
      <c r="B166" s="17">
        <f>tblData3245678910111213[[#This Row],[Nom du donnateur]]</f>
        <v>0</v>
      </c>
      <c r="C166" s="18">
        <f>tblData3245678910111213[[#This Row],[Téléphone]]</f>
        <v>0</v>
      </c>
      <c r="D166" s="53"/>
      <c r="E166" s="54"/>
      <c r="F166" s="54"/>
      <c r="G166" s="55">
        <f>tblData3245678[[#This Row],[Montant a collecté]]-tblData3245678[[#This Row],[Montant perçu]]</f>
        <v>0</v>
      </c>
      <c r="H166" s="21"/>
    </row>
    <row r="167" spans="2:8" x14ac:dyDescent="0.4">
      <c r="B167" s="17">
        <f>tblData3245678910111213[[#This Row],[Nom du donnateur]]</f>
        <v>0</v>
      </c>
      <c r="C167" s="18">
        <f>tblData3245678910111213[[#This Row],[Téléphone]]</f>
        <v>0</v>
      </c>
      <c r="D167" s="53"/>
      <c r="E167" s="54"/>
      <c r="F167" s="54"/>
      <c r="G167" s="55">
        <f>tblData3245678[[#This Row],[Montant a collecté]]-tblData3245678[[#This Row],[Montant perçu]]</f>
        <v>0</v>
      </c>
      <c r="H167" s="21"/>
    </row>
    <row r="168" spans="2:8" x14ac:dyDescent="0.4">
      <c r="B168" s="17">
        <f>tblData3245678910111213[[#This Row],[Nom du donnateur]]</f>
        <v>0</v>
      </c>
      <c r="C168" s="18">
        <f>tblData3245678910111213[[#This Row],[Téléphone]]</f>
        <v>0</v>
      </c>
      <c r="D168" s="53"/>
      <c r="E168" s="54"/>
      <c r="F168" s="54"/>
      <c r="G168" s="55">
        <f>tblData3245678[[#This Row],[Montant a collecté]]-tblData3245678[[#This Row],[Montant perçu]]</f>
        <v>0</v>
      </c>
      <c r="H168" s="21"/>
    </row>
    <row r="169" spans="2:8" x14ac:dyDescent="0.4">
      <c r="B169" s="17">
        <f>tblData3245678910111213[[#This Row],[Nom du donnateur]]</f>
        <v>0</v>
      </c>
      <c r="C169" s="18">
        <f>tblData3245678910111213[[#This Row],[Téléphone]]</f>
        <v>0</v>
      </c>
      <c r="D169" s="53"/>
      <c r="E169" s="54"/>
      <c r="F169" s="54"/>
      <c r="G169" s="55">
        <f>tblData3245678[[#This Row],[Montant a collecté]]-tblData3245678[[#This Row],[Montant perçu]]</f>
        <v>0</v>
      </c>
      <c r="H169" s="21"/>
    </row>
    <row r="170" spans="2:8" x14ac:dyDescent="0.4">
      <c r="B170" s="17">
        <f>tblData3245678910111213[[#This Row],[Nom du donnateur]]</f>
        <v>0</v>
      </c>
      <c r="C170" s="18">
        <f>tblData3245678910111213[[#This Row],[Téléphone]]</f>
        <v>0</v>
      </c>
      <c r="D170" s="53"/>
      <c r="E170" s="54"/>
      <c r="F170" s="54"/>
      <c r="G170" s="55">
        <f>tblData3245678[[#This Row],[Montant a collecté]]-tblData3245678[[#This Row],[Montant perçu]]</f>
        <v>0</v>
      </c>
      <c r="H170" s="21"/>
    </row>
    <row r="171" spans="2:8" x14ac:dyDescent="0.4">
      <c r="B171" s="17">
        <f>tblData3245678910111213[[#This Row],[Nom du donnateur]]</f>
        <v>0</v>
      </c>
      <c r="C171" s="18">
        <f>tblData3245678910111213[[#This Row],[Téléphone]]</f>
        <v>0</v>
      </c>
      <c r="D171" s="53"/>
      <c r="E171" s="54"/>
      <c r="F171" s="54"/>
      <c r="G171" s="55">
        <f>tblData3245678[[#This Row],[Montant a collecté]]-tblData3245678[[#This Row],[Montant perçu]]</f>
        <v>0</v>
      </c>
      <c r="H171" s="21"/>
    </row>
    <row r="172" spans="2:8" x14ac:dyDescent="0.4">
      <c r="B172" s="17">
        <f>tblData3245678910111213[[#This Row],[Nom du donnateur]]</f>
        <v>0</v>
      </c>
      <c r="C172" s="18">
        <f>tblData3245678910111213[[#This Row],[Téléphone]]</f>
        <v>0</v>
      </c>
      <c r="D172" s="53"/>
      <c r="E172" s="54"/>
      <c r="F172" s="54"/>
      <c r="G172" s="55">
        <f>tblData3245678[[#This Row],[Montant a collecté]]-tblData3245678[[#This Row],[Montant perçu]]</f>
        <v>0</v>
      </c>
      <c r="H172" s="21"/>
    </row>
    <row r="173" spans="2:8" x14ac:dyDescent="0.4">
      <c r="B173" s="17">
        <f>tblData3245678910111213[[#This Row],[Nom du donnateur]]</f>
        <v>0</v>
      </c>
      <c r="C173" s="18">
        <f>tblData3245678910111213[[#This Row],[Téléphone]]</f>
        <v>0</v>
      </c>
      <c r="D173" s="53"/>
      <c r="E173" s="54"/>
      <c r="F173" s="54"/>
      <c r="G173" s="55">
        <f>tblData3245678[[#This Row],[Montant a collecté]]-tblData3245678[[#This Row],[Montant perçu]]</f>
        <v>0</v>
      </c>
      <c r="H173" s="21"/>
    </row>
    <row r="174" spans="2:8" x14ac:dyDescent="0.4">
      <c r="B174" s="17">
        <f>tblData3245678910111213[[#This Row],[Nom du donnateur]]</f>
        <v>0</v>
      </c>
      <c r="C174" s="18">
        <f>tblData3245678910111213[[#This Row],[Téléphone]]</f>
        <v>0</v>
      </c>
      <c r="D174" s="53"/>
      <c r="E174" s="54"/>
      <c r="F174" s="54"/>
      <c r="G174" s="55">
        <f>tblData3245678[[#This Row],[Montant a collecté]]-tblData3245678[[#This Row],[Montant perçu]]</f>
        <v>0</v>
      </c>
      <c r="H174" s="21"/>
    </row>
    <row r="175" spans="2:8" x14ac:dyDescent="0.4">
      <c r="B175" s="17">
        <f>tblData3245678910111213[[#This Row],[Nom du donnateur]]</f>
        <v>0</v>
      </c>
      <c r="C175" s="18">
        <f>tblData3245678910111213[[#This Row],[Téléphone]]</f>
        <v>0</v>
      </c>
      <c r="D175" s="53"/>
      <c r="E175" s="54"/>
      <c r="F175" s="54"/>
      <c r="G175" s="55">
        <f>tblData3245678[[#This Row],[Montant a collecté]]-tblData3245678[[#This Row],[Montant perçu]]</f>
        <v>0</v>
      </c>
      <c r="H175" s="21"/>
    </row>
    <row r="176" spans="2:8" x14ac:dyDescent="0.4">
      <c r="B176" s="17">
        <f>tblData3245678910111213[[#This Row],[Nom du donnateur]]</f>
        <v>0</v>
      </c>
      <c r="C176" s="18">
        <f>tblData3245678910111213[[#This Row],[Téléphone]]</f>
        <v>0</v>
      </c>
      <c r="D176" s="53"/>
      <c r="E176" s="54"/>
      <c r="F176" s="54"/>
      <c r="G176" s="55">
        <f>tblData3245678[[#This Row],[Montant a collecté]]-tblData3245678[[#This Row],[Montant perçu]]</f>
        <v>0</v>
      </c>
      <c r="H176" s="21"/>
    </row>
    <row r="177" spans="2:8" x14ac:dyDescent="0.4">
      <c r="B177" s="17">
        <f>tblData3245678910111213[[#This Row],[Nom du donnateur]]</f>
        <v>0</v>
      </c>
      <c r="C177" s="18">
        <f>tblData3245678910111213[[#This Row],[Téléphone]]</f>
        <v>0</v>
      </c>
      <c r="D177" s="53"/>
      <c r="E177" s="54"/>
      <c r="F177" s="54"/>
      <c r="G177" s="55">
        <f>tblData3245678[[#This Row],[Montant a collecté]]-tblData3245678[[#This Row],[Montant perçu]]</f>
        <v>0</v>
      </c>
      <c r="H177" s="21"/>
    </row>
    <row r="178" spans="2:8" x14ac:dyDescent="0.4">
      <c r="B178" s="17">
        <f>tblData3245678910111213[[#This Row],[Nom du donnateur]]</f>
        <v>0</v>
      </c>
      <c r="C178" s="18">
        <f>tblData3245678910111213[[#This Row],[Téléphone]]</f>
        <v>0</v>
      </c>
      <c r="D178" s="53"/>
      <c r="E178" s="54"/>
      <c r="F178" s="54"/>
      <c r="G178" s="55">
        <f>tblData3245678[[#This Row],[Montant a collecté]]-tblData3245678[[#This Row],[Montant perçu]]</f>
        <v>0</v>
      </c>
      <c r="H178" s="21"/>
    </row>
    <row r="179" spans="2:8" x14ac:dyDescent="0.4">
      <c r="B179" s="17">
        <f>tblData3245678910111213[[#This Row],[Nom du donnateur]]</f>
        <v>0</v>
      </c>
      <c r="C179" s="18">
        <f>tblData3245678910111213[[#This Row],[Téléphone]]</f>
        <v>0</v>
      </c>
      <c r="D179" s="53"/>
      <c r="E179" s="54"/>
      <c r="F179" s="54"/>
      <c r="G179" s="55">
        <f>tblData3245678[[#This Row],[Montant a collecté]]-tblData3245678[[#This Row],[Montant perçu]]</f>
        <v>0</v>
      </c>
      <c r="H179" s="21"/>
    </row>
    <row r="180" spans="2:8" x14ac:dyDescent="0.4">
      <c r="B180" s="17">
        <f>tblData3245678910111213[[#This Row],[Nom du donnateur]]</f>
        <v>0</v>
      </c>
      <c r="C180" s="18">
        <f>tblData3245678910111213[[#This Row],[Téléphone]]</f>
        <v>0</v>
      </c>
      <c r="D180" s="53"/>
      <c r="E180" s="54"/>
      <c r="F180" s="54"/>
      <c r="G180" s="55">
        <f>tblData3245678[[#This Row],[Montant a collecté]]-tblData3245678[[#This Row],[Montant perçu]]</f>
        <v>0</v>
      </c>
      <c r="H180" s="21"/>
    </row>
    <row r="181" spans="2:8" x14ac:dyDescent="0.4">
      <c r="B181" s="17">
        <f>tblData3245678910111213[[#This Row],[Nom du donnateur]]</f>
        <v>0</v>
      </c>
      <c r="C181" s="18">
        <f>tblData3245678910111213[[#This Row],[Téléphone]]</f>
        <v>0</v>
      </c>
      <c r="D181" s="53"/>
      <c r="E181" s="54"/>
      <c r="F181" s="54"/>
      <c r="G181" s="55">
        <f>tblData3245678[[#This Row],[Montant a collecté]]-tblData3245678[[#This Row],[Montant perçu]]</f>
        <v>0</v>
      </c>
      <c r="H181" s="21"/>
    </row>
    <row r="182" spans="2:8" x14ac:dyDescent="0.4">
      <c r="B182" s="17">
        <f>tblData3245678910111213[[#This Row],[Nom du donnateur]]</f>
        <v>0</v>
      </c>
      <c r="C182" s="18">
        <f>tblData3245678910111213[[#This Row],[Téléphone]]</f>
        <v>0</v>
      </c>
      <c r="D182" s="53"/>
      <c r="E182" s="54"/>
      <c r="F182" s="54"/>
      <c r="G182" s="55">
        <f>tblData3245678[[#This Row],[Montant a collecté]]-tblData3245678[[#This Row],[Montant perçu]]</f>
        <v>0</v>
      </c>
      <c r="H182" s="21"/>
    </row>
    <row r="183" spans="2:8" x14ac:dyDescent="0.4">
      <c r="B183" s="17">
        <f>tblData3245678910111213[[#This Row],[Nom du donnateur]]</f>
        <v>0</v>
      </c>
      <c r="C183" s="18">
        <f>tblData3245678910111213[[#This Row],[Téléphone]]</f>
        <v>0</v>
      </c>
      <c r="D183" s="53"/>
      <c r="E183" s="54"/>
      <c r="F183" s="54"/>
      <c r="G183" s="55">
        <f>tblData3245678[[#This Row],[Montant a collecté]]-tblData3245678[[#This Row],[Montant perçu]]</f>
        <v>0</v>
      </c>
      <c r="H183" s="21"/>
    </row>
    <row r="184" spans="2:8" x14ac:dyDescent="0.4">
      <c r="B184" s="17">
        <f>tblData3245678910111213[[#This Row],[Nom du donnateur]]</f>
        <v>0</v>
      </c>
      <c r="C184" s="18">
        <f>tblData3245678910111213[[#This Row],[Téléphone]]</f>
        <v>0</v>
      </c>
      <c r="D184" s="53"/>
      <c r="E184" s="54"/>
      <c r="F184" s="54"/>
      <c r="G184" s="55">
        <f>tblData3245678[[#This Row],[Montant a collecté]]-tblData3245678[[#This Row],[Montant perçu]]</f>
        <v>0</v>
      </c>
      <c r="H184" s="21"/>
    </row>
    <row r="185" spans="2:8" x14ac:dyDescent="0.4">
      <c r="B185" s="17">
        <f>tblData3245678910111213[[#This Row],[Nom du donnateur]]</f>
        <v>0</v>
      </c>
      <c r="C185" s="18">
        <f>tblData3245678910111213[[#This Row],[Téléphone]]</f>
        <v>0</v>
      </c>
      <c r="D185" s="53"/>
      <c r="E185" s="54"/>
      <c r="F185" s="54"/>
      <c r="G185" s="55">
        <f>tblData3245678[[#This Row],[Montant a collecté]]-tblData3245678[[#This Row],[Montant perçu]]</f>
        <v>0</v>
      </c>
      <c r="H185" s="21"/>
    </row>
    <row r="186" spans="2:8" x14ac:dyDescent="0.4">
      <c r="B186" s="17">
        <f>tblData3245678910111213[[#This Row],[Nom du donnateur]]</f>
        <v>0</v>
      </c>
      <c r="C186" s="18">
        <f>tblData3245678910111213[[#This Row],[Téléphone]]</f>
        <v>0</v>
      </c>
      <c r="D186" s="53"/>
      <c r="E186" s="54"/>
      <c r="F186" s="54"/>
      <c r="G186" s="55">
        <f>tblData3245678[[#This Row],[Montant a collecté]]-tblData3245678[[#This Row],[Montant perçu]]</f>
        <v>0</v>
      </c>
      <c r="H186" s="21"/>
    </row>
    <row r="187" spans="2:8" x14ac:dyDescent="0.4">
      <c r="B187" s="17">
        <f>tblData3245678910111213[[#This Row],[Nom du donnateur]]</f>
        <v>0</v>
      </c>
      <c r="C187" s="18">
        <f>tblData3245678910111213[[#This Row],[Téléphone]]</f>
        <v>0</v>
      </c>
      <c r="D187" s="53"/>
      <c r="E187" s="54"/>
      <c r="F187" s="54"/>
      <c r="G187" s="55">
        <f>tblData3245678[[#This Row],[Montant a collecté]]-tblData3245678[[#This Row],[Montant perçu]]</f>
        <v>0</v>
      </c>
      <c r="H187" s="21"/>
    </row>
    <row r="188" spans="2:8" x14ac:dyDescent="0.4">
      <c r="B188" s="17">
        <f>tblData3245678910111213[[#This Row],[Nom du donnateur]]</f>
        <v>0</v>
      </c>
      <c r="C188" s="18">
        <f>tblData3245678910111213[[#This Row],[Téléphone]]</f>
        <v>0</v>
      </c>
      <c r="D188" s="53"/>
      <c r="E188" s="54"/>
      <c r="F188" s="54"/>
      <c r="G188" s="55">
        <f>tblData3245678[[#This Row],[Montant a collecté]]-tblData3245678[[#This Row],[Montant perçu]]</f>
        <v>0</v>
      </c>
      <c r="H188" s="21"/>
    </row>
    <row r="189" spans="2:8" x14ac:dyDescent="0.4">
      <c r="B189" s="17">
        <f>tblData3245678910111213[[#This Row],[Nom du donnateur]]</f>
        <v>0</v>
      </c>
      <c r="C189" s="18">
        <f>tblData3245678910111213[[#This Row],[Téléphone]]</f>
        <v>0</v>
      </c>
      <c r="D189" s="53"/>
      <c r="E189" s="54"/>
      <c r="F189" s="54"/>
      <c r="G189" s="55">
        <f>tblData3245678[[#This Row],[Montant a collecté]]-tblData3245678[[#This Row],[Montant perçu]]</f>
        <v>0</v>
      </c>
      <c r="H189" s="21"/>
    </row>
    <row r="190" spans="2:8" x14ac:dyDescent="0.4">
      <c r="B190" s="17">
        <f>tblData3245678910111213[[#This Row],[Nom du donnateur]]</f>
        <v>0</v>
      </c>
      <c r="C190" s="18">
        <f>tblData3245678910111213[[#This Row],[Téléphone]]</f>
        <v>0</v>
      </c>
      <c r="D190" s="53"/>
      <c r="E190" s="54"/>
      <c r="F190" s="54"/>
      <c r="G190" s="55">
        <f>tblData3245678[[#This Row],[Montant a collecté]]-tblData3245678[[#This Row],[Montant perçu]]</f>
        <v>0</v>
      </c>
      <c r="H190" s="21"/>
    </row>
    <row r="191" spans="2:8" x14ac:dyDescent="0.4">
      <c r="B191" s="17">
        <f>tblData3245678910111213[[#This Row],[Nom du donnateur]]</f>
        <v>0</v>
      </c>
      <c r="C191" s="18">
        <f>tblData3245678910111213[[#This Row],[Téléphone]]</f>
        <v>0</v>
      </c>
      <c r="D191" s="53"/>
      <c r="E191" s="54"/>
      <c r="F191" s="54"/>
      <c r="G191" s="55">
        <f>tblData3245678[[#This Row],[Montant a collecté]]-tblData3245678[[#This Row],[Montant perçu]]</f>
        <v>0</v>
      </c>
      <c r="H191" s="21"/>
    </row>
    <row r="192" spans="2:8" x14ac:dyDescent="0.4">
      <c r="B192" s="17">
        <f>tblData3245678910111213[[#This Row],[Nom du donnateur]]</f>
        <v>0</v>
      </c>
      <c r="C192" s="18">
        <f>tblData3245678910111213[[#This Row],[Téléphone]]</f>
        <v>0</v>
      </c>
      <c r="D192" s="53"/>
      <c r="E192" s="54"/>
      <c r="F192" s="54"/>
      <c r="G192" s="55">
        <f>tblData3245678[[#This Row],[Montant a collecté]]-tblData3245678[[#This Row],[Montant perçu]]</f>
        <v>0</v>
      </c>
      <c r="H192" s="21"/>
    </row>
    <row r="193" spans="2:8" x14ac:dyDescent="0.4">
      <c r="B193" s="17">
        <f>tblData3245678910111213[[#This Row],[Nom du donnateur]]</f>
        <v>0</v>
      </c>
      <c r="C193" s="18">
        <f>tblData3245678910111213[[#This Row],[Téléphone]]</f>
        <v>0</v>
      </c>
      <c r="D193" s="53"/>
      <c r="E193" s="54"/>
      <c r="F193" s="54"/>
      <c r="G193" s="55">
        <f>tblData3245678[[#This Row],[Montant a collecté]]-tblData3245678[[#This Row],[Montant perçu]]</f>
        <v>0</v>
      </c>
      <c r="H193" s="21"/>
    </row>
    <row r="194" spans="2:8" x14ac:dyDescent="0.4">
      <c r="B194" s="17">
        <f>tblData3245678910111213[[#This Row],[Nom du donnateur]]</f>
        <v>0</v>
      </c>
      <c r="C194" s="18">
        <f>tblData3245678910111213[[#This Row],[Téléphone]]</f>
        <v>0</v>
      </c>
      <c r="D194" s="53"/>
      <c r="E194" s="54"/>
      <c r="F194" s="54"/>
      <c r="G194" s="55">
        <f>tblData3245678[[#This Row],[Montant a collecté]]-tblData3245678[[#This Row],[Montant perçu]]</f>
        <v>0</v>
      </c>
      <c r="H194" s="21"/>
    </row>
    <row r="195" spans="2:8" x14ac:dyDescent="0.4">
      <c r="B195" s="17">
        <f>tblData3245678910111213[[#This Row],[Nom du donnateur]]</f>
        <v>0</v>
      </c>
      <c r="C195" s="18">
        <f>tblData3245678910111213[[#This Row],[Téléphone]]</f>
        <v>0</v>
      </c>
      <c r="D195" s="53"/>
      <c r="E195" s="54"/>
      <c r="F195" s="54"/>
      <c r="G195" s="55">
        <f>tblData3245678[[#This Row],[Montant a collecté]]-tblData3245678[[#This Row],[Montant perçu]]</f>
        <v>0</v>
      </c>
      <c r="H195" s="21"/>
    </row>
    <row r="196" spans="2:8" x14ac:dyDescent="0.4">
      <c r="B196" s="17">
        <f>tblData3245678910111213[[#This Row],[Nom du donnateur]]</f>
        <v>0</v>
      </c>
      <c r="C196" s="18">
        <f>tblData3245678910111213[[#This Row],[Téléphone]]</f>
        <v>0</v>
      </c>
      <c r="D196" s="53"/>
      <c r="E196" s="54"/>
      <c r="F196" s="54"/>
      <c r="G196" s="55">
        <f>tblData3245678[[#This Row],[Montant a collecté]]-tblData3245678[[#This Row],[Montant perçu]]</f>
        <v>0</v>
      </c>
      <c r="H196" s="21"/>
    </row>
    <row r="197" spans="2:8" x14ac:dyDescent="0.4">
      <c r="B197" s="17">
        <f>tblData3245678910111213[[#This Row],[Nom du donnateur]]</f>
        <v>0</v>
      </c>
      <c r="C197" s="18">
        <f>tblData3245678910111213[[#This Row],[Téléphone]]</f>
        <v>0</v>
      </c>
      <c r="D197" s="53"/>
      <c r="E197" s="54"/>
      <c r="F197" s="54"/>
      <c r="G197" s="55">
        <f>tblData3245678[[#This Row],[Montant a collecté]]-tblData3245678[[#This Row],[Montant perçu]]</f>
        <v>0</v>
      </c>
      <c r="H197" s="21"/>
    </row>
    <row r="198" spans="2:8" x14ac:dyDescent="0.4">
      <c r="B198" s="17">
        <f>tblData3245678910111213[[#This Row],[Nom du donnateur]]</f>
        <v>0</v>
      </c>
      <c r="C198" s="18">
        <f>tblData3245678910111213[[#This Row],[Téléphone]]</f>
        <v>0</v>
      </c>
      <c r="D198" s="53"/>
      <c r="E198" s="54"/>
      <c r="F198" s="54"/>
      <c r="G198" s="55">
        <f>tblData3245678[[#This Row],[Montant a collecté]]-tblData3245678[[#This Row],[Montant perçu]]</f>
        <v>0</v>
      </c>
      <c r="H198" s="21"/>
    </row>
    <row r="199" spans="2:8" x14ac:dyDescent="0.4">
      <c r="B199" s="17">
        <f>tblData3245678910111213[[#This Row],[Nom du donnateur]]</f>
        <v>0</v>
      </c>
      <c r="C199" s="18">
        <f>tblData3245678910111213[[#This Row],[Téléphone]]</f>
        <v>0</v>
      </c>
      <c r="D199" s="53"/>
      <c r="E199" s="54"/>
      <c r="F199" s="54"/>
      <c r="G199" s="55">
        <f>tblData3245678[[#This Row],[Montant a collecté]]-tblData3245678[[#This Row],[Montant perçu]]</f>
        <v>0</v>
      </c>
      <c r="H199" s="21"/>
    </row>
    <row r="200" spans="2:8" x14ac:dyDescent="0.4">
      <c r="B200" s="17">
        <f>tblData3245678910111213[[#This Row],[Nom du donnateur]]</f>
        <v>0</v>
      </c>
      <c r="C200" s="18">
        <f>tblData3245678910111213[[#This Row],[Téléphone]]</f>
        <v>0</v>
      </c>
      <c r="D200" s="53"/>
      <c r="E200" s="54"/>
      <c r="F200" s="54"/>
      <c r="G200" s="55">
        <f>tblData3245678[[#This Row],[Montant a collecté]]-tblData3245678[[#This Row],[Montant perçu]]</f>
        <v>0</v>
      </c>
      <c r="H200" s="21"/>
    </row>
    <row r="201" spans="2:8" x14ac:dyDescent="0.4">
      <c r="B201" s="17">
        <f>tblData3245678910111213[[#This Row],[Nom du donnateur]]</f>
        <v>0</v>
      </c>
      <c r="C201" s="18">
        <f>tblData3245678910111213[[#This Row],[Téléphone]]</f>
        <v>0</v>
      </c>
      <c r="D201" s="53"/>
      <c r="E201" s="54"/>
      <c r="F201" s="54"/>
      <c r="G201" s="55">
        <f>tblData3245678[[#This Row],[Montant a collecté]]-tblData3245678[[#This Row],[Montant perçu]]</f>
        <v>0</v>
      </c>
      <c r="H201" s="21"/>
    </row>
    <row r="202" spans="2:8" x14ac:dyDescent="0.4">
      <c r="B202" s="17">
        <f>tblData3245678910111213[[#This Row],[Nom du donnateur]]</f>
        <v>0</v>
      </c>
      <c r="C202" s="18">
        <f>tblData3245678910111213[[#This Row],[Téléphone]]</f>
        <v>0</v>
      </c>
      <c r="D202" s="53"/>
      <c r="E202" s="54"/>
      <c r="F202" s="54"/>
      <c r="G202" s="55">
        <f>tblData3245678[[#This Row],[Montant a collecté]]-tblData3245678[[#This Row],[Montant perçu]]</f>
        <v>0</v>
      </c>
      <c r="H202" s="21"/>
    </row>
    <row r="203" spans="2:8" x14ac:dyDescent="0.4">
      <c r="B203" s="17">
        <f>tblData3245678910111213[[#This Row],[Nom du donnateur]]</f>
        <v>0</v>
      </c>
      <c r="C203" s="18">
        <f>tblData3245678910111213[[#This Row],[Téléphone]]</f>
        <v>0</v>
      </c>
      <c r="D203" s="53"/>
      <c r="E203" s="54"/>
      <c r="F203" s="54"/>
      <c r="G203" s="55">
        <f>tblData3245678[[#This Row],[Montant a collecté]]-tblData3245678[[#This Row],[Montant perçu]]</f>
        <v>0</v>
      </c>
      <c r="H203" s="21"/>
    </row>
    <row r="204" spans="2:8" x14ac:dyDescent="0.4">
      <c r="B204" s="17">
        <f>tblData3245678910111213[[#This Row],[Nom du donnateur]]</f>
        <v>0</v>
      </c>
      <c r="C204" s="18">
        <f>tblData3245678910111213[[#This Row],[Téléphone]]</f>
        <v>0</v>
      </c>
      <c r="D204" s="53"/>
      <c r="E204" s="54"/>
      <c r="F204" s="54"/>
      <c r="G204" s="55">
        <f>tblData3245678[[#This Row],[Montant a collecté]]-tblData3245678[[#This Row],[Montant perçu]]</f>
        <v>0</v>
      </c>
      <c r="H204" s="21"/>
    </row>
    <row r="205" spans="2:8" x14ac:dyDescent="0.4">
      <c r="B205" s="17">
        <f>tblData3245678910111213[[#This Row],[Nom du donnateur]]</f>
        <v>0</v>
      </c>
      <c r="C205" s="18">
        <f>tblData3245678910111213[[#This Row],[Téléphone]]</f>
        <v>0</v>
      </c>
      <c r="D205" s="53"/>
      <c r="E205" s="54"/>
      <c r="F205" s="54"/>
      <c r="G205" s="55">
        <f>tblData3245678[[#This Row],[Montant a collecté]]-tblData3245678[[#This Row],[Montant perçu]]</f>
        <v>0</v>
      </c>
      <c r="H205" s="21"/>
    </row>
    <row r="206" spans="2:8" x14ac:dyDescent="0.4">
      <c r="B206" s="17">
        <f>tblData3245678910111213[[#This Row],[Nom du donnateur]]</f>
        <v>0</v>
      </c>
      <c r="C206" s="18">
        <f>tblData3245678910111213[[#This Row],[Téléphone]]</f>
        <v>0</v>
      </c>
      <c r="D206" s="53"/>
      <c r="E206" s="54"/>
      <c r="F206" s="54"/>
      <c r="G206" s="55">
        <f>tblData3245678[[#This Row],[Montant a collecté]]-tblData3245678[[#This Row],[Montant perçu]]</f>
        <v>0</v>
      </c>
      <c r="H206" s="21"/>
    </row>
    <row r="207" spans="2:8" x14ac:dyDescent="0.4">
      <c r="B207" s="17">
        <f>tblData3245678910111213[[#This Row],[Nom du donnateur]]</f>
        <v>0</v>
      </c>
      <c r="C207" s="18">
        <f>tblData3245678910111213[[#This Row],[Téléphone]]</f>
        <v>0</v>
      </c>
      <c r="D207" s="53"/>
      <c r="E207" s="54"/>
      <c r="F207" s="54"/>
      <c r="G207" s="55">
        <f>tblData3245678[[#This Row],[Montant a collecté]]-tblData3245678[[#This Row],[Montant perçu]]</f>
        <v>0</v>
      </c>
      <c r="H207" s="21"/>
    </row>
    <row r="208" spans="2:8" x14ac:dyDescent="0.4">
      <c r="B208" s="17">
        <f>tblData3245678910111213[[#This Row],[Nom du donnateur]]</f>
        <v>0</v>
      </c>
      <c r="C208" s="18">
        <f>tblData3245678910111213[[#This Row],[Téléphone]]</f>
        <v>0</v>
      </c>
      <c r="D208" s="53"/>
      <c r="E208" s="54"/>
      <c r="F208" s="54"/>
      <c r="G208" s="55">
        <f>tblData3245678[[#This Row],[Montant a collecté]]-tblData3245678[[#This Row],[Montant perçu]]</f>
        <v>0</v>
      </c>
      <c r="H208" s="21"/>
    </row>
    <row r="209" spans="2:8" x14ac:dyDescent="0.4">
      <c r="B209" s="4" t="s">
        <v>0</v>
      </c>
      <c r="C209" s="5"/>
      <c r="D209" s="6"/>
      <c r="E209" s="28">
        <f>SUBTOTAL(109,tblData3245678[Montant perçu])</f>
        <v>2345</v>
      </c>
      <c r="F209" s="28">
        <f>SUBTOTAL(109,tblData3245678[Montant a collecté])</f>
        <v>2523</v>
      </c>
      <c r="G209" s="28">
        <f>SUBTOTAL(109,tblData3245678[Différence])</f>
        <v>178</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topLeftCell="A171" zoomScale="80" zoomScaleNormal="80" workbookViewId="0">
      <selection activeCell="B22" sqref="B22:B208"/>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16</v>
      </c>
      <c r="C2" s="1"/>
      <c r="D2" s="1"/>
      <c r="E2" s="1"/>
      <c r="F2" s="1"/>
      <c r="G2" s="1"/>
      <c r="H2" s="1"/>
    </row>
    <row r="4" spans="2:17" ht="19.5" x14ac:dyDescent="0.4">
      <c r="B4" s="2" t="s">
        <v>10</v>
      </c>
      <c r="C4" s="26">
        <f>SUM(tblData324567[Montant perçu])</f>
        <v>3820</v>
      </c>
      <c r="D4" s="2"/>
      <c r="E4" s="2"/>
      <c r="F4" s="2"/>
      <c r="G4" s="2"/>
      <c r="H4" s="2"/>
      <c r="L4" s="24"/>
      <c r="Q4" s="25"/>
    </row>
    <row r="5" spans="2:17" ht="19.5" x14ac:dyDescent="0.4">
      <c r="B5" s="2" t="s">
        <v>11</v>
      </c>
      <c r="C5" s="26">
        <f>SUM(tblData324567[Montant a collecté])</f>
        <v>3798</v>
      </c>
      <c r="D5" s="2"/>
      <c r="E5" s="2"/>
      <c r="F5" s="2"/>
      <c r="G5" s="2"/>
      <c r="H5" s="2"/>
      <c r="J5" s="22"/>
      <c r="K5" s="22"/>
      <c r="L5" s="22"/>
    </row>
    <row r="6" spans="2:17" ht="19.5" x14ac:dyDescent="0.4">
      <c r="B6" s="2" t="s">
        <v>1</v>
      </c>
      <c r="C6" s="9">
        <f>COUNT(tblData324567[Montant perçu])</f>
        <v>3</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v>36523</v>
      </c>
      <c r="E9" s="27">
        <v>1234</v>
      </c>
      <c r="F9" s="27">
        <v>1235</v>
      </c>
      <c r="G9" s="29">
        <f>tblData324567[[#This Row],[Montant a collecté]]-tblData324567[[#This Row],[Montant perçu]]</f>
        <v>1</v>
      </c>
      <c r="H9" s="20"/>
    </row>
    <row r="10" spans="2:17" s="8" customFormat="1" x14ac:dyDescent="0.4">
      <c r="B10" s="17">
        <f>tblData3245678910111213[[#This Row],[Nom du donnateur]]</f>
        <v>123</v>
      </c>
      <c r="C10" s="18">
        <f>tblData3245678910111213[[#This Row],[Téléphone]]</f>
        <v>0</v>
      </c>
      <c r="D10" s="52">
        <v>12345</v>
      </c>
      <c r="E10" s="27">
        <v>2563</v>
      </c>
      <c r="F10" s="27">
        <v>2563</v>
      </c>
      <c r="G10" s="29">
        <f>tblData324567[[#This Row],[Montant a collecté]]-tblData324567[[#This Row],[Montant perçu]]</f>
        <v>0</v>
      </c>
      <c r="H10" s="20"/>
    </row>
    <row r="11" spans="2:17" s="8" customFormat="1" x14ac:dyDescent="0.4">
      <c r="B11" s="17">
        <f>tblData3245678910111213[[#This Row],[Nom du donnateur]]</f>
        <v>1</v>
      </c>
      <c r="C11" s="18">
        <f>tblData3245678910111213[[#This Row],[Téléphone]]</f>
        <v>0</v>
      </c>
      <c r="D11" s="52"/>
      <c r="E11" s="27">
        <v>23</v>
      </c>
      <c r="F11" s="27"/>
      <c r="G11" s="29">
        <f>tblData324567[[#This Row],[Montant a collecté]]-tblData324567[[#This Row],[Montant perçu]]</f>
        <v>-23</v>
      </c>
      <c r="H11" s="20"/>
    </row>
    <row r="12" spans="2:17" s="8" customFormat="1" x14ac:dyDescent="0.4">
      <c r="B12" s="17">
        <f>tblData3245678910111213[[#This Row],[Nom du donnateur]]</f>
        <v>2</v>
      </c>
      <c r="C12" s="18">
        <f>tblData3245678910111213[[#This Row],[Téléphone]]</f>
        <v>0</v>
      </c>
      <c r="D12" s="52"/>
      <c r="E12" s="27"/>
      <c r="F12" s="27"/>
      <c r="G12" s="29">
        <f>tblData324567[[#This Row],[Montant a collecté]]-tblData324567[[#This Row],[Montant perçu]]</f>
        <v>0</v>
      </c>
      <c r="H12" s="20"/>
    </row>
    <row r="13" spans="2:17" x14ac:dyDescent="0.4">
      <c r="B13" s="17">
        <f>tblData3245678910111213[[#This Row],[Nom du donnateur]]</f>
        <v>3</v>
      </c>
      <c r="C13" s="18">
        <f>tblData3245678910111213[[#This Row],[Téléphone]]</f>
        <v>0</v>
      </c>
      <c r="D13" s="52"/>
      <c r="E13" s="27"/>
      <c r="F13" s="27"/>
      <c r="G13" s="29">
        <f>tblData324567[[#This Row],[Montant a collecté]]-tblData324567[[#This Row],[Montant perçu]]</f>
        <v>0</v>
      </c>
      <c r="H13" s="20"/>
      <c r="P13" s="8"/>
    </row>
    <row r="14" spans="2:17" x14ac:dyDescent="0.4">
      <c r="B14" s="17">
        <f>tblData3245678910111213[[#This Row],[Nom du donnateur]]</f>
        <v>4</v>
      </c>
      <c r="C14" s="18">
        <f>tblData3245678910111213[[#This Row],[Téléphone]]</f>
        <v>0</v>
      </c>
      <c r="D14" s="52"/>
      <c r="E14" s="27"/>
      <c r="F14" s="27"/>
      <c r="G14" s="29">
        <f>tblData324567[[#This Row],[Montant a collecté]]-tblData324567[[#This Row],[Montant perçu]]</f>
        <v>0</v>
      </c>
      <c r="H14" s="20"/>
      <c r="P14" s="8"/>
    </row>
    <row r="15" spans="2:17" x14ac:dyDescent="0.4">
      <c r="B15" s="17">
        <f>tblData3245678910111213[[#This Row],[Nom du donnateur]]</f>
        <v>5</v>
      </c>
      <c r="C15" s="18">
        <f>tblData3245678910111213[[#This Row],[Téléphone]]</f>
        <v>0</v>
      </c>
      <c r="D15" s="52"/>
      <c r="E15" s="27"/>
      <c r="F15" s="27"/>
      <c r="G15" s="29">
        <f>tblData324567[[#This Row],[Montant a collecté]]-tblData324567[[#This Row],[Montant perçu]]</f>
        <v>0</v>
      </c>
      <c r="H15" s="20"/>
    </row>
    <row r="16" spans="2:17" x14ac:dyDescent="0.4">
      <c r="B16" s="17">
        <f>tblData3245678910111213[[#This Row],[Nom du donnateur]]</f>
        <v>6</v>
      </c>
      <c r="C16" s="18">
        <f>tblData3245678910111213[[#This Row],[Téléphone]]</f>
        <v>0</v>
      </c>
      <c r="D16" s="52"/>
      <c r="E16" s="27"/>
      <c r="F16" s="27"/>
      <c r="G16" s="29">
        <f>tblData324567[[#This Row],[Montant a collecté]]-tblData324567[[#This Row],[Montant perçu]]</f>
        <v>0</v>
      </c>
      <c r="H16" s="20"/>
    </row>
    <row r="17" spans="2:8" x14ac:dyDescent="0.4">
      <c r="B17" s="17">
        <f>tblData3245678910111213[[#This Row],[Nom du donnateur]]</f>
        <v>7</v>
      </c>
      <c r="C17" s="18">
        <f>tblData3245678910111213[[#This Row],[Téléphone]]</f>
        <v>0</v>
      </c>
      <c r="D17" s="52"/>
      <c r="E17" s="27"/>
      <c r="F17" s="27"/>
      <c r="G17" s="29">
        <f>tblData324567[[#This Row],[Montant a collecté]]-tblData324567[[#This Row],[Montant perçu]]</f>
        <v>0</v>
      </c>
      <c r="H17" s="20"/>
    </row>
    <row r="18" spans="2:8" x14ac:dyDescent="0.4">
      <c r="B18" s="17">
        <f>tblData3245678910111213[[#This Row],[Nom du donnateur]]</f>
        <v>8</v>
      </c>
      <c r="C18" s="18">
        <f>tblData3245678910111213[[#This Row],[Téléphone]]</f>
        <v>0</v>
      </c>
      <c r="D18" s="52"/>
      <c r="E18" s="27"/>
      <c r="F18" s="27"/>
      <c r="G18" s="29">
        <f>tblData324567[[#This Row],[Montant a collecté]]-tblData324567[[#This Row],[Montant perçu]]</f>
        <v>0</v>
      </c>
      <c r="H18" s="20"/>
    </row>
    <row r="19" spans="2:8" x14ac:dyDescent="0.4">
      <c r="B19" s="17">
        <f>tblData3245678910111213[[#This Row],[Nom du donnateur]]</f>
        <v>9</v>
      </c>
      <c r="C19" s="18">
        <f>tblData3245678910111213[[#This Row],[Téléphone]]</f>
        <v>0</v>
      </c>
      <c r="D19" s="52"/>
      <c r="E19" s="27"/>
      <c r="F19" s="27"/>
      <c r="G19" s="29">
        <f>tblData324567[[#This Row],[Montant a collecté]]-tblData324567[[#This Row],[Montant perçu]]</f>
        <v>0</v>
      </c>
      <c r="H19" s="20"/>
    </row>
    <row r="20" spans="2:8" x14ac:dyDescent="0.4">
      <c r="B20" s="17">
        <f>tblData3245678910111213[[#This Row],[Nom du donnateur]]</f>
        <v>11</v>
      </c>
      <c r="C20" s="18">
        <f>tblData3245678910111213[[#This Row],[Téléphone]]</f>
        <v>0</v>
      </c>
      <c r="D20" s="52"/>
      <c r="E20" s="27"/>
      <c r="F20" s="27"/>
      <c r="G20" s="29">
        <f>tblData324567[[#This Row],[Montant a collecté]]-tblData324567[[#This Row],[Montant perçu]]</f>
        <v>0</v>
      </c>
      <c r="H20" s="20"/>
    </row>
    <row r="21" spans="2:8" x14ac:dyDescent="0.4">
      <c r="B21" s="17" t="str">
        <f>tblData3245678910111213[[#This Row],[Nom du donnateur]]</f>
        <v>lok</v>
      </c>
      <c r="C21" s="18">
        <f>tblData3245678910111213[[#This Row],[Téléphone]]</f>
        <v>1526748866</v>
      </c>
      <c r="D21" s="52"/>
      <c r="E21" s="27"/>
      <c r="F21" s="27"/>
      <c r="G21" s="29">
        <f>tblData324567[[#This Row],[Montant a collecté]]-tblData324567[[#This Row],[Montant perçu]]</f>
        <v>0</v>
      </c>
      <c r="H21" s="20"/>
    </row>
    <row r="22" spans="2:8" x14ac:dyDescent="0.4">
      <c r="B22" s="17">
        <f>tblData3245678910111213[[#This Row],[Nom du donnateur]]</f>
        <v>0</v>
      </c>
      <c r="C22" s="18">
        <f>tblData3245678910111213[[#This Row],[Téléphone]]</f>
        <v>0</v>
      </c>
      <c r="D22" s="52"/>
      <c r="E22" s="27"/>
      <c r="F22" s="27"/>
      <c r="G22" s="29">
        <f>tblData324567[[#This Row],[Montant a collecté]]-tblData324567[[#This Row],[Montant perçu]]</f>
        <v>0</v>
      </c>
      <c r="H22" s="21"/>
    </row>
    <row r="23" spans="2:8" x14ac:dyDescent="0.4">
      <c r="B23" s="17">
        <f>tblData3245678910111213[[#This Row],[Nom du donnateur]]</f>
        <v>0</v>
      </c>
      <c r="C23" s="18">
        <f>tblData3245678910111213[[#This Row],[Téléphone]]</f>
        <v>0</v>
      </c>
      <c r="D23" s="53"/>
      <c r="E23" s="54"/>
      <c r="F23" s="54"/>
      <c r="G23" s="55">
        <f>tblData324567[[#This Row],[Montant a collecté]]-tblData324567[[#This Row],[Montant perçu]]</f>
        <v>0</v>
      </c>
      <c r="H23" s="21"/>
    </row>
    <row r="24" spans="2:8" x14ac:dyDescent="0.4">
      <c r="B24" s="17">
        <f>tblData3245678910111213[[#This Row],[Nom du donnateur]]</f>
        <v>0</v>
      </c>
      <c r="C24" s="18">
        <f>tblData3245678910111213[[#This Row],[Téléphone]]</f>
        <v>0</v>
      </c>
      <c r="D24" s="53"/>
      <c r="E24" s="54"/>
      <c r="F24" s="54"/>
      <c r="G24" s="55">
        <f>tblData324567[[#This Row],[Montant a collecté]]-tblData324567[[#This Row],[Montant perçu]]</f>
        <v>0</v>
      </c>
      <c r="H24" s="21"/>
    </row>
    <row r="25" spans="2:8" x14ac:dyDescent="0.4">
      <c r="B25" s="17">
        <f>tblData3245678910111213[[#This Row],[Nom du donnateur]]</f>
        <v>0</v>
      </c>
      <c r="C25" s="18">
        <f>tblData3245678910111213[[#This Row],[Téléphone]]</f>
        <v>0</v>
      </c>
      <c r="D25" s="53"/>
      <c r="E25" s="54"/>
      <c r="F25" s="54"/>
      <c r="G25" s="55">
        <f>tblData324567[[#This Row],[Montant a collecté]]-tblData324567[[#This Row],[Montant perçu]]</f>
        <v>0</v>
      </c>
      <c r="H25" s="21"/>
    </row>
    <row r="26" spans="2:8" x14ac:dyDescent="0.4">
      <c r="B26" s="17">
        <f>tblData3245678910111213[[#This Row],[Nom du donnateur]]</f>
        <v>0</v>
      </c>
      <c r="C26" s="18">
        <f>tblData3245678910111213[[#This Row],[Téléphone]]</f>
        <v>0</v>
      </c>
      <c r="D26" s="53"/>
      <c r="E26" s="54"/>
      <c r="F26" s="54"/>
      <c r="G26" s="55">
        <f>tblData324567[[#This Row],[Montant a collecté]]-tblData324567[[#This Row],[Montant perçu]]</f>
        <v>0</v>
      </c>
      <c r="H26" s="21"/>
    </row>
    <row r="27" spans="2:8" x14ac:dyDescent="0.4">
      <c r="B27" s="17">
        <f>tblData3245678910111213[[#This Row],[Nom du donnateur]]</f>
        <v>0</v>
      </c>
      <c r="C27" s="18">
        <f>tblData3245678910111213[[#This Row],[Téléphone]]</f>
        <v>0</v>
      </c>
      <c r="D27" s="53"/>
      <c r="E27" s="54"/>
      <c r="F27" s="54"/>
      <c r="G27" s="55">
        <f>tblData324567[[#This Row],[Montant a collecté]]-tblData324567[[#This Row],[Montant perçu]]</f>
        <v>0</v>
      </c>
      <c r="H27" s="21"/>
    </row>
    <row r="28" spans="2:8" x14ac:dyDescent="0.4">
      <c r="B28" s="17">
        <f>tblData3245678910111213[[#This Row],[Nom du donnateur]]</f>
        <v>0</v>
      </c>
      <c r="C28" s="18">
        <f>tblData3245678910111213[[#This Row],[Téléphone]]</f>
        <v>0</v>
      </c>
      <c r="D28" s="53"/>
      <c r="E28" s="54"/>
      <c r="F28" s="54"/>
      <c r="G28" s="55">
        <f>tblData324567[[#This Row],[Montant a collecté]]-tblData324567[[#This Row],[Montant perçu]]</f>
        <v>0</v>
      </c>
      <c r="H28" s="21"/>
    </row>
    <row r="29" spans="2:8" x14ac:dyDescent="0.4">
      <c r="B29" s="17">
        <f>tblData3245678910111213[[#This Row],[Nom du donnateur]]</f>
        <v>0</v>
      </c>
      <c r="C29" s="18">
        <f>tblData3245678910111213[[#This Row],[Téléphone]]</f>
        <v>0</v>
      </c>
      <c r="D29" s="53"/>
      <c r="E29" s="54"/>
      <c r="F29" s="54"/>
      <c r="G29" s="55">
        <f>tblData324567[[#This Row],[Montant a collecté]]-tblData324567[[#This Row],[Montant perçu]]</f>
        <v>0</v>
      </c>
      <c r="H29" s="21"/>
    </row>
    <row r="30" spans="2:8" x14ac:dyDescent="0.4">
      <c r="B30" s="17">
        <f>tblData3245678910111213[[#This Row],[Nom du donnateur]]</f>
        <v>0</v>
      </c>
      <c r="C30" s="18">
        <f>tblData3245678910111213[[#This Row],[Téléphone]]</f>
        <v>0</v>
      </c>
      <c r="D30" s="53"/>
      <c r="E30" s="54"/>
      <c r="F30" s="54"/>
      <c r="G30" s="55">
        <f>tblData324567[[#This Row],[Montant a collecté]]-tblData324567[[#This Row],[Montant perçu]]</f>
        <v>0</v>
      </c>
      <c r="H30" s="21"/>
    </row>
    <row r="31" spans="2:8" x14ac:dyDescent="0.4">
      <c r="B31" s="17">
        <f>tblData3245678910111213[[#This Row],[Nom du donnateur]]</f>
        <v>0</v>
      </c>
      <c r="C31" s="18">
        <f>tblData3245678910111213[[#This Row],[Téléphone]]</f>
        <v>0</v>
      </c>
      <c r="D31" s="53"/>
      <c r="E31" s="54"/>
      <c r="F31" s="54"/>
      <c r="G31" s="55">
        <f>tblData324567[[#This Row],[Montant a collecté]]-tblData324567[[#This Row],[Montant perçu]]</f>
        <v>0</v>
      </c>
      <c r="H31" s="21"/>
    </row>
    <row r="32" spans="2:8" x14ac:dyDescent="0.4">
      <c r="B32" s="17">
        <f>tblData3245678910111213[[#This Row],[Nom du donnateur]]</f>
        <v>0</v>
      </c>
      <c r="C32" s="18">
        <f>tblData3245678910111213[[#This Row],[Téléphone]]</f>
        <v>0</v>
      </c>
      <c r="D32" s="53"/>
      <c r="E32" s="54"/>
      <c r="F32" s="54"/>
      <c r="G32" s="55">
        <f>tblData324567[[#This Row],[Montant a collecté]]-tblData324567[[#This Row],[Montant perçu]]</f>
        <v>0</v>
      </c>
      <c r="H32" s="21"/>
    </row>
    <row r="33" spans="2:8" x14ac:dyDescent="0.4">
      <c r="B33" s="17">
        <f>tblData3245678910111213[[#This Row],[Nom du donnateur]]</f>
        <v>0</v>
      </c>
      <c r="C33" s="18">
        <f>tblData3245678910111213[[#This Row],[Téléphone]]</f>
        <v>0</v>
      </c>
      <c r="D33" s="53"/>
      <c r="E33" s="54"/>
      <c r="F33" s="54"/>
      <c r="G33" s="55">
        <f>tblData324567[[#This Row],[Montant a collecté]]-tblData324567[[#This Row],[Montant perçu]]</f>
        <v>0</v>
      </c>
      <c r="H33" s="21"/>
    </row>
    <row r="34" spans="2:8" x14ac:dyDescent="0.4">
      <c r="B34" s="17">
        <f>tblData3245678910111213[[#This Row],[Nom du donnateur]]</f>
        <v>0</v>
      </c>
      <c r="C34" s="18">
        <f>tblData3245678910111213[[#This Row],[Téléphone]]</f>
        <v>0</v>
      </c>
      <c r="D34" s="53"/>
      <c r="E34" s="54"/>
      <c r="F34" s="54"/>
      <c r="G34" s="55">
        <f>tblData324567[[#This Row],[Montant a collecté]]-tblData324567[[#This Row],[Montant perçu]]</f>
        <v>0</v>
      </c>
      <c r="H34" s="21"/>
    </row>
    <row r="35" spans="2:8" x14ac:dyDescent="0.4">
      <c r="B35" s="17">
        <f>tblData3245678910111213[[#This Row],[Nom du donnateur]]</f>
        <v>0</v>
      </c>
      <c r="C35" s="18">
        <f>tblData3245678910111213[[#This Row],[Téléphone]]</f>
        <v>0</v>
      </c>
      <c r="D35" s="53"/>
      <c r="E35" s="54"/>
      <c r="F35" s="54"/>
      <c r="G35" s="55">
        <f>tblData324567[[#This Row],[Montant a collecté]]-tblData324567[[#This Row],[Montant perçu]]</f>
        <v>0</v>
      </c>
      <c r="H35" s="21"/>
    </row>
    <row r="36" spans="2:8" x14ac:dyDescent="0.4">
      <c r="B36" s="17">
        <f>tblData3245678910111213[[#This Row],[Nom du donnateur]]</f>
        <v>0</v>
      </c>
      <c r="C36" s="18">
        <f>tblData3245678910111213[[#This Row],[Téléphone]]</f>
        <v>0</v>
      </c>
      <c r="D36" s="53"/>
      <c r="E36" s="54"/>
      <c r="F36" s="54"/>
      <c r="G36" s="55">
        <f>tblData324567[[#This Row],[Montant a collecté]]-tblData324567[[#This Row],[Montant perçu]]</f>
        <v>0</v>
      </c>
      <c r="H36" s="21"/>
    </row>
    <row r="37" spans="2:8" x14ac:dyDescent="0.4">
      <c r="B37" s="17">
        <f>tblData3245678910111213[[#This Row],[Nom du donnateur]]</f>
        <v>0</v>
      </c>
      <c r="C37" s="18">
        <f>tblData3245678910111213[[#This Row],[Téléphone]]</f>
        <v>0</v>
      </c>
      <c r="D37" s="53"/>
      <c r="E37" s="54"/>
      <c r="F37" s="54"/>
      <c r="G37" s="55">
        <f>tblData324567[[#This Row],[Montant a collecté]]-tblData324567[[#This Row],[Montant perçu]]</f>
        <v>0</v>
      </c>
      <c r="H37" s="21"/>
    </row>
    <row r="38" spans="2:8" x14ac:dyDescent="0.4">
      <c r="B38" s="17">
        <f>tblData3245678910111213[[#This Row],[Nom du donnateur]]</f>
        <v>0</v>
      </c>
      <c r="C38" s="18">
        <f>tblData3245678910111213[[#This Row],[Téléphone]]</f>
        <v>0</v>
      </c>
      <c r="D38" s="53"/>
      <c r="E38" s="54"/>
      <c r="F38" s="54"/>
      <c r="G38" s="55">
        <f>tblData324567[[#This Row],[Montant a collecté]]-tblData324567[[#This Row],[Montant perçu]]</f>
        <v>0</v>
      </c>
      <c r="H38" s="21"/>
    </row>
    <row r="39" spans="2:8" x14ac:dyDescent="0.4">
      <c r="B39" s="17">
        <f>tblData3245678910111213[[#This Row],[Nom du donnateur]]</f>
        <v>0</v>
      </c>
      <c r="C39" s="18">
        <f>tblData3245678910111213[[#This Row],[Téléphone]]</f>
        <v>0</v>
      </c>
      <c r="D39" s="53"/>
      <c r="E39" s="54"/>
      <c r="F39" s="54"/>
      <c r="G39" s="55">
        <f>tblData324567[[#This Row],[Montant a collecté]]-tblData324567[[#This Row],[Montant perçu]]</f>
        <v>0</v>
      </c>
      <c r="H39" s="21"/>
    </row>
    <row r="40" spans="2:8" x14ac:dyDescent="0.4">
      <c r="B40" s="17">
        <f>tblData3245678910111213[[#This Row],[Nom du donnateur]]</f>
        <v>0</v>
      </c>
      <c r="C40" s="18">
        <f>tblData3245678910111213[[#This Row],[Téléphone]]</f>
        <v>0</v>
      </c>
      <c r="D40" s="53"/>
      <c r="E40" s="54"/>
      <c r="F40" s="54"/>
      <c r="G40" s="55">
        <f>tblData324567[[#This Row],[Montant a collecté]]-tblData324567[[#This Row],[Montant perçu]]</f>
        <v>0</v>
      </c>
      <c r="H40" s="21"/>
    </row>
    <row r="41" spans="2:8" x14ac:dyDescent="0.4">
      <c r="B41" s="17">
        <f>tblData3245678910111213[[#This Row],[Nom du donnateur]]</f>
        <v>0</v>
      </c>
      <c r="C41" s="18">
        <f>tblData3245678910111213[[#This Row],[Téléphone]]</f>
        <v>0</v>
      </c>
      <c r="D41" s="53"/>
      <c r="E41" s="54"/>
      <c r="F41" s="54"/>
      <c r="G41" s="55">
        <f>tblData324567[[#This Row],[Montant a collecté]]-tblData324567[[#This Row],[Montant perçu]]</f>
        <v>0</v>
      </c>
      <c r="H41" s="21"/>
    </row>
    <row r="42" spans="2:8" x14ac:dyDescent="0.4">
      <c r="B42" s="17">
        <f>tblData3245678910111213[[#This Row],[Nom du donnateur]]</f>
        <v>0</v>
      </c>
      <c r="C42" s="18">
        <f>tblData3245678910111213[[#This Row],[Téléphone]]</f>
        <v>0</v>
      </c>
      <c r="D42" s="53"/>
      <c r="E42" s="54"/>
      <c r="F42" s="54"/>
      <c r="G42" s="55">
        <f>tblData324567[[#This Row],[Montant a collecté]]-tblData324567[[#This Row],[Montant perçu]]</f>
        <v>0</v>
      </c>
      <c r="H42" s="21"/>
    </row>
    <row r="43" spans="2:8" x14ac:dyDescent="0.4">
      <c r="B43" s="17">
        <f>tblData3245678910111213[[#This Row],[Nom du donnateur]]</f>
        <v>0</v>
      </c>
      <c r="C43" s="18">
        <f>tblData3245678910111213[[#This Row],[Téléphone]]</f>
        <v>0</v>
      </c>
      <c r="D43" s="53"/>
      <c r="E43" s="54"/>
      <c r="F43" s="54"/>
      <c r="G43" s="55">
        <f>tblData324567[[#This Row],[Montant a collecté]]-tblData324567[[#This Row],[Montant perçu]]</f>
        <v>0</v>
      </c>
      <c r="H43" s="21"/>
    </row>
    <row r="44" spans="2:8" x14ac:dyDescent="0.4">
      <c r="B44" s="17">
        <f>tblData3245678910111213[[#This Row],[Nom du donnateur]]</f>
        <v>0</v>
      </c>
      <c r="C44" s="18">
        <f>tblData3245678910111213[[#This Row],[Téléphone]]</f>
        <v>0</v>
      </c>
      <c r="D44" s="53"/>
      <c r="E44" s="54"/>
      <c r="F44" s="54"/>
      <c r="G44" s="55">
        <f>tblData324567[[#This Row],[Montant a collecté]]-tblData324567[[#This Row],[Montant perçu]]</f>
        <v>0</v>
      </c>
      <c r="H44" s="21"/>
    </row>
    <row r="45" spans="2:8" x14ac:dyDescent="0.4">
      <c r="B45" s="17">
        <f>tblData3245678910111213[[#This Row],[Nom du donnateur]]</f>
        <v>0</v>
      </c>
      <c r="C45" s="18">
        <f>tblData3245678910111213[[#This Row],[Téléphone]]</f>
        <v>0</v>
      </c>
      <c r="D45" s="53"/>
      <c r="E45" s="54"/>
      <c r="F45" s="54"/>
      <c r="G45" s="55">
        <f>tblData324567[[#This Row],[Montant a collecté]]-tblData324567[[#This Row],[Montant perçu]]</f>
        <v>0</v>
      </c>
      <c r="H45" s="21"/>
    </row>
    <row r="46" spans="2:8" x14ac:dyDescent="0.4">
      <c r="B46" s="17">
        <f>tblData3245678910111213[[#This Row],[Nom du donnateur]]</f>
        <v>0</v>
      </c>
      <c r="C46" s="18">
        <f>tblData3245678910111213[[#This Row],[Téléphone]]</f>
        <v>0</v>
      </c>
      <c r="D46" s="53"/>
      <c r="E46" s="54"/>
      <c r="F46" s="54"/>
      <c r="G46" s="55">
        <f>tblData324567[[#This Row],[Montant a collecté]]-tblData324567[[#This Row],[Montant perçu]]</f>
        <v>0</v>
      </c>
      <c r="H46" s="21"/>
    </row>
    <row r="47" spans="2:8" x14ac:dyDescent="0.4">
      <c r="B47" s="17">
        <f>tblData3245678910111213[[#This Row],[Nom du donnateur]]</f>
        <v>0</v>
      </c>
      <c r="C47" s="18">
        <f>tblData3245678910111213[[#This Row],[Téléphone]]</f>
        <v>0</v>
      </c>
      <c r="D47" s="53"/>
      <c r="E47" s="54"/>
      <c r="F47" s="54"/>
      <c r="G47" s="55">
        <f>tblData324567[[#This Row],[Montant a collecté]]-tblData324567[[#This Row],[Montant perçu]]</f>
        <v>0</v>
      </c>
      <c r="H47" s="21"/>
    </row>
    <row r="48" spans="2:8" x14ac:dyDescent="0.4">
      <c r="B48" s="17">
        <f>tblData3245678910111213[[#This Row],[Nom du donnateur]]</f>
        <v>0</v>
      </c>
      <c r="C48" s="18">
        <f>tblData3245678910111213[[#This Row],[Téléphone]]</f>
        <v>0</v>
      </c>
      <c r="D48" s="53"/>
      <c r="E48" s="54"/>
      <c r="F48" s="54"/>
      <c r="G48" s="55">
        <f>tblData324567[[#This Row],[Montant a collecté]]-tblData324567[[#This Row],[Montant perçu]]</f>
        <v>0</v>
      </c>
      <c r="H48" s="21"/>
    </row>
    <row r="49" spans="2:8" x14ac:dyDescent="0.4">
      <c r="B49" s="17">
        <f>tblData3245678910111213[[#This Row],[Nom du donnateur]]</f>
        <v>0</v>
      </c>
      <c r="C49" s="18">
        <f>tblData3245678910111213[[#This Row],[Téléphone]]</f>
        <v>0</v>
      </c>
      <c r="D49" s="53"/>
      <c r="E49" s="54"/>
      <c r="F49" s="54"/>
      <c r="G49" s="55">
        <f>tblData324567[[#This Row],[Montant a collecté]]-tblData324567[[#This Row],[Montant perçu]]</f>
        <v>0</v>
      </c>
      <c r="H49" s="21"/>
    </row>
    <row r="50" spans="2:8" x14ac:dyDescent="0.4">
      <c r="B50" s="17">
        <f>tblData3245678910111213[[#This Row],[Nom du donnateur]]</f>
        <v>0</v>
      </c>
      <c r="C50" s="18">
        <f>tblData3245678910111213[[#This Row],[Téléphone]]</f>
        <v>0</v>
      </c>
      <c r="D50" s="53"/>
      <c r="E50" s="54"/>
      <c r="F50" s="54"/>
      <c r="G50" s="55">
        <f>tblData324567[[#This Row],[Montant a collecté]]-tblData324567[[#This Row],[Montant perçu]]</f>
        <v>0</v>
      </c>
      <c r="H50" s="21"/>
    </row>
    <row r="51" spans="2:8" x14ac:dyDescent="0.4">
      <c r="B51" s="17">
        <f>tblData3245678910111213[[#This Row],[Nom du donnateur]]</f>
        <v>0</v>
      </c>
      <c r="C51" s="18">
        <f>tblData3245678910111213[[#This Row],[Téléphone]]</f>
        <v>0</v>
      </c>
      <c r="D51" s="53"/>
      <c r="E51" s="54"/>
      <c r="F51" s="54"/>
      <c r="G51" s="55">
        <f>tblData324567[[#This Row],[Montant a collecté]]-tblData324567[[#This Row],[Montant perçu]]</f>
        <v>0</v>
      </c>
      <c r="H51" s="21"/>
    </row>
    <row r="52" spans="2:8" x14ac:dyDescent="0.4">
      <c r="B52" s="17">
        <f>tblData3245678910111213[[#This Row],[Nom du donnateur]]</f>
        <v>0</v>
      </c>
      <c r="C52" s="18">
        <f>tblData3245678910111213[[#This Row],[Téléphone]]</f>
        <v>0</v>
      </c>
      <c r="D52" s="53"/>
      <c r="E52" s="54"/>
      <c r="F52" s="54"/>
      <c r="G52" s="55">
        <f>tblData324567[[#This Row],[Montant a collecté]]-tblData324567[[#This Row],[Montant perçu]]</f>
        <v>0</v>
      </c>
      <c r="H52" s="21"/>
    </row>
    <row r="53" spans="2:8" x14ac:dyDescent="0.4">
      <c r="B53" s="17">
        <f>tblData3245678910111213[[#This Row],[Nom du donnateur]]</f>
        <v>0</v>
      </c>
      <c r="C53" s="18">
        <f>tblData3245678910111213[[#This Row],[Téléphone]]</f>
        <v>0</v>
      </c>
      <c r="D53" s="53"/>
      <c r="E53" s="54"/>
      <c r="F53" s="54"/>
      <c r="G53" s="55">
        <f>tblData324567[[#This Row],[Montant a collecté]]-tblData324567[[#This Row],[Montant perçu]]</f>
        <v>0</v>
      </c>
      <c r="H53" s="21"/>
    </row>
    <row r="54" spans="2:8" x14ac:dyDescent="0.4">
      <c r="B54" s="17">
        <f>tblData3245678910111213[[#This Row],[Nom du donnateur]]</f>
        <v>0</v>
      </c>
      <c r="C54" s="18">
        <f>tblData3245678910111213[[#This Row],[Téléphone]]</f>
        <v>0</v>
      </c>
      <c r="D54" s="53"/>
      <c r="E54" s="54"/>
      <c r="F54" s="54"/>
      <c r="G54" s="55">
        <f>tblData324567[[#This Row],[Montant a collecté]]-tblData324567[[#This Row],[Montant perçu]]</f>
        <v>0</v>
      </c>
      <c r="H54" s="21"/>
    </row>
    <row r="55" spans="2:8" x14ac:dyDescent="0.4">
      <c r="B55" s="17">
        <f>tblData3245678910111213[[#This Row],[Nom du donnateur]]</f>
        <v>0</v>
      </c>
      <c r="C55" s="18">
        <f>tblData3245678910111213[[#This Row],[Téléphone]]</f>
        <v>0</v>
      </c>
      <c r="D55" s="53"/>
      <c r="E55" s="54"/>
      <c r="F55" s="54"/>
      <c r="G55" s="55">
        <f>tblData324567[[#This Row],[Montant a collecté]]-tblData324567[[#This Row],[Montant perçu]]</f>
        <v>0</v>
      </c>
      <c r="H55" s="21"/>
    </row>
    <row r="56" spans="2:8" x14ac:dyDescent="0.4">
      <c r="B56" s="17">
        <f>tblData3245678910111213[[#This Row],[Nom du donnateur]]</f>
        <v>0</v>
      </c>
      <c r="C56" s="18">
        <f>tblData3245678910111213[[#This Row],[Téléphone]]</f>
        <v>0</v>
      </c>
      <c r="D56" s="53"/>
      <c r="E56" s="54"/>
      <c r="F56" s="54"/>
      <c r="G56" s="55">
        <f>tblData324567[[#This Row],[Montant a collecté]]-tblData324567[[#This Row],[Montant perçu]]</f>
        <v>0</v>
      </c>
      <c r="H56" s="21"/>
    </row>
    <row r="57" spans="2:8" x14ac:dyDescent="0.4">
      <c r="B57" s="17">
        <f>tblData3245678910111213[[#This Row],[Nom du donnateur]]</f>
        <v>0</v>
      </c>
      <c r="C57" s="18">
        <f>tblData3245678910111213[[#This Row],[Téléphone]]</f>
        <v>0</v>
      </c>
      <c r="D57" s="53"/>
      <c r="E57" s="54"/>
      <c r="F57" s="54"/>
      <c r="G57" s="55">
        <f>tblData324567[[#This Row],[Montant a collecté]]-tblData324567[[#This Row],[Montant perçu]]</f>
        <v>0</v>
      </c>
      <c r="H57" s="21"/>
    </row>
    <row r="58" spans="2:8" x14ac:dyDescent="0.4">
      <c r="B58" s="17">
        <f>tblData3245678910111213[[#This Row],[Nom du donnateur]]</f>
        <v>0</v>
      </c>
      <c r="C58" s="18">
        <f>tblData3245678910111213[[#This Row],[Téléphone]]</f>
        <v>0</v>
      </c>
      <c r="D58" s="53"/>
      <c r="E58" s="54"/>
      <c r="F58" s="54"/>
      <c r="G58" s="55">
        <f>tblData324567[[#This Row],[Montant a collecté]]-tblData324567[[#This Row],[Montant perçu]]</f>
        <v>0</v>
      </c>
      <c r="H58" s="21"/>
    </row>
    <row r="59" spans="2:8" x14ac:dyDescent="0.4">
      <c r="B59" s="17">
        <f>tblData3245678910111213[[#This Row],[Nom du donnateur]]</f>
        <v>0</v>
      </c>
      <c r="C59" s="18">
        <f>tblData3245678910111213[[#This Row],[Téléphone]]</f>
        <v>0</v>
      </c>
      <c r="D59" s="53"/>
      <c r="E59" s="54"/>
      <c r="F59" s="54"/>
      <c r="G59" s="55">
        <f>tblData324567[[#This Row],[Montant a collecté]]-tblData324567[[#This Row],[Montant perçu]]</f>
        <v>0</v>
      </c>
      <c r="H59" s="21"/>
    </row>
    <row r="60" spans="2:8" x14ac:dyDescent="0.4">
      <c r="B60" s="17">
        <f>tblData3245678910111213[[#This Row],[Nom du donnateur]]</f>
        <v>0</v>
      </c>
      <c r="C60" s="18">
        <f>tblData3245678910111213[[#This Row],[Téléphone]]</f>
        <v>0</v>
      </c>
      <c r="D60" s="53"/>
      <c r="E60" s="54"/>
      <c r="F60" s="54"/>
      <c r="G60" s="55">
        <f>tblData324567[[#This Row],[Montant a collecté]]-tblData324567[[#This Row],[Montant perçu]]</f>
        <v>0</v>
      </c>
      <c r="H60" s="21"/>
    </row>
    <row r="61" spans="2:8" x14ac:dyDescent="0.4">
      <c r="B61" s="17">
        <f>tblData3245678910111213[[#This Row],[Nom du donnateur]]</f>
        <v>0</v>
      </c>
      <c r="C61" s="18">
        <f>tblData3245678910111213[[#This Row],[Téléphone]]</f>
        <v>0</v>
      </c>
      <c r="D61" s="53"/>
      <c r="E61" s="54"/>
      <c r="F61" s="54"/>
      <c r="G61" s="55">
        <f>tblData324567[[#This Row],[Montant a collecté]]-tblData324567[[#This Row],[Montant perçu]]</f>
        <v>0</v>
      </c>
      <c r="H61" s="21"/>
    </row>
    <row r="62" spans="2:8" x14ac:dyDescent="0.4">
      <c r="B62" s="17">
        <f>tblData3245678910111213[[#This Row],[Nom du donnateur]]</f>
        <v>0</v>
      </c>
      <c r="C62" s="18">
        <f>tblData3245678910111213[[#This Row],[Téléphone]]</f>
        <v>0</v>
      </c>
      <c r="D62" s="53"/>
      <c r="E62" s="54"/>
      <c r="F62" s="54"/>
      <c r="G62" s="55">
        <f>tblData324567[[#This Row],[Montant a collecté]]-tblData324567[[#This Row],[Montant perçu]]</f>
        <v>0</v>
      </c>
      <c r="H62" s="21"/>
    </row>
    <row r="63" spans="2:8" x14ac:dyDescent="0.4">
      <c r="B63" s="17">
        <f>tblData3245678910111213[[#This Row],[Nom du donnateur]]</f>
        <v>0</v>
      </c>
      <c r="C63" s="18">
        <f>tblData3245678910111213[[#This Row],[Téléphone]]</f>
        <v>0</v>
      </c>
      <c r="D63" s="53"/>
      <c r="E63" s="54"/>
      <c r="F63" s="54"/>
      <c r="G63" s="55">
        <f>tblData324567[[#This Row],[Montant a collecté]]-tblData324567[[#This Row],[Montant perçu]]</f>
        <v>0</v>
      </c>
      <c r="H63" s="21"/>
    </row>
    <row r="64" spans="2:8" x14ac:dyDescent="0.4">
      <c r="B64" s="17">
        <f>tblData3245678910111213[[#This Row],[Nom du donnateur]]</f>
        <v>0</v>
      </c>
      <c r="C64" s="18">
        <f>tblData3245678910111213[[#This Row],[Téléphone]]</f>
        <v>0</v>
      </c>
      <c r="D64" s="53"/>
      <c r="E64" s="54"/>
      <c r="F64" s="54"/>
      <c r="G64" s="55">
        <f>tblData324567[[#This Row],[Montant a collecté]]-tblData324567[[#This Row],[Montant perçu]]</f>
        <v>0</v>
      </c>
      <c r="H64" s="21"/>
    </row>
    <row r="65" spans="2:8" x14ac:dyDescent="0.4">
      <c r="B65" s="17">
        <f>tblData3245678910111213[[#This Row],[Nom du donnateur]]</f>
        <v>0</v>
      </c>
      <c r="C65" s="18">
        <f>tblData3245678910111213[[#This Row],[Téléphone]]</f>
        <v>0</v>
      </c>
      <c r="D65" s="53"/>
      <c r="E65" s="54"/>
      <c r="F65" s="54"/>
      <c r="G65" s="55">
        <f>tblData324567[[#This Row],[Montant a collecté]]-tblData324567[[#This Row],[Montant perçu]]</f>
        <v>0</v>
      </c>
      <c r="H65" s="21"/>
    </row>
    <row r="66" spans="2:8" x14ac:dyDescent="0.4">
      <c r="B66" s="17">
        <f>tblData3245678910111213[[#This Row],[Nom du donnateur]]</f>
        <v>0</v>
      </c>
      <c r="C66" s="18">
        <f>tblData3245678910111213[[#This Row],[Téléphone]]</f>
        <v>0</v>
      </c>
      <c r="D66" s="53"/>
      <c r="E66" s="54"/>
      <c r="F66" s="54"/>
      <c r="G66" s="55">
        <f>tblData324567[[#This Row],[Montant a collecté]]-tblData324567[[#This Row],[Montant perçu]]</f>
        <v>0</v>
      </c>
      <c r="H66" s="21"/>
    </row>
    <row r="67" spans="2:8" x14ac:dyDescent="0.4">
      <c r="B67" s="17">
        <f>tblData3245678910111213[[#This Row],[Nom du donnateur]]</f>
        <v>0</v>
      </c>
      <c r="C67" s="18">
        <f>tblData3245678910111213[[#This Row],[Téléphone]]</f>
        <v>0</v>
      </c>
      <c r="D67" s="53"/>
      <c r="E67" s="54"/>
      <c r="F67" s="54"/>
      <c r="G67" s="55">
        <f>tblData324567[[#This Row],[Montant a collecté]]-tblData324567[[#This Row],[Montant perçu]]</f>
        <v>0</v>
      </c>
      <c r="H67" s="21"/>
    </row>
    <row r="68" spans="2:8" x14ac:dyDescent="0.4">
      <c r="B68" s="17">
        <f>tblData3245678910111213[[#This Row],[Nom du donnateur]]</f>
        <v>0</v>
      </c>
      <c r="C68" s="18">
        <f>tblData3245678910111213[[#This Row],[Téléphone]]</f>
        <v>0</v>
      </c>
      <c r="D68" s="53"/>
      <c r="E68" s="54"/>
      <c r="F68" s="54"/>
      <c r="G68" s="55">
        <f>tblData324567[[#This Row],[Montant a collecté]]-tblData324567[[#This Row],[Montant perçu]]</f>
        <v>0</v>
      </c>
      <c r="H68" s="21"/>
    </row>
    <row r="69" spans="2:8" x14ac:dyDescent="0.4">
      <c r="B69" s="17">
        <f>tblData3245678910111213[[#This Row],[Nom du donnateur]]</f>
        <v>0</v>
      </c>
      <c r="C69" s="18">
        <f>tblData3245678910111213[[#This Row],[Téléphone]]</f>
        <v>0</v>
      </c>
      <c r="D69" s="53"/>
      <c r="E69" s="54"/>
      <c r="F69" s="54"/>
      <c r="G69" s="55">
        <f>tblData324567[[#This Row],[Montant a collecté]]-tblData324567[[#This Row],[Montant perçu]]</f>
        <v>0</v>
      </c>
      <c r="H69" s="21"/>
    </row>
    <row r="70" spans="2:8" x14ac:dyDescent="0.4">
      <c r="B70" s="17">
        <f>tblData3245678910111213[[#This Row],[Nom du donnateur]]</f>
        <v>0</v>
      </c>
      <c r="C70" s="18">
        <f>tblData3245678910111213[[#This Row],[Téléphone]]</f>
        <v>0</v>
      </c>
      <c r="D70" s="53"/>
      <c r="E70" s="54"/>
      <c r="F70" s="54"/>
      <c r="G70" s="55">
        <f>tblData324567[[#This Row],[Montant a collecté]]-tblData324567[[#This Row],[Montant perçu]]</f>
        <v>0</v>
      </c>
      <c r="H70" s="21"/>
    </row>
    <row r="71" spans="2:8" x14ac:dyDescent="0.4">
      <c r="B71" s="17">
        <f>tblData3245678910111213[[#This Row],[Nom du donnateur]]</f>
        <v>0</v>
      </c>
      <c r="C71" s="18">
        <f>tblData3245678910111213[[#This Row],[Téléphone]]</f>
        <v>0</v>
      </c>
      <c r="D71" s="53"/>
      <c r="E71" s="54"/>
      <c r="F71" s="54"/>
      <c r="G71" s="55">
        <f>tblData324567[[#This Row],[Montant a collecté]]-tblData324567[[#This Row],[Montant perçu]]</f>
        <v>0</v>
      </c>
      <c r="H71" s="21"/>
    </row>
    <row r="72" spans="2:8" x14ac:dyDescent="0.4">
      <c r="B72" s="17">
        <f>tblData3245678910111213[[#This Row],[Nom du donnateur]]</f>
        <v>0</v>
      </c>
      <c r="C72" s="18">
        <f>tblData3245678910111213[[#This Row],[Téléphone]]</f>
        <v>0</v>
      </c>
      <c r="D72" s="53"/>
      <c r="E72" s="54"/>
      <c r="F72" s="54"/>
      <c r="G72" s="55">
        <f>tblData324567[[#This Row],[Montant a collecté]]-tblData324567[[#This Row],[Montant perçu]]</f>
        <v>0</v>
      </c>
      <c r="H72" s="21"/>
    </row>
    <row r="73" spans="2:8" x14ac:dyDescent="0.4">
      <c r="B73" s="17">
        <f>tblData3245678910111213[[#This Row],[Nom du donnateur]]</f>
        <v>0</v>
      </c>
      <c r="C73" s="18">
        <f>tblData3245678910111213[[#This Row],[Téléphone]]</f>
        <v>0</v>
      </c>
      <c r="D73" s="53"/>
      <c r="E73" s="54"/>
      <c r="F73" s="54"/>
      <c r="G73" s="55">
        <f>tblData324567[[#This Row],[Montant a collecté]]-tblData324567[[#This Row],[Montant perçu]]</f>
        <v>0</v>
      </c>
      <c r="H73" s="21"/>
    </row>
    <row r="74" spans="2:8" x14ac:dyDescent="0.4">
      <c r="B74" s="17">
        <f>tblData3245678910111213[[#This Row],[Nom du donnateur]]</f>
        <v>0</v>
      </c>
      <c r="C74" s="18">
        <f>tblData3245678910111213[[#This Row],[Téléphone]]</f>
        <v>0</v>
      </c>
      <c r="D74" s="53"/>
      <c r="E74" s="54"/>
      <c r="F74" s="54"/>
      <c r="G74" s="55">
        <f>tblData324567[[#This Row],[Montant a collecté]]-tblData324567[[#This Row],[Montant perçu]]</f>
        <v>0</v>
      </c>
      <c r="H74" s="21"/>
    </row>
    <row r="75" spans="2:8" x14ac:dyDescent="0.4">
      <c r="B75" s="17">
        <f>tblData3245678910111213[[#This Row],[Nom du donnateur]]</f>
        <v>0</v>
      </c>
      <c r="C75" s="18">
        <f>tblData3245678910111213[[#This Row],[Téléphone]]</f>
        <v>0</v>
      </c>
      <c r="D75" s="53"/>
      <c r="E75" s="54"/>
      <c r="F75" s="54"/>
      <c r="G75" s="55">
        <f>tblData324567[[#This Row],[Montant a collecté]]-tblData324567[[#This Row],[Montant perçu]]</f>
        <v>0</v>
      </c>
      <c r="H75" s="21"/>
    </row>
    <row r="76" spans="2:8" x14ac:dyDescent="0.4">
      <c r="B76" s="17">
        <f>tblData3245678910111213[[#This Row],[Nom du donnateur]]</f>
        <v>0</v>
      </c>
      <c r="C76" s="18">
        <f>tblData3245678910111213[[#This Row],[Téléphone]]</f>
        <v>0</v>
      </c>
      <c r="D76" s="53"/>
      <c r="E76" s="54"/>
      <c r="F76" s="54"/>
      <c r="G76" s="55">
        <f>tblData324567[[#This Row],[Montant a collecté]]-tblData324567[[#This Row],[Montant perçu]]</f>
        <v>0</v>
      </c>
      <c r="H76" s="21"/>
    </row>
    <row r="77" spans="2:8" x14ac:dyDescent="0.4">
      <c r="B77" s="17">
        <f>tblData3245678910111213[[#This Row],[Nom du donnateur]]</f>
        <v>0</v>
      </c>
      <c r="C77" s="18">
        <f>tblData3245678910111213[[#This Row],[Téléphone]]</f>
        <v>0</v>
      </c>
      <c r="D77" s="53"/>
      <c r="E77" s="54"/>
      <c r="F77" s="54"/>
      <c r="G77" s="55">
        <f>tblData324567[[#This Row],[Montant a collecté]]-tblData324567[[#This Row],[Montant perçu]]</f>
        <v>0</v>
      </c>
      <c r="H77" s="21"/>
    </row>
    <row r="78" spans="2:8" x14ac:dyDescent="0.4">
      <c r="B78" s="17">
        <f>tblData3245678910111213[[#This Row],[Nom du donnateur]]</f>
        <v>0</v>
      </c>
      <c r="C78" s="18">
        <f>tblData3245678910111213[[#This Row],[Téléphone]]</f>
        <v>0</v>
      </c>
      <c r="D78" s="53"/>
      <c r="E78" s="54"/>
      <c r="F78" s="54"/>
      <c r="G78" s="55">
        <f>tblData324567[[#This Row],[Montant a collecté]]-tblData324567[[#This Row],[Montant perçu]]</f>
        <v>0</v>
      </c>
      <c r="H78" s="21"/>
    </row>
    <row r="79" spans="2:8" x14ac:dyDescent="0.4">
      <c r="B79" s="17">
        <f>tblData3245678910111213[[#This Row],[Nom du donnateur]]</f>
        <v>0</v>
      </c>
      <c r="C79" s="18">
        <f>tblData3245678910111213[[#This Row],[Téléphone]]</f>
        <v>0</v>
      </c>
      <c r="D79" s="53"/>
      <c r="E79" s="54"/>
      <c r="F79" s="54"/>
      <c r="G79" s="55">
        <f>tblData324567[[#This Row],[Montant a collecté]]-tblData324567[[#This Row],[Montant perçu]]</f>
        <v>0</v>
      </c>
      <c r="H79" s="21"/>
    </row>
    <row r="80" spans="2:8" x14ac:dyDescent="0.4">
      <c r="B80" s="17">
        <f>tblData3245678910111213[[#This Row],[Nom du donnateur]]</f>
        <v>0</v>
      </c>
      <c r="C80" s="18">
        <f>tblData3245678910111213[[#This Row],[Téléphone]]</f>
        <v>0</v>
      </c>
      <c r="D80" s="53"/>
      <c r="E80" s="54"/>
      <c r="F80" s="54"/>
      <c r="G80" s="55">
        <f>tblData324567[[#This Row],[Montant a collecté]]-tblData324567[[#This Row],[Montant perçu]]</f>
        <v>0</v>
      </c>
      <c r="H80" s="21"/>
    </row>
    <row r="81" spans="2:8" x14ac:dyDescent="0.4">
      <c r="B81" s="17">
        <f>tblData3245678910111213[[#This Row],[Nom du donnateur]]</f>
        <v>0</v>
      </c>
      <c r="C81" s="18">
        <f>tblData3245678910111213[[#This Row],[Téléphone]]</f>
        <v>0</v>
      </c>
      <c r="D81" s="53"/>
      <c r="E81" s="54"/>
      <c r="F81" s="54"/>
      <c r="G81" s="55">
        <f>tblData324567[[#This Row],[Montant a collecté]]-tblData324567[[#This Row],[Montant perçu]]</f>
        <v>0</v>
      </c>
      <c r="H81" s="21"/>
    </row>
    <row r="82" spans="2:8" x14ac:dyDescent="0.4">
      <c r="B82" s="17">
        <f>tblData3245678910111213[[#This Row],[Nom du donnateur]]</f>
        <v>0</v>
      </c>
      <c r="C82" s="18">
        <f>tblData3245678910111213[[#This Row],[Téléphone]]</f>
        <v>0</v>
      </c>
      <c r="D82" s="53"/>
      <c r="E82" s="54"/>
      <c r="F82" s="54"/>
      <c r="G82" s="55">
        <f>tblData324567[[#This Row],[Montant a collecté]]-tblData324567[[#This Row],[Montant perçu]]</f>
        <v>0</v>
      </c>
      <c r="H82" s="21"/>
    </row>
    <row r="83" spans="2:8" x14ac:dyDescent="0.4">
      <c r="B83" s="17">
        <f>tblData3245678910111213[[#This Row],[Nom du donnateur]]</f>
        <v>0</v>
      </c>
      <c r="C83" s="18">
        <f>tblData3245678910111213[[#This Row],[Téléphone]]</f>
        <v>0</v>
      </c>
      <c r="D83" s="53"/>
      <c r="E83" s="54"/>
      <c r="F83" s="54"/>
      <c r="G83" s="55">
        <f>tblData324567[[#This Row],[Montant a collecté]]-tblData324567[[#This Row],[Montant perçu]]</f>
        <v>0</v>
      </c>
      <c r="H83" s="21"/>
    </row>
    <row r="84" spans="2:8" x14ac:dyDescent="0.4">
      <c r="B84" s="17">
        <f>tblData3245678910111213[[#This Row],[Nom du donnateur]]</f>
        <v>0</v>
      </c>
      <c r="C84" s="18">
        <f>tblData3245678910111213[[#This Row],[Téléphone]]</f>
        <v>0</v>
      </c>
      <c r="D84" s="53"/>
      <c r="E84" s="54"/>
      <c r="F84" s="54"/>
      <c r="G84" s="55">
        <f>tblData324567[[#This Row],[Montant a collecté]]-tblData324567[[#This Row],[Montant perçu]]</f>
        <v>0</v>
      </c>
      <c r="H84" s="21"/>
    </row>
    <row r="85" spans="2:8" x14ac:dyDescent="0.4">
      <c r="B85" s="17">
        <f>tblData3245678910111213[[#This Row],[Nom du donnateur]]</f>
        <v>0</v>
      </c>
      <c r="C85" s="18">
        <f>tblData3245678910111213[[#This Row],[Téléphone]]</f>
        <v>0</v>
      </c>
      <c r="D85" s="53"/>
      <c r="E85" s="54"/>
      <c r="F85" s="54"/>
      <c r="G85" s="55">
        <f>tblData324567[[#This Row],[Montant a collecté]]-tblData324567[[#This Row],[Montant perçu]]</f>
        <v>0</v>
      </c>
      <c r="H85" s="21"/>
    </row>
    <row r="86" spans="2:8" x14ac:dyDescent="0.4">
      <c r="B86" s="17">
        <f>tblData3245678910111213[[#This Row],[Nom du donnateur]]</f>
        <v>0</v>
      </c>
      <c r="C86" s="18">
        <f>tblData3245678910111213[[#This Row],[Téléphone]]</f>
        <v>0</v>
      </c>
      <c r="D86" s="53"/>
      <c r="E86" s="54"/>
      <c r="F86" s="54"/>
      <c r="G86" s="55">
        <f>tblData324567[[#This Row],[Montant a collecté]]-tblData324567[[#This Row],[Montant perçu]]</f>
        <v>0</v>
      </c>
      <c r="H86" s="21"/>
    </row>
    <row r="87" spans="2:8" x14ac:dyDescent="0.4">
      <c r="B87" s="17">
        <f>tblData3245678910111213[[#This Row],[Nom du donnateur]]</f>
        <v>0</v>
      </c>
      <c r="C87" s="18">
        <f>tblData3245678910111213[[#This Row],[Téléphone]]</f>
        <v>0</v>
      </c>
      <c r="D87" s="53"/>
      <c r="E87" s="54"/>
      <c r="F87" s="54"/>
      <c r="G87" s="55">
        <f>tblData324567[[#This Row],[Montant a collecté]]-tblData324567[[#This Row],[Montant perçu]]</f>
        <v>0</v>
      </c>
      <c r="H87" s="21"/>
    </row>
    <row r="88" spans="2:8" x14ac:dyDescent="0.4">
      <c r="B88" s="17">
        <f>tblData3245678910111213[[#This Row],[Nom du donnateur]]</f>
        <v>0</v>
      </c>
      <c r="C88" s="18">
        <f>tblData3245678910111213[[#This Row],[Téléphone]]</f>
        <v>0</v>
      </c>
      <c r="D88" s="53"/>
      <c r="E88" s="54"/>
      <c r="F88" s="54"/>
      <c r="G88" s="55">
        <f>tblData324567[[#This Row],[Montant a collecté]]-tblData324567[[#This Row],[Montant perçu]]</f>
        <v>0</v>
      </c>
      <c r="H88" s="21"/>
    </row>
    <row r="89" spans="2:8" x14ac:dyDescent="0.4">
      <c r="B89" s="17">
        <f>tblData3245678910111213[[#This Row],[Nom du donnateur]]</f>
        <v>0</v>
      </c>
      <c r="C89" s="18">
        <f>tblData3245678910111213[[#This Row],[Téléphone]]</f>
        <v>0</v>
      </c>
      <c r="D89" s="53"/>
      <c r="E89" s="54"/>
      <c r="F89" s="54"/>
      <c r="G89" s="55">
        <f>tblData324567[[#This Row],[Montant a collecté]]-tblData324567[[#This Row],[Montant perçu]]</f>
        <v>0</v>
      </c>
      <c r="H89" s="21"/>
    </row>
    <row r="90" spans="2:8" x14ac:dyDescent="0.4">
      <c r="B90" s="17">
        <f>tblData3245678910111213[[#This Row],[Nom du donnateur]]</f>
        <v>0</v>
      </c>
      <c r="C90" s="18">
        <f>tblData3245678910111213[[#This Row],[Téléphone]]</f>
        <v>0</v>
      </c>
      <c r="D90" s="53"/>
      <c r="E90" s="54"/>
      <c r="F90" s="54"/>
      <c r="G90" s="55">
        <f>tblData324567[[#This Row],[Montant a collecté]]-tblData324567[[#This Row],[Montant perçu]]</f>
        <v>0</v>
      </c>
      <c r="H90" s="21"/>
    </row>
    <row r="91" spans="2:8" x14ac:dyDescent="0.4">
      <c r="B91" s="17">
        <f>tblData3245678910111213[[#This Row],[Nom du donnateur]]</f>
        <v>0</v>
      </c>
      <c r="C91" s="18">
        <f>tblData3245678910111213[[#This Row],[Téléphone]]</f>
        <v>0</v>
      </c>
      <c r="D91" s="53"/>
      <c r="E91" s="54"/>
      <c r="F91" s="54"/>
      <c r="G91" s="55">
        <f>tblData324567[[#This Row],[Montant a collecté]]-tblData324567[[#This Row],[Montant perçu]]</f>
        <v>0</v>
      </c>
      <c r="H91" s="21"/>
    </row>
    <row r="92" spans="2:8" x14ac:dyDescent="0.4">
      <c r="B92" s="17">
        <f>tblData3245678910111213[[#This Row],[Nom du donnateur]]</f>
        <v>0</v>
      </c>
      <c r="C92" s="18">
        <f>tblData3245678910111213[[#This Row],[Téléphone]]</f>
        <v>0</v>
      </c>
      <c r="D92" s="53"/>
      <c r="E92" s="54"/>
      <c r="F92" s="54"/>
      <c r="G92" s="55">
        <f>tblData324567[[#This Row],[Montant a collecté]]-tblData324567[[#This Row],[Montant perçu]]</f>
        <v>0</v>
      </c>
      <c r="H92" s="21"/>
    </row>
    <row r="93" spans="2:8" x14ac:dyDescent="0.4">
      <c r="B93" s="17">
        <f>tblData3245678910111213[[#This Row],[Nom du donnateur]]</f>
        <v>0</v>
      </c>
      <c r="C93" s="18">
        <f>tblData3245678910111213[[#This Row],[Téléphone]]</f>
        <v>0</v>
      </c>
      <c r="D93" s="53"/>
      <c r="E93" s="54"/>
      <c r="F93" s="54"/>
      <c r="G93" s="55">
        <f>tblData324567[[#This Row],[Montant a collecté]]-tblData324567[[#This Row],[Montant perçu]]</f>
        <v>0</v>
      </c>
      <c r="H93" s="21"/>
    </row>
    <row r="94" spans="2:8" x14ac:dyDescent="0.4">
      <c r="B94" s="17">
        <f>tblData3245678910111213[[#This Row],[Nom du donnateur]]</f>
        <v>0</v>
      </c>
      <c r="C94" s="18">
        <f>tblData3245678910111213[[#This Row],[Téléphone]]</f>
        <v>0</v>
      </c>
      <c r="D94" s="53"/>
      <c r="E94" s="54"/>
      <c r="F94" s="54"/>
      <c r="G94" s="55">
        <f>tblData324567[[#This Row],[Montant a collecté]]-tblData324567[[#This Row],[Montant perçu]]</f>
        <v>0</v>
      </c>
      <c r="H94" s="21"/>
    </row>
    <row r="95" spans="2:8" x14ac:dyDescent="0.4">
      <c r="B95" s="17">
        <f>tblData3245678910111213[[#This Row],[Nom du donnateur]]</f>
        <v>0</v>
      </c>
      <c r="C95" s="18">
        <f>tblData3245678910111213[[#This Row],[Téléphone]]</f>
        <v>0</v>
      </c>
      <c r="D95" s="53"/>
      <c r="E95" s="54"/>
      <c r="F95" s="54"/>
      <c r="G95" s="55">
        <f>tblData324567[[#This Row],[Montant a collecté]]-tblData324567[[#This Row],[Montant perçu]]</f>
        <v>0</v>
      </c>
      <c r="H95" s="21"/>
    </row>
    <row r="96" spans="2:8" x14ac:dyDescent="0.4">
      <c r="B96" s="17">
        <f>tblData3245678910111213[[#This Row],[Nom du donnateur]]</f>
        <v>0</v>
      </c>
      <c r="C96" s="18">
        <f>tblData3245678910111213[[#This Row],[Téléphone]]</f>
        <v>0</v>
      </c>
      <c r="D96" s="53"/>
      <c r="E96" s="54"/>
      <c r="F96" s="54"/>
      <c r="G96" s="55">
        <f>tblData324567[[#This Row],[Montant a collecté]]-tblData324567[[#This Row],[Montant perçu]]</f>
        <v>0</v>
      </c>
      <c r="H96" s="21"/>
    </row>
    <row r="97" spans="2:8" x14ac:dyDescent="0.4">
      <c r="B97" s="17">
        <f>tblData3245678910111213[[#This Row],[Nom du donnateur]]</f>
        <v>0</v>
      </c>
      <c r="C97" s="18">
        <f>tblData3245678910111213[[#This Row],[Téléphone]]</f>
        <v>0</v>
      </c>
      <c r="D97" s="53"/>
      <c r="E97" s="54"/>
      <c r="F97" s="54"/>
      <c r="G97" s="55">
        <f>tblData324567[[#This Row],[Montant a collecté]]-tblData324567[[#This Row],[Montant perçu]]</f>
        <v>0</v>
      </c>
      <c r="H97" s="21"/>
    </row>
    <row r="98" spans="2:8" x14ac:dyDescent="0.4">
      <c r="B98" s="17">
        <f>tblData3245678910111213[[#This Row],[Nom du donnateur]]</f>
        <v>0</v>
      </c>
      <c r="C98" s="18">
        <f>tblData3245678910111213[[#This Row],[Téléphone]]</f>
        <v>0</v>
      </c>
      <c r="D98" s="53"/>
      <c r="E98" s="54"/>
      <c r="F98" s="54"/>
      <c r="G98" s="55">
        <f>tblData324567[[#This Row],[Montant a collecté]]-tblData324567[[#This Row],[Montant perçu]]</f>
        <v>0</v>
      </c>
      <c r="H98" s="21"/>
    </row>
    <row r="99" spans="2:8" x14ac:dyDescent="0.4">
      <c r="B99" s="17">
        <f>tblData3245678910111213[[#This Row],[Nom du donnateur]]</f>
        <v>0</v>
      </c>
      <c r="C99" s="18">
        <f>tblData3245678910111213[[#This Row],[Téléphone]]</f>
        <v>0</v>
      </c>
      <c r="D99" s="53"/>
      <c r="E99" s="54"/>
      <c r="F99" s="54"/>
      <c r="G99" s="55">
        <f>tblData324567[[#This Row],[Montant a collecté]]-tblData324567[[#This Row],[Montant perçu]]</f>
        <v>0</v>
      </c>
      <c r="H99" s="21"/>
    </row>
    <row r="100" spans="2:8" x14ac:dyDescent="0.4">
      <c r="B100" s="17">
        <f>tblData3245678910111213[[#This Row],[Nom du donnateur]]</f>
        <v>0</v>
      </c>
      <c r="C100" s="18">
        <f>tblData3245678910111213[[#This Row],[Téléphone]]</f>
        <v>0</v>
      </c>
      <c r="D100" s="53"/>
      <c r="E100" s="54"/>
      <c r="F100" s="54"/>
      <c r="G100" s="55">
        <f>tblData324567[[#This Row],[Montant a collecté]]-tblData324567[[#This Row],[Montant perçu]]</f>
        <v>0</v>
      </c>
      <c r="H100" s="21"/>
    </row>
    <row r="101" spans="2:8" x14ac:dyDescent="0.4">
      <c r="B101" s="17">
        <f>tblData3245678910111213[[#This Row],[Nom du donnateur]]</f>
        <v>0</v>
      </c>
      <c r="C101" s="18">
        <f>tblData3245678910111213[[#This Row],[Téléphone]]</f>
        <v>0</v>
      </c>
      <c r="D101" s="53"/>
      <c r="E101" s="54"/>
      <c r="F101" s="54"/>
      <c r="G101" s="55">
        <f>tblData324567[[#This Row],[Montant a collecté]]-tblData324567[[#This Row],[Montant perçu]]</f>
        <v>0</v>
      </c>
      <c r="H101" s="21"/>
    </row>
    <row r="102" spans="2:8" x14ac:dyDescent="0.4">
      <c r="B102" s="17">
        <f>tblData3245678910111213[[#This Row],[Nom du donnateur]]</f>
        <v>0</v>
      </c>
      <c r="C102" s="18">
        <f>tblData3245678910111213[[#This Row],[Téléphone]]</f>
        <v>0</v>
      </c>
      <c r="D102" s="53"/>
      <c r="E102" s="54"/>
      <c r="F102" s="54"/>
      <c r="G102" s="55">
        <f>tblData324567[[#This Row],[Montant a collecté]]-tblData324567[[#This Row],[Montant perçu]]</f>
        <v>0</v>
      </c>
      <c r="H102" s="21"/>
    </row>
    <row r="103" spans="2:8" x14ac:dyDescent="0.4">
      <c r="B103" s="17">
        <f>tblData3245678910111213[[#This Row],[Nom du donnateur]]</f>
        <v>0</v>
      </c>
      <c r="C103" s="18">
        <f>tblData3245678910111213[[#This Row],[Téléphone]]</f>
        <v>0</v>
      </c>
      <c r="D103" s="53"/>
      <c r="E103" s="54"/>
      <c r="F103" s="54"/>
      <c r="G103" s="55">
        <f>tblData324567[[#This Row],[Montant a collecté]]-tblData324567[[#This Row],[Montant perçu]]</f>
        <v>0</v>
      </c>
      <c r="H103" s="21"/>
    </row>
    <row r="104" spans="2:8" x14ac:dyDescent="0.4">
      <c r="B104" s="17">
        <f>tblData3245678910111213[[#This Row],[Nom du donnateur]]</f>
        <v>0</v>
      </c>
      <c r="C104" s="18">
        <f>tblData3245678910111213[[#This Row],[Téléphone]]</f>
        <v>0</v>
      </c>
      <c r="D104" s="53"/>
      <c r="E104" s="54"/>
      <c r="F104" s="54"/>
      <c r="G104" s="55">
        <f>tblData324567[[#This Row],[Montant a collecté]]-tblData324567[[#This Row],[Montant perçu]]</f>
        <v>0</v>
      </c>
      <c r="H104" s="21"/>
    </row>
    <row r="105" spans="2:8" x14ac:dyDescent="0.4">
      <c r="B105" s="17">
        <f>tblData3245678910111213[[#This Row],[Nom du donnateur]]</f>
        <v>0</v>
      </c>
      <c r="C105" s="18">
        <f>tblData3245678910111213[[#This Row],[Téléphone]]</f>
        <v>0</v>
      </c>
      <c r="D105" s="53"/>
      <c r="E105" s="54"/>
      <c r="F105" s="54"/>
      <c r="G105" s="55">
        <f>tblData324567[[#This Row],[Montant a collecté]]-tblData324567[[#This Row],[Montant perçu]]</f>
        <v>0</v>
      </c>
      <c r="H105" s="21"/>
    </row>
    <row r="106" spans="2:8" x14ac:dyDescent="0.4">
      <c r="B106" s="17">
        <f>tblData3245678910111213[[#This Row],[Nom du donnateur]]</f>
        <v>0</v>
      </c>
      <c r="C106" s="18">
        <f>tblData3245678910111213[[#This Row],[Téléphone]]</f>
        <v>0</v>
      </c>
      <c r="D106" s="53"/>
      <c r="E106" s="54"/>
      <c r="F106" s="54"/>
      <c r="G106" s="55">
        <f>tblData324567[[#This Row],[Montant a collecté]]-tblData324567[[#This Row],[Montant perçu]]</f>
        <v>0</v>
      </c>
      <c r="H106" s="21"/>
    </row>
    <row r="107" spans="2:8" x14ac:dyDescent="0.4">
      <c r="B107" s="17">
        <f>tblData3245678910111213[[#This Row],[Nom du donnateur]]</f>
        <v>0</v>
      </c>
      <c r="C107" s="18">
        <f>tblData3245678910111213[[#This Row],[Téléphone]]</f>
        <v>0</v>
      </c>
      <c r="D107" s="53"/>
      <c r="E107" s="54"/>
      <c r="F107" s="54"/>
      <c r="G107" s="55">
        <f>tblData324567[[#This Row],[Montant a collecté]]-tblData324567[[#This Row],[Montant perçu]]</f>
        <v>0</v>
      </c>
      <c r="H107" s="21"/>
    </row>
    <row r="108" spans="2:8" x14ac:dyDescent="0.4">
      <c r="B108" s="17">
        <f>tblData3245678910111213[[#This Row],[Nom du donnateur]]</f>
        <v>0</v>
      </c>
      <c r="C108" s="18">
        <f>tblData3245678910111213[[#This Row],[Téléphone]]</f>
        <v>0</v>
      </c>
      <c r="D108" s="53"/>
      <c r="E108" s="54"/>
      <c r="F108" s="54"/>
      <c r="G108" s="55">
        <f>tblData324567[[#This Row],[Montant a collecté]]-tblData324567[[#This Row],[Montant perçu]]</f>
        <v>0</v>
      </c>
      <c r="H108" s="21"/>
    </row>
    <row r="109" spans="2:8" x14ac:dyDescent="0.4">
      <c r="B109" s="17">
        <f>tblData3245678910111213[[#This Row],[Nom du donnateur]]</f>
        <v>0</v>
      </c>
      <c r="C109" s="18">
        <f>tblData3245678910111213[[#This Row],[Téléphone]]</f>
        <v>0</v>
      </c>
      <c r="D109" s="53"/>
      <c r="E109" s="54"/>
      <c r="F109" s="54"/>
      <c r="G109" s="55">
        <f>tblData324567[[#This Row],[Montant a collecté]]-tblData324567[[#This Row],[Montant perçu]]</f>
        <v>0</v>
      </c>
      <c r="H109" s="21"/>
    </row>
    <row r="110" spans="2:8" x14ac:dyDescent="0.4">
      <c r="B110" s="17">
        <f>tblData3245678910111213[[#This Row],[Nom du donnateur]]</f>
        <v>0</v>
      </c>
      <c r="C110" s="18">
        <f>tblData3245678910111213[[#This Row],[Téléphone]]</f>
        <v>0</v>
      </c>
      <c r="D110" s="53"/>
      <c r="E110" s="54"/>
      <c r="F110" s="54"/>
      <c r="G110" s="55">
        <f>tblData324567[[#This Row],[Montant a collecté]]-tblData324567[[#This Row],[Montant perçu]]</f>
        <v>0</v>
      </c>
      <c r="H110" s="21"/>
    </row>
    <row r="111" spans="2:8" x14ac:dyDescent="0.4">
      <c r="B111" s="17">
        <f>tblData3245678910111213[[#This Row],[Nom du donnateur]]</f>
        <v>0</v>
      </c>
      <c r="C111" s="18">
        <f>tblData3245678910111213[[#This Row],[Téléphone]]</f>
        <v>0</v>
      </c>
      <c r="D111" s="53"/>
      <c r="E111" s="54"/>
      <c r="F111" s="54"/>
      <c r="G111" s="55">
        <f>tblData324567[[#This Row],[Montant a collecté]]-tblData324567[[#This Row],[Montant perçu]]</f>
        <v>0</v>
      </c>
      <c r="H111" s="21"/>
    </row>
    <row r="112" spans="2:8" x14ac:dyDescent="0.4">
      <c r="B112" s="17">
        <f>tblData3245678910111213[[#This Row],[Nom du donnateur]]</f>
        <v>0</v>
      </c>
      <c r="C112" s="18">
        <f>tblData3245678910111213[[#This Row],[Téléphone]]</f>
        <v>0</v>
      </c>
      <c r="D112" s="53"/>
      <c r="E112" s="54"/>
      <c r="F112" s="54"/>
      <c r="G112" s="55">
        <f>tblData324567[[#This Row],[Montant a collecté]]-tblData324567[[#This Row],[Montant perçu]]</f>
        <v>0</v>
      </c>
      <c r="H112" s="21"/>
    </row>
    <row r="113" spans="2:8" x14ac:dyDescent="0.4">
      <c r="B113" s="17">
        <f>tblData3245678910111213[[#This Row],[Nom du donnateur]]</f>
        <v>0</v>
      </c>
      <c r="C113" s="18">
        <f>tblData3245678910111213[[#This Row],[Téléphone]]</f>
        <v>0</v>
      </c>
      <c r="D113" s="53"/>
      <c r="E113" s="54"/>
      <c r="F113" s="54"/>
      <c r="G113" s="55">
        <f>tblData324567[[#This Row],[Montant a collecté]]-tblData324567[[#This Row],[Montant perçu]]</f>
        <v>0</v>
      </c>
      <c r="H113" s="21"/>
    </row>
    <row r="114" spans="2:8" x14ac:dyDescent="0.4">
      <c r="B114" s="17">
        <f>tblData3245678910111213[[#This Row],[Nom du donnateur]]</f>
        <v>0</v>
      </c>
      <c r="C114" s="18">
        <f>tblData3245678910111213[[#This Row],[Téléphone]]</f>
        <v>0</v>
      </c>
      <c r="D114" s="53"/>
      <c r="E114" s="54"/>
      <c r="F114" s="54"/>
      <c r="G114" s="55">
        <f>tblData324567[[#This Row],[Montant a collecté]]-tblData324567[[#This Row],[Montant perçu]]</f>
        <v>0</v>
      </c>
      <c r="H114" s="21"/>
    </row>
    <row r="115" spans="2:8" x14ac:dyDescent="0.4">
      <c r="B115" s="17">
        <f>tblData3245678910111213[[#This Row],[Nom du donnateur]]</f>
        <v>0</v>
      </c>
      <c r="C115" s="18">
        <f>tblData3245678910111213[[#This Row],[Téléphone]]</f>
        <v>0</v>
      </c>
      <c r="D115" s="53"/>
      <c r="E115" s="54"/>
      <c r="F115" s="54"/>
      <c r="G115" s="55">
        <f>tblData324567[[#This Row],[Montant a collecté]]-tblData324567[[#This Row],[Montant perçu]]</f>
        <v>0</v>
      </c>
      <c r="H115" s="21"/>
    </row>
    <row r="116" spans="2:8" x14ac:dyDescent="0.4">
      <c r="B116" s="17">
        <f>tblData3245678910111213[[#This Row],[Nom du donnateur]]</f>
        <v>0</v>
      </c>
      <c r="C116" s="18">
        <f>tblData3245678910111213[[#This Row],[Téléphone]]</f>
        <v>0</v>
      </c>
      <c r="D116" s="53"/>
      <c r="E116" s="54"/>
      <c r="F116" s="54"/>
      <c r="G116" s="55">
        <f>tblData324567[[#This Row],[Montant a collecté]]-tblData324567[[#This Row],[Montant perçu]]</f>
        <v>0</v>
      </c>
      <c r="H116" s="21"/>
    </row>
    <row r="117" spans="2:8" x14ac:dyDescent="0.4">
      <c r="B117" s="17">
        <f>tblData3245678910111213[[#This Row],[Nom du donnateur]]</f>
        <v>0</v>
      </c>
      <c r="C117" s="18">
        <f>tblData3245678910111213[[#This Row],[Téléphone]]</f>
        <v>0</v>
      </c>
      <c r="D117" s="53"/>
      <c r="E117" s="54"/>
      <c r="F117" s="54"/>
      <c r="G117" s="55">
        <f>tblData324567[[#This Row],[Montant a collecté]]-tblData324567[[#This Row],[Montant perçu]]</f>
        <v>0</v>
      </c>
      <c r="H117" s="21"/>
    </row>
    <row r="118" spans="2:8" x14ac:dyDescent="0.4">
      <c r="B118" s="17">
        <f>tblData3245678910111213[[#This Row],[Nom du donnateur]]</f>
        <v>0</v>
      </c>
      <c r="C118" s="18">
        <f>tblData3245678910111213[[#This Row],[Téléphone]]</f>
        <v>0</v>
      </c>
      <c r="D118" s="53"/>
      <c r="E118" s="54"/>
      <c r="F118" s="54"/>
      <c r="G118" s="55">
        <f>tblData324567[[#This Row],[Montant a collecté]]-tblData324567[[#This Row],[Montant perçu]]</f>
        <v>0</v>
      </c>
      <c r="H118" s="21"/>
    </row>
    <row r="119" spans="2:8" x14ac:dyDescent="0.4">
      <c r="B119" s="17">
        <f>tblData3245678910111213[[#This Row],[Nom du donnateur]]</f>
        <v>0</v>
      </c>
      <c r="C119" s="18">
        <f>tblData3245678910111213[[#This Row],[Téléphone]]</f>
        <v>0</v>
      </c>
      <c r="D119" s="53"/>
      <c r="E119" s="54"/>
      <c r="F119" s="54"/>
      <c r="G119" s="55">
        <f>tblData324567[[#This Row],[Montant a collecté]]-tblData324567[[#This Row],[Montant perçu]]</f>
        <v>0</v>
      </c>
      <c r="H119" s="21"/>
    </row>
    <row r="120" spans="2:8" x14ac:dyDescent="0.4">
      <c r="B120" s="17">
        <f>tblData3245678910111213[[#This Row],[Nom du donnateur]]</f>
        <v>0</v>
      </c>
      <c r="C120" s="18">
        <f>tblData3245678910111213[[#This Row],[Téléphone]]</f>
        <v>0</v>
      </c>
      <c r="D120" s="53"/>
      <c r="E120" s="54"/>
      <c r="F120" s="54"/>
      <c r="G120" s="55">
        <f>tblData324567[[#This Row],[Montant a collecté]]-tblData324567[[#This Row],[Montant perçu]]</f>
        <v>0</v>
      </c>
      <c r="H120" s="21"/>
    </row>
    <row r="121" spans="2:8" x14ac:dyDescent="0.4">
      <c r="B121" s="17">
        <f>tblData3245678910111213[[#This Row],[Nom du donnateur]]</f>
        <v>0</v>
      </c>
      <c r="C121" s="18">
        <f>tblData3245678910111213[[#This Row],[Téléphone]]</f>
        <v>0</v>
      </c>
      <c r="D121" s="53"/>
      <c r="E121" s="54"/>
      <c r="F121" s="54"/>
      <c r="G121" s="55">
        <f>tblData324567[[#This Row],[Montant a collecté]]-tblData324567[[#This Row],[Montant perçu]]</f>
        <v>0</v>
      </c>
      <c r="H121" s="21"/>
    </row>
    <row r="122" spans="2:8" x14ac:dyDescent="0.4">
      <c r="B122" s="17">
        <f>tblData3245678910111213[[#This Row],[Nom du donnateur]]</f>
        <v>0</v>
      </c>
      <c r="C122" s="18">
        <f>tblData3245678910111213[[#This Row],[Téléphone]]</f>
        <v>0</v>
      </c>
      <c r="D122" s="53"/>
      <c r="E122" s="54"/>
      <c r="F122" s="54"/>
      <c r="G122" s="55">
        <f>tblData324567[[#This Row],[Montant a collecté]]-tblData324567[[#This Row],[Montant perçu]]</f>
        <v>0</v>
      </c>
      <c r="H122" s="21"/>
    </row>
    <row r="123" spans="2:8" x14ac:dyDescent="0.4">
      <c r="B123" s="17">
        <f>tblData3245678910111213[[#This Row],[Nom du donnateur]]</f>
        <v>0</v>
      </c>
      <c r="C123" s="18">
        <f>tblData3245678910111213[[#This Row],[Téléphone]]</f>
        <v>0</v>
      </c>
      <c r="D123" s="53"/>
      <c r="E123" s="54"/>
      <c r="F123" s="54"/>
      <c r="G123" s="55">
        <f>tblData324567[[#This Row],[Montant a collecté]]-tblData324567[[#This Row],[Montant perçu]]</f>
        <v>0</v>
      </c>
      <c r="H123" s="21"/>
    </row>
    <row r="124" spans="2:8" x14ac:dyDescent="0.4">
      <c r="B124" s="17">
        <f>tblData3245678910111213[[#This Row],[Nom du donnateur]]</f>
        <v>0</v>
      </c>
      <c r="C124" s="18">
        <f>tblData3245678910111213[[#This Row],[Téléphone]]</f>
        <v>0</v>
      </c>
      <c r="D124" s="53"/>
      <c r="E124" s="54"/>
      <c r="F124" s="54"/>
      <c r="G124" s="55">
        <f>tblData324567[[#This Row],[Montant a collecté]]-tblData324567[[#This Row],[Montant perçu]]</f>
        <v>0</v>
      </c>
      <c r="H124" s="21"/>
    </row>
    <row r="125" spans="2:8" x14ac:dyDescent="0.4">
      <c r="B125" s="17">
        <f>tblData3245678910111213[[#This Row],[Nom du donnateur]]</f>
        <v>0</v>
      </c>
      <c r="C125" s="18">
        <f>tblData3245678910111213[[#This Row],[Téléphone]]</f>
        <v>0</v>
      </c>
      <c r="D125" s="53"/>
      <c r="E125" s="54"/>
      <c r="F125" s="54"/>
      <c r="G125" s="55">
        <f>tblData324567[[#This Row],[Montant a collecté]]-tblData324567[[#This Row],[Montant perçu]]</f>
        <v>0</v>
      </c>
      <c r="H125" s="21"/>
    </row>
    <row r="126" spans="2:8" x14ac:dyDescent="0.4">
      <c r="B126" s="17">
        <f>tblData3245678910111213[[#This Row],[Nom du donnateur]]</f>
        <v>0</v>
      </c>
      <c r="C126" s="18">
        <f>tblData3245678910111213[[#This Row],[Téléphone]]</f>
        <v>0</v>
      </c>
      <c r="D126" s="53"/>
      <c r="E126" s="54"/>
      <c r="F126" s="54"/>
      <c r="G126" s="55">
        <f>tblData324567[[#This Row],[Montant a collecté]]-tblData324567[[#This Row],[Montant perçu]]</f>
        <v>0</v>
      </c>
      <c r="H126" s="21"/>
    </row>
    <row r="127" spans="2:8" x14ac:dyDescent="0.4">
      <c r="B127" s="17">
        <f>tblData3245678910111213[[#This Row],[Nom du donnateur]]</f>
        <v>0</v>
      </c>
      <c r="C127" s="18">
        <f>tblData3245678910111213[[#This Row],[Téléphone]]</f>
        <v>0</v>
      </c>
      <c r="D127" s="53"/>
      <c r="E127" s="54"/>
      <c r="F127" s="54"/>
      <c r="G127" s="55">
        <f>tblData324567[[#This Row],[Montant a collecté]]-tblData324567[[#This Row],[Montant perçu]]</f>
        <v>0</v>
      </c>
      <c r="H127" s="21"/>
    </row>
    <row r="128" spans="2:8" x14ac:dyDescent="0.4">
      <c r="B128" s="17">
        <f>tblData3245678910111213[[#This Row],[Nom du donnateur]]</f>
        <v>0</v>
      </c>
      <c r="C128" s="18">
        <f>tblData3245678910111213[[#This Row],[Téléphone]]</f>
        <v>0</v>
      </c>
      <c r="D128" s="53"/>
      <c r="E128" s="54"/>
      <c r="F128" s="54"/>
      <c r="G128" s="55">
        <f>tblData324567[[#This Row],[Montant a collecté]]-tblData324567[[#This Row],[Montant perçu]]</f>
        <v>0</v>
      </c>
      <c r="H128" s="21"/>
    </row>
    <row r="129" spans="2:8" x14ac:dyDescent="0.4">
      <c r="B129" s="17">
        <f>tblData3245678910111213[[#This Row],[Nom du donnateur]]</f>
        <v>0</v>
      </c>
      <c r="C129" s="18">
        <f>tblData3245678910111213[[#This Row],[Téléphone]]</f>
        <v>0</v>
      </c>
      <c r="D129" s="53"/>
      <c r="E129" s="54"/>
      <c r="F129" s="54"/>
      <c r="G129" s="55">
        <f>tblData324567[[#This Row],[Montant a collecté]]-tblData324567[[#This Row],[Montant perçu]]</f>
        <v>0</v>
      </c>
      <c r="H129" s="21"/>
    </row>
    <row r="130" spans="2:8" x14ac:dyDescent="0.4">
      <c r="B130" s="17">
        <f>tblData3245678910111213[[#This Row],[Nom du donnateur]]</f>
        <v>0</v>
      </c>
      <c r="C130" s="18">
        <f>tblData3245678910111213[[#This Row],[Téléphone]]</f>
        <v>0</v>
      </c>
      <c r="D130" s="53"/>
      <c r="E130" s="54"/>
      <c r="F130" s="54"/>
      <c r="G130" s="55">
        <f>tblData324567[[#This Row],[Montant a collecté]]-tblData324567[[#This Row],[Montant perçu]]</f>
        <v>0</v>
      </c>
      <c r="H130" s="21"/>
    </row>
    <row r="131" spans="2:8" x14ac:dyDescent="0.4">
      <c r="B131" s="17">
        <f>tblData3245678910111213[[#This Row],[Nom du donnateur]]</f>
        <v>0</v>
      </c>
      <c r="C131" s="18">
        <f>tblData3245678910111213[[#This Row],[Téléphone]]</f>
        <v>0</v>
      </c>
      <c r="D131" s="53"/>
      <c r="E131" s="54"/>
      <c r="F131" s="54"/>
      <c r="G131" s="55">
        <f>tblData324567[[#This Row],[Montant a collecté]]-tblData324567[[#This Row],[Montant perçu]]</f>
        <v>0</v>
      </c>
      <c r="H131" s="21"/>
    </row>
    <row r="132" spans="2:8" x14ac:dyDescent="0.4">
      <c r="B132" s="17">
        <f>tblData3245678910111213[[#This Row],[Nom du donnateur]]</f>
        <v>0</v>
      </c>
      <c r="C132" s="18">
        <f>tblData3245678910111213[[#This Row],[Téléphone]]</f>
        <v>0</v>
      </c>
      <c r="D132" s="53"/>
      <c r="E132" s="54"/>
      <c r="F132" s="54"/>
      <c r="G132" s="55">
        <f>tblData324567[[#This Row],[Montant a collecté]]-tblData324567[[#This Row],[Montant perçu]]</f>
        <v>0</v>
      </c>
      <c r="H132" s="21"/>
    </row>
    <row r="133" spans="2:8" x14ac:dyDescent="0.4">
      <c r="B133" s="17">
        <f>tblData3245678910111213[[#This Row],[Nom du donnateur]]</f>
        <v>0</v>
      </c>
      <c r="C133" s="18">
        <f>tblData3245678910111213[[#This Row],[Téléphone]]</f>
        <v>0</v>
      </c>
      <c r="D133" s="53"/>
      <c r="E133" s="54"/>
      <c r="F133" s="54"/>
      <c r="G133" s="55">
        <f>tblData324567[[#This Row],[Montant a collecté]]-tblData324567[[#This Row],[Montant perçu]]</f>
        <v>0</v>
      </c>
      <c r="H133" s="21"/>
    </row>
    <row r="134" spans="2:8" x14ac:dyDescent="0.4">
      <c r="B134" s="17">
        <f>tblData3245678910111213[[#This Row],[Nom du donnateur]]</f>
        <v>0</v>
      </c>
      <c r="C134" s="18">
        <f>tblData3245678910111213[[#This Row],[Téléphone]]</f>
        <v>0</v>
      </c>
      <c r="D134" s="53"/>
      <c r="E134" s="54"/>
      <c r="F134" s="54"/>
      <c r="G134" s="55">
        <f>tblData324567[[#This Row],[Montant a collecté]]-tblData324567[[#This Row],[Montant perçu]]</f>
        <v>0</v>
      </c>
      <c r="H134" s="21"/>
    </row>
    <row r="135" spans="2:8" x14ac:dyDescent="0.4">
      <c r="B135" s="17">
        <f>tblData3245678910111213[[#This Row],[Nom du donnateur]]</f>
        <v>0</v>
      </c>
      <c r="C135" s="18">
        <f>tblData3245678910111213[[#This Row],[Téléphone]]</f>
        <v>0</v>
      </c>
      <c r="D135" s="53"/>
      <c r="E135" s="54"/>
      <c r="F135" s="54"/>
      <c r="G135" s="55">
        <f>tblData324567[[#This Row],[Montant a collecté]]-tblData324567[[#This Row],[Montant perçu]]</f>
        <v>0</v>
      </c>
      <c r="H135" s="21"/>
    </row>
    <row r="136" spans="2:8" x14ac:dyDescent="0.4">
      <c r="B136" s="17">
        <f>tblData3245678910111213[[#This Row],[Nom du donnateur]]</f>
        <v>0</v>
      </c>
      <c r="C136" s="18">
        <f>tblData3245678910111213[[#This Row],[Téléphone]]</f>
        <v>0</v>
      </c>
      <c r="D136" s="53"/>
      <c r="E136" s="54"/>
      <c r="F136" s="54"/>
      <c r="G136" s="55">
        <f>tblData324567[[#This Row],[Montant a collecté]]-tblData324567[[#This Row],[Montant perçu]]</f>
        <v>0</v>
      </c>
      <c r="H136" s="21"/>
    </row>
    <row r="137" spans="2:8" x14ac:dyDescent="0.4">
      <c r="B137" s="17">
        <f>tblData3245678910111213[[#This Row],[Nom du donnateur]]</f>
        <v>0</v>
      </c>
      <c r="C137" s="18">
        <f>tblData3245678910111213[[#This Row],[Téléphone]]</f>
        <v>0</v>
      </c>
      <c r="D137" s="53"/>
      <c r="E137" s="54"/>
      <c r="F137" s="54"/>
      <c r="G137" s="55">
        <f>tblData324567[[#This Row],[Montant a collecté]]-tblData324567[[#This Row],[Montant perçu]]</f>
        <v>0</v>
      </c>
      <c r="H137" s="21"/>
    </row>
    <row r="138" spans="2:8" x14ac:dyDescent="0.4">
      <c r="B138" s="17">
        <f>tblData3245678910111213[[#This Row],[Nom du donnateur]]</f>
        <v>0</v>
      </c>
      <c r="C138" s="18">
        <f>tblData3245678910111213[[#This Row],[Téléphone]]</f>
        <v>0</v>
      </c>
      <c r="D138" s="53"/>
      <c r="E138" s="54"/>
      <c r="F138" s="54"/>
      <c r="G138" s="55">
        <f>tblData324567[[#This Row],[Montant a collecté]]-tblData324567[[#This Row],[Montant perçu]]</f>
        <v>0</v>
      </c>
      <c r="H138" s="21"/>
    </row>
    <row r="139" spans="2:8" x14ac:dyDescent="0.4">
      <c r="B139" s="17">
        <f>tblData3245678910111213[[#This Row],[Nom du donnateur]]</f>
        <v>0</v>
      </c>
      <c r="C139" s="18">
        <f>tblData3245678910111213[[#This Row],[Téléphone]]</f>
        <v>0</v>
      </c>
      <c r="D139" s="53"/>
      <c r="E139" s="54"/>
      <c r="F139" s="54"/>
      <c r="G139" s="55">
        <f>tblData324567[[#This Row],[Montant a collecté]]-tblData324567[[#This Row],[Montant perçu]]</f>
        <v>0</v>
      </c>
      <c r="H139" s="21"/>
    </row>
    <row r="140" spans="2:8" x14ac:dyDescent="0.4">
      <c r="B140" s="17">
        <f>tblData3245678910111213[[#This Row],[Nom du donnateur]]</f>
        <v>0</v>
      </c>
      <c r="C140" s="18">
        <f>tblData3245678910111213[[#This Row],[Téléphone]]</f>
        <v>0</v>
      </c>
      <c r="D140" s="53"/>
      <c r="E140" s="54"/>
      <c r="F140" s="54"/>
      <c r="G140" s="55">
        <f>tblData324567[[#This Row],[Montant a collecté]]-tblData324567[[#This Row],[Montant perçu]]</f>
        <v>0</v>
      </c>
      <c r="H140" s="21"/>
    </row>
    <row r="141" spans="2:8" x14ac:dyDescent="0.4">
      <c r="B141" s="17">
        <f>tblData3245678910111213[[#This Row],[Nom du donnateur]]</f>
        <v>0</v>
      </c>
      <c r="C141" s="18">
        <f>tblData3245678910111213[[#This Row],[Téléphone]]</f>
        <v>0</v>
      </c>
      <c r="D141" s="53"/>
      <c r="E141" s="54"/>
      <c r="F141" s="54"/>
      <c r="G141" s="55">
        <f>tblData324567[[#This Row],[Montant a collecté]]-tblData324567[[#This Row],[Montant perçu]]</f>
        <v>0</v>
      </c>
      <c r="H141" s="21"/>
    </row>
    <row r="142" spans="2:8" x14ac:dyDescent="0.4">
      <c r="B142" s="17">
        <f>tblData3245678910111213[[#This Row],[Nom du donnateur]]</f>
        <v>0</v>
      </c>
      <c r="C142" s="18">
        <f>tblData3245678910111213[[#This Row],[Téléphone]]</f>
        <v>0</v>
      </c>
      <c r="D142" s="53"/>
      <c r="E142" s="54"/>
      <c r="F142" s="54"/>
      <c r="G142" s="55">
        <f>tblData324567[[#This Row],[Montant a collecté]]-tblData324567[[#This Row],[Montant perçu]]</f>
        <v>0</v>
      </c>
      <c r="H142" s="21"/>
    </row>
    <row r="143" spans="2:8" x14ac:dyDescent="0.4">
      <c r="B143" s="17">
        <f>tblData3245678910111213[[#This Row],[Nom du donnateur]]</f>
        <v>0</v>
      </c>
      <c r="C143" s="18">
        <f>tblData3245678910111213[[#This Row],[Téléphone]]</f>
        <v>0</v>
      </c>
      <c r="D143" s="53"/>
      <c r="E143" s="54"/>
      <c r="F143" s="54"/>
      <c r="G143" s="55">
        <f>tblData324567[[#This Row],[Montant a collecté]]-tblData324567[[#This Row],[Montant perçu]]</f>
        <v>0</v>
      </c>
      <c r="H143" s="21"/>
    </row>
    <row r="144" spans="2:8" x14ac:dyDescent="0.4">
      <c r="B144" s="17">
        <f>tblData3245678910111213[[#This Row],[Nom du donnateur]]</f>
        <v>0</v>
      </c>
      <c r="C144" s="18">
        <f>tblData3245678910111213[[#This Row],[Téléphone]]</f>
        <v>0</v>
      </c>
      <c r="D144" s="53"/>
      <c r="E144" s="54"/>
      <c r="F144" s="54"/>
      <c r="G144" s="55">
        <f>tblData324567[[#This Row],[Montant a collecté]]-tblData324567[[#This Row],[Montant perçu]]</f>
        <v>0</v>
      </c>
      <c r="H144" s="21"/>
    </row>
    <row r="145" spans="2:8" x14ac:dyDescent="0.4">
      <c r="B145" s="17">
        <f>tblData3245678910111213[[#This Row],[Nom du donnateur]]</f>
        <v>0</v>
      </c>
      <c r="C145" s="18">
        <f>tblData3245678910111213[[#This Row],[Téléphone]]</f>
        <v>0</v>
      </c>
      <c r="D145" s="53"/>
      <c r="E145" s="54"/>
      <c r="F145" s="54"/>
      <c r="G145" s="55">
        <f>tblData324567[[#This Row],[Montant a collecté]]-tblData324567[[#This Row],[Montant perçu]]</f>
        <v>0</v>
      </c>
      <c r="H145" s="21"/>
    </row>
    <row r="146" spans="2:8" x14ac:dyDescent="0.4">
      <c r="B146" s="17">
        <f>tblData3245678910111213[[#This Row],[Nom du donnateur]]</f>
        <v>0</v>
      </c>
      <c r="C146" s="18">
        <f>tblData3245678910111213[[#This Row],[Téléphone]]</f>
        <v>0</v>
      </c>
      <c r="D146" s="53"/>
      <c r="E146" s="54"/>
      <c r="F146" s="54"/>
      <c r="G146" s="55">
        <f>tblData324567[[#This Row],[Montant a collecté]]-tblData324567[[#This Row],[Montant perçu]]</f>
        <v>0</v>
      </c>
      <c r="H146" s="21"/>
    </row>
    <row r="147" spans="2:8" x14ac:dyDescent="0.4">
      <c r="B147" s="17">
        <f>tblData3245678910111213[[#This Row],[Nom du donnateur]]</f>
        <v>0</v>
      </c>
      <c r="C147" s="18">
        <f>tblData3245678910111213[[#This Row],[Téléphone]]</f>
        <v>0</v>
      </c>
      <c r="D147" s="53"/>
      <c r="E147" s="54"/>
      <c r="F147" s="54"/>
      <c r="G147" s="55">
        <f>tblData324567[[#This Row],[Montant a collecté]]-tblData324567[[#This Row],[Montant perçu]]</f>
        <v>0</v>
      </c>
      <c r="H147" s="21"/>
    </row>
    <row r="148" spans="2:8" x14ac:dyDescent="0.4">
      <c r="B148" s="17">
        <f>tblData3245678910111213[[#This Row],[Nom du donnateur]]</f>
        <v>0</v>
      </c>
      <c r="C148" s="18">
        <f>tblData3245678910111213[[#This Row],[Téléphone]]</f>
        <v>0</v>
      </c>
      <c r="D148" s="53"/>
      <c r="E148" s="54"/>
      <c r="F148" s="54"/>
      <c r="G148" s="55">
        <f>tblData324567[[#This Row],[Montant a collecté]]-tblData324567[[#This Row],[Montant perçu]]</f>
        <v>0</v>
      </c>
      <c r="H148" s="21"/>
    </row>
    <row r="149" spans="2:8" x14ac:dyDescent="0.4">
      <c r="B149" s="17">
        <f>tblData3245678910111213[[#This Row],[Nom du donnateur]]</f>
        <v>0</v>
      </c>
      <c r="C149" s="18">
        <f>tblData3245678910111213[[#This Row],[Téléphone]]</f>
        <v>0</v>
      </c>
      <c r="D149" s="53"/>
      <c r="E149" s="54"/>
      <c r="F149" s="54"/>
      <c r="G149" s="55">
        <f>tblData324567[[#This Row],[Montant a collecté]]-tblData324567[[#This Row],[Montant perçu]]</f>
        <v>0</v>
      </c>
      <c r="H149" s="21"/>
    </row>
    <row r="150" spans="2:8" x14ac:dyDescent="0.4">
      <c r="B150" s="17">
        <f>tblData3245678910111213[[#This Row],[Nom du donnateur]]</f>
        <v>0</v>
      </c>
      <c r="C150" s="18">
        <f>tblData3245678910111213[[#This Row],[Téléphone]]</f>
        <v>0</v>
      </c>
      <c r="D150" s="53"/>
      <c r="E150" s="54"/>
      <c r="F150" s="54"/>
      <c r="G150" s="55">
        <f>tblData324567[[#This Row],[Montant a collecté]]-tblData324567[[#This Row],[Montant perçu]]</f>
        <v>0</v>
      </c>
      <c r="H150" s="21"/>
    </row>
    <row r="151" spans="2:8" x14ac:dyDescent="0.4">
      <c r="B151" s="17">
        <f>tblData3245678910111213[[#This Row],[Nom du donnateur]]</f>
        <v>0</v>
      </c>
      <c r="C151" s="18">
        <f>tblData3245678910111213[[#This Row],[Téléphone]]</f>
        <v>0</v>
      </c>
      <c r="D151" s="53"/>
      <c r="E151" s="54"/>
      <c r="F151" s="54"/>
      <c r="G151" s="55">
        <f>tblData324567[[#This Row],[Montant a collecté]]-tblData324567[[#This Row],[Montant perçu]]</f>
        <v>0</v>
      </c>
      <c r="H151" s="21"/>
    </row>
    <row r="152" spans="2:8" x14ac:dyDescent="0.4">
      <c r="B152" s="17">
        <f>tblData3245678910111213[[#This Row],[Nom du donnateur]]</f>
        <v>0</v>
      </c>
      <c r="C152" s="18">
        <f>tblData3245678910111213[[#This Row],[Téléphone]]</f>
        <v>0</v>
      </c>
      <c r="D152" s="53"/>
      <c r="E152" s="54"/>
      <c r="F152" s="54"/>
      <c r="G152" s="55">
        <f>tblData324567[[#This Row],[Montant a collecté]]-tblData324567[[#This Row],[Montant perçu]]</f>
        <v>0</v>
      </c>
      <c r="H152" s="21"/>
    </row>
    <row r="153" spans="2:8" x14ac:dyDescent="0.4">
      <c r="B153" s="17">
        <f>tblData3245678910111213[[#This Row],[Nom du donnateur]]</f>
        <v>0</v>
      </c>
      <c r="C153" s="18">
        <f>tblData3245678910111213[[#This Row],[Téléphone]]</f>
        <v>0</v>
      </c>
      <c r="D153" s="53"/>
      <c r="E153" s="54"/>
      <c r="F153" s="54"/>
      <c r="G153" s="55">
        <f>tblData324567[[#This Row],[Montant a collecté]]-tblData324567[[#This Row],[Montant perçu]]</f>
        <v>0</v>
      </c>
      <c r="H153" s="21"/>
    </row>
    <row r="154" spans="2:8" x14ac:dyDescent="0.4">
      <c r="B154" s="17">
        <f>tblData3245678910111213[[#This Row],[Nom du donnateur]]</f>
        <v>0</v>
      </c>
      <c r="C154" s="18">
        <f>tblData3245678910111213[[#This Row],[Téléphone]]</f>
        <v>0</v>
      </c>
      <c r="D154" s="53"/>
      <c r="E154" s="54"/>
      <c r="F154" s="54"/>
      <c r="G154" s="55">
        <f>tblData324567[[#This Row],[Montant a collecté]]-tblData324567[[#This Row],[Montant perçu]]</f>
        <v>0</v>
      </c>
      <c r="H154" s="21"/>
    </row>
    <row r="155" spans="2:8" x14ac:dyDescent="0.4">
      <c r="B155" s="17">
        <f>tblData3245678910111213[[#This Row],[Nom du donnateur]]</f>
        <v>0</v>
      </c>
      <c r="C155" s="18">
        <f>tblData3245678910111213[[#This Row],[Téléphone]]</f>
        <v>0</v>
      </c>
      <c r="D155" s="53"/>
      <c r="E155" s="54"/>
      <c r="F155" s="54"/>
      <c r="G155" s="55">
        <f>tblData324567[[#This Row],[Montant a collecté]]-tblData324567[[#This Row],[Montant perçu]]</f>
        <v>0</v>
      </c>
      <c r="H155" s="21"/>
    </row>
    <row r="156" spans="2:8" x14ac:dyDescent="0.4">
      <c r="B156" s="17">
        <f>tblData3245678910111213[[#This Row],[Nom du donnateur]]</f>
        <v>0</v>
      </c>
      <c r="C156" s="18">
        <f>tblData3245678910111213[[#This Row],[Téléphone]]</f>
        <v>0</v>
      </c>
      <c r="D156" s="53"/>
      <c r="E156" s="54"/>
      <c r="F156" s="54"/>
      <c r="G156" s="55">
        <f>tblData324567[[#This Row],[Montant a collecté]]-tblData324567[[#This Row],[Montant perçu]]</f>
        <v>0</v>
      </c>
      <c r="H156" s="21"/>
    </row>
    <row r="157" spans="2:8" x14ac:dyDescent="0.4">
      <c r="B157" s="17">
        <f>tblData3245678910111213[[#This Row],[Nom du donnateur]]</f>
        <v>0</v>
      </c>
      <c r="C157" s="18">
        <f>tblData3245678910111213[[#This Row],[Téléphone]]</f>
        <v>0</v>
      </c>
      <c r="D157" s="53"/>
      <c r="E157" s="54"/>
      <c r="F157" s="54"/>
      <c r="G157" s="55">
        <f>tblData324567[[#This Row],[Montant a collecté]]-tblData324567[[#This Row],[Montant perçu]]</f>
        <v>0</v>
      </c>
      <c r="H157" s="21"/>
    </row>
    <row r="158" spans="2:8" x14ac:dyDescent="0.4">
      <c r="B158" s="17">
        <f>tblData3245678910111213[[#This Row],[Nom du donnateur]]</f>
        <v>0</v>
      </c>
      <c r="C158" s="18">
        <f>tblData3245678910111213[[#This Row],[Téléphone]]</f>
        <v>0</v>
      </c>
      <c r="D158" s="53"/>
      <c r="E158" s="54"/>
      <c r="F158" s="54"/>
      <c r="G158" s="55">
        <f>tblData324567[[#This Row],[Montant a collecté]]-tblData324567[[#This Row],[Montant perçu]]</f>
        <v>0</v>
      </c>
      <c r="H158" s="21"/>
    </row>
    <row r="159" spans="2:8" x14ac:dyDescent="0.4">
      <c r="B159" s="17">
        <f>tblData3245678910111213[[#This Row],[Nom du donnateur]]</f>
        <v>0</v>
      </c>
      <c r="C159" s="18">
        <f>tblData3245678910111213[[#This Row],[Téléphone]]</f>
        <v>0</v>
      </c>
      <c r="D159" s="53"/>
      <c r="E159" s="54"/>
      <c r="F159" s="54"/>
      <c r="G159" s="55">
        <f>tblData324567[[#This Row],[Montant a collecté]]-tblData324567[[#This Row],[Montant perçu]]</f>
        <v>0</v>
      </c>
      <c r="H159" s="21"/>
    </row>
    <row r="160" spans="2:8" x14ac:dyDescent="0.4">
      <c r="B160" s="17">
        <f>tblData3245678910111213[[#This Row],[Nom du donnateur]]</f>
        <v>0</v>
      </c>
      <c r="C160" s="18">
        <f>tblData3245678910111213[[#This Row],[Téléphone]]</f>
        <v>0</v>
      </c>
      <c r="D160" s="53"/>
      <c r="E160" s="54"/>
      <c r="F160" s="54"/>
      <c r="G160" s="55">
        <f>tblData324567[[#This Row],[Montant a collecté]]-tblData324567[[#This Row],[Montant perçu]]</f>
        <v>0</v>
      </c>
      <c r="H160" s="21"/>
    </row>
    <row r="161" spans="2:8" x14ac:dyDescent="0.4">
      <c r="B161" s="17">
        <f>tblData3245678910111213[[#This Row],[Nom du donnateur]]</f>
        <v>0</v>
      </c>
      <c r="C161" s="18">
        <f>tblData3245678910111213[[#This Row],[Téléphone]]</f>
        <v>0</v>
      </c>
      <c r="D161" s="53"/>
      <c r="E161" s="54"/>
      <c r="F161" s="54"/>
      <c r="G161" s="55">
        <f>tblData324567[[#This Row],[Montant a collecté]]-tblData324567[[#This Row],[Montant perçu]]</f>
        <v>0</v>
      </c>
      <c r="H161" s="21"/>
    </row>
    <row r="162" spans="2:8" x14ac:dyDescent="0.4">
      <c r="B162" s="17">
        <f>tblData3245678910111213[[#This Row],[Nom du donnateur]]</f>
        <v>0</v>
      </c>
      <c r="C162" s="18">
        <f>tblData3245678910111213[[#This Row],[Téléphone]]</f>
        <v>0</v>
      </c>
      <c r="D162" s="53"/>
      <c r="E162" s="54"/>
      <c r="F162" s="54"/>
      <c r="G162" s="55">
        <f>tblData324567[[#This Row],[Montant a collecté]]-tblData324567[[#This Row],[Montant perçu]]</f>
        <v>0</v>
      </c>
      <c r="H162" s="21"/>
    </row>
    <row r="163" spans="2:8" x14ac:dyDescent="0.4">
      <c r="B163" s="17">
        <f>tblData3245678910111213[[#This Row],[Nom du donnateur]]</f>
        <v>0</v>
      </c>
      <c r="C163" s="18">
        <f>tblData3245678910111213[[#This Row],[Téléphone]]</f>
        <v>0</v>
      </c>
      <c r="D163" s="53"/>
      <c r="E163" s="54"/>
      <c r="F163" s="54"/>
      <c r="G163" s="55">
        <f>tblData324567[[#This Row],[Montant a collecté]]-tblData324567[[#This Row],[Montant perçu]]</f>
        <v>0</v>
      </c>
      <c r="H163" s="21"/>
    </row>
    <row r="164" spans="2:8" x14ac:dyDescent="0.4">
      <c r="B164" s="17">
        <f>tblData3245678910111213[[#This Row],[Nom du donnateur]]</f>
        <v>0</v>
      </c>
      <c r="C164" s="18">
        <f>tblData3245678910111213[[#This Row],[Téléphone]]</f>
        <v>0</v>
      </c>
      <c r="D164" s="53"/>
      <c r="E164" s="54"/>
      <c r="F164" s="54"/>
      <c r="G164" s="55">
        <f>tblData324567[[#This Row],[Montant a collecté]]-tblData324567[[#This Row],[Montant perçu]]</f>
        <v>0</v>
      </c>
      <c r="H164" s="21"/>
    </row>
    <row r="165" spans="2:8" x14ac:dyDescent="0.4">
      <c r="B165" s="17">
        <f>tblData3245678910111213[[#This Row],[Nom du donnateur]]</f>
        <v>0</v>
      </c>
      <c r="C165" s="18">
        <f>tblData3245678910111213[[#This Row],[Téléphone]]</f>
        <v>0</v>
      </c>
      <c r="D165" s="53"/>
      <c r="E165" s="54"/>
      <c r="F165" s="54"/>
      <c r="G165" s="55">
        <f>tblData324567[[#This Row],[Montant a collecté]]-tblData324567[[#This Row],[Montant perçu]]</f>
        <v>0</v>
      </c>
      <c r="H165" s="21"/>
    </row>
    <row r="166" spans="2:8" x14ac:dyDescent="0.4">
      <c r="B166" s="17">
        <f>tblData3245678910111213[[#This Row],[Nom du donnateur]]</f>
        <v>0</v>
      </c>
      <c r="C166" s="18">
        <f>tblData3245678910111213[[#This Row],[Téléphone]]</f>
        <v>0</v>
      </c>
      <c r="D166" s="53"/>
      <c r="E166" s="54"/>
      <c r="F166" s="54"/>
      <c r="G166" s="55">
        <f>tblData324567[[#This Row],[Montant a collecté]]-tblData324567[[#This Row],[Montant perçu]]</f>
        <v>0</v>
      </c>
      <c r="H166" s="21"/>
    </row>
    <row r="167" spans="2:8" x14ac:dyDescent="0.4">
      <c r="B167" s="17">
        <f>tblData3245678910111213[[#This Row],[Nom du donnateur]]</f>
        <v>0</v>
      </c>
      <c r="C167" s="18">
        <f>tblData3245678910111213[[#This Row],[Téléphone]]</f>
        <v>0</v>
      </c>
      <c r="D167" s="53"/>
      <c r="E167" s="54"/>
      <c r="F167" s="54"/>
      <c r="G167" s="55">
        <f>tblData324567[[#This Row],[Montant a collecté]]-tblData324567[[#This Row],[Montant perçu]]</f>
        <v>0</v>
      </c>
      <c r="H167" s="21"/>
    </row>
    <row r="168" spans="2:8" x14ac:dyDescent="0.4">
      <c r="B168" s="17">
        <f>tblData3245678910111213[[#This Row],[Nom du donnateur]]</f>
        <v>0</v>
      </c>
      <c r="C168" s="18">
        <f>tblData3245678910111213[[#This Row],[Téléphone]]</f>
        <v>0</v>
      </c>
      <c r="D168" s="53"/>
      <c r="E168" s="54"/>
      <c r="F168" s="54"/>
      <c r="G168" s="55">
        <f>tblData324567[[#This Row],[Montant a collecté]]-tblData324567[[#This Row],[Montant perçu]]</f>
        <v>0</v>
      </c>
      <c r="H168" s="21"/>
    </row>
    <row r="169" spans="2:8" x14ac:dyDescent="0.4">
      <c r="B169" s="17">
        <f>tblData3245678910111213[[#This Row],[Nom du donnateur]]</f>
        <v>0</v>
      </c>
      <c r="C169" s="18">
        <f>tblData3245678910111213[[#This Row],[Téléphone]]</f>
        <v>0</v>
      </c>
      <c r="D169" s="53"/>
      <c r="E169" s="54"/>
      <c r="F169" s="54"/>
      <c r="G169" s="55">
        <f>tblData324567[[#This Row],[Montant a collecté]]-tblData324567[[#This Row],[Montant perçu]]</f>
        <v>0</v>
      </c>
      <c r="H169" s="21"/>
    </row>
    <row r="170" spans="2:8" x14ac:dyDescent="0.4">
      <c r="B170" s="17">
        <f>tblData3245678910111213[[#This Row],[Nom du donnateur]]</f>
        <v>0</v>
      </c>
      <c r="C170" s="18">
        <f>tblData3245678910111213[[#This Row],[Téléphone]]</f>
        <v>0</v>
      </c>
      <c r="D170" s="53"/>
      <c r="E170" s="54"/>
      <c r="F170" s="54"/>
      <c r="G170" s="55">
        <f>tblData324567[[#This Row],[Montant a collecté]]-tblData324567[[#This Row],[Montant perçu]]</f>
        <v>0</v>
      </c>
      <c r="H170" s="21"/>
    </row>
    <row r="171" spans="2:8" x14ac:dyDescent="0.4">
      <c r="B171" s="17">
        <f>tblData3245678910111213[[#This Row],[Nom du donnateur]]</f>
        <v>0</v>
      </c>
      <c r="C171" s="18">
        <f>tblData3245678910111213[[#This Row],[Téléphone]]</f>
        <v>0</v>
      </c>
      <c r="D171" s="53"/>
      <c r="E171" s="54"/>
      <c r="F171" s="54"/>
      <c r="G171" s="55">
        <f>tblData324567[[#This Row],[Montant a collecté]]-tblData324567[[#This Row],[Montant perçu]]</f>
        <v>0</v>
      </c>
      <c r="H171" s="21"/>
    </row>
    <row r="172" spans="2:8" x14ac:dyDescent="0.4">
      <c r="B172" s="17">
        <f>tblData3245678910111213[[#This Row],[Nom du donnateur]]</f>
        <v>0</v>
      </c>
      <c r="C172" s="18">
        <f>tblData3245678910111213[[#This Row],[Téléphone]]</f>
        <v>0</v>
      </c>
      <c r="D172" s="53"/>
      <c r="E172" s="54"/>
      <c r="F172" s="54"/>
      <c r="G172" s="55">
        <f>tblData324567[[#This Row],[Montant a collecté]]-tblData324567[[#This Row],[Montant perçu]]</f>
        <v>0</v>
      </c>
      <c r="H172" s="21"/>
    </row>
    <row r="173" spans="2:8" x14ac:dyDescent="0.4">
      <c r="B173" s="17">
        <f>tblData3245678910111213[[#This Row],[Nom du donnateur]]</f>
        <v>0</v>
      </c>
      <c r="C173" s="18">
        <f>tblData3245678910111213[[#This Row],[Téléphone]]</f>
        <v>0</v>
      </c>
      <c r="D173" s="53"/>
      <c r="E173" s="54"/>
      <c r="F173" s="54"/>
      <c r="G173" s="55">
        <f>tblData324567[[#This Row],[Montant a collecté]]-tblData324567[[#This Row],[Montant perçu]]</f>
        <v>0</v>
      </c>
      <c r="H173" s="21"/>
    </row>
    <row r="174" spans="2:8" x14ac:dyDescent="0.4">
      <c r="B174" s="17">
        <f>tblData3245678910111213[[#This Row],[Nom du donnateur]]</f>
        <v>0</v>
      </c>
      <c r="C174" s="18">
        <f>tblData3245678910111213[[#This Row],[Téléphone]]</f>
        <v>0</v>
      </c>
      <c r="D174" s="53"/>
      <c r="E174" s="54"/>
      <c r="F174" s="54"/>
      <c r="G174" s="55">
        <f>tblData324567[[#This Row],[Montant a collecté]]-tblData324567[[#This Row],[Montant perçu]]</f>
        <v>0</v>
      </c>
      <c r="H174" s="21"/>
    </row>
    <row r="175" spans="2:8" x14ac:dyDescent="0.4">
      <c r="B175" s="17">
        <f>tblData3245678910111213[[#This Row],[Nom du donnateur]]</f>
        <v>0</v>
      </c>
      <c r="C175" s="18">
        <f>tblData3245678910111213[[#This Row],[Téléphone]]</f>
        <v>0</v>
      </c>
      <c r="D175" s="53"/>
      <c r="E175" s="54"/>
      <c r="F175" s="54"/>
      <c r="G175" s="55">
        <f>tblData324567[[#This Row],[Montant a collecté]]-tblData324567[[#This Row],[Montant perçu]]</f>
        <v>0</v>
      </c>
      <c r="H175" s="21"/>
    </row>
    <row r="176" spans="2:8" x14ac:dyDescent="0.4">
      <c r="B176" s="17">
        <f>tblData3245678910111213[[#This Row],[Nom du donnateur]]</f>
        <v>0</v>
      </c>
      <c r="C176" s="18">
        <f>tblData3245678910111213[[#This Row],[Téléphone]]</f>
        <v>0</v>
      </c>
      <c r="D176" s="53"/>
      <c r="E176" s="54"/>
      <c r="F176" s="54"/>
      <c r="G176" s="55">
        <f>tblData324567[[#This Row],[Montant a collecté]]-tblData324567[[#This Row],[Montant perçu]]</f>
        <v>0</v>
      </c>
      <c r="H176" s="21"/>
    </row>
    <row r="177" spans="2:8" x14ac:dyDescent="0.4">
      <c r="B177" s="17">
        <f>tblData3245678910111213[[#This Row],[Nom du donnateur]]</f>
        <v>0</v>
      </c>
      <c r="C177" s="18">
        <f>tblData3245678910111213[[#This Row],[Téléphone]]</f>
        <v>0</v>
      </c>
      <c r="D177" s="53"/>
      <c r="E177" s="54"/>
      <c r="F177" s="54"/>
      <c r="G177" s="55">
        <f>tblData324567[[#This Row],[Montant a collecté]]-tblData324567[[#This Row],[Montant perçu]]</f>
        <v>0</v>
      </c>
      <c r="H177" s="21"/>
    </row>
    <row r="178" spans="2:8" x14ac:dyDescent="0.4">
      <c r="B178" s="17">
        <f>tblData3245678910111213[[#This Row],[Nom du donnateur]]</f>
        <v>0</v>
      </c>
      <c r="C178" s="18">
        <f>tblData3245678910111213[[#This Row],[Téléphone]]</f>
        <v>0</v>
      </c>
      <c r="D178" s="53"/>
      <c r="E178" s="54"/>
      <c r="F178" s="54"/>
      <c r="G178" s="55">
        <f>tblData324567[[#This Row],[Montant a collecté]]-tblData324567[[#This Row],[Montant perçu]]</f>
        <v>0</v>
      </c>
      <c r="H178" s="21"/>
    </row>
    <row r="179" spans="2:8" x14ac:dyDescent="0.4">
      <c r="B179" s="17">
        <f>tblData3245678910111213[[#This Row],[Nom du donnateur]]</f>
        <v>0</v>
      </c>
      <c r="C179" s="18">
        <f>tblData3245678910111213[[#This Row],[Téléphone]]</f>
        <v>0</v>
      </c>
      <c r="D179" s="53"/>
      <c r="E179" s="54"/>
      <c r="F179" s="54"/>
      <c r="G179" s="55">
        <f>tblData324567[[#This Row],[Montant a collecté]]-tblData324567[[#This Row],[Montant perçu]]</f>
        <v>0</v>
      </c>
      <c r="H179" s="21"/>
    </row>
    <row r="180" spans="2:8" x14ac:dyDescent="0.4">
      <c r="B180" s="17">
        <f>tblData3245678910111213[[#This Row],[Nom du donnateur]]</f>
        <v>0</v>
      </c>
      <c r="C180" s="18">
        <f>tblData3245678910111213[[#This Row],[Téléphone]]</f>
        <v>0</v>
      </c>
      <c r="D180" s="53"/>
      <c r="E180" s="54"/>
      <c r="F180" s="54"/>
      <c r="G180" s="55">
        <f>tblData324567[[#This Row],[Montant a collecté]]-tblData324567[[#This Row],[Montant perçu]]</f>
        <v>0</v>
      </c>
      <c r="H180" s="21"/>
    </row>
    <row r="181" spans="2:8" x14ac:dyDescent="0.4">
      <c r="B181" s="17">
        <f>tblData3245678910111213[[#This Row],[Nom du donnateur]]</f>
        <v>0</v>
      </c>
      <c r="C181" s="18">
        <f>tblData3245678910111213[[#This Row],[Téléphone]]</f>
        <v>0</v>
      </c>
      <c r="D181" s="53"/>
      <c r="E181" s="54"/>
      <c r="F181" s="54"/>
      <c r="G181" s="55">
        <f>tblData324567[[#This Row],[Montant a collecté]]-tblData324567[[#This Row],[Montant perçu]]</f>
        <v>0</v>
      </c>
      <c r="H181" s="21"/>
    </row>
    <row r="182" spans="2:8" x14ac:dyDescent="0.4">
      <c r="B182" s="17">
        <f>tblData3245678910111213[[#This Row],[Nom du donnateur]]</f>
        <v>0</v>
      </c>
      <c r="C182" s="18">
        <f>tblData3245678910111213[[#This Row],[Téléphone]]</f>
        <v>0</v>
      </c>
      <c r="D182" s="53"/>
      <c r="E182" s="54"/>
      <c r="F182" s="54"/>
      <c r="G182" s="55">
        <f>tblData324567[[#This Row],[Montant a collecté]]-tblData324567[[#This Row],[Montant perçu]]</f>
        <v>0</v>
      </c>
      <c r="H182" s="21"/>
    </row>
    <row r="183" spans="2:8" x14ac:dyDescent="0.4">
      <c r="B183" s="17">
        <f>tblData3245678910111213[[#This Row],[Nom du donnateur]]</f>
        <v>0</v>
      </c>
      <c r="C183" s="18">
        <f>tblData3245678910111213[[#This Row],[Téléphone]]</f>
        <v>0</v>
      </c>
      <c r="D183" s="53"/>
      <c r="E183" s="54"/>
      <c r="F183" s="54"/>
      <c r="G183" s="55">
        <f>tblData324567[[#This Row],[Montant a collecté]]-tblData324567[[#This Row],[Montant perçu]]</f>
        <v>0</v>
      </c>
      <c r="H183" s="21"/>
    </row>
    <row r="184" spans="2:8" x14ac:dyDescent="0.4">
      <c r="B184" s="17">
        <f>tblData3245678910111213[[#This Row],[Nom du donnateur]]</f>
        <v>0</v>
      </c>
      <c r="C184" s="18">
        <f>tblData3245678910111213[[#This Row],[Téléphone]]</f>
        <v>0</v>
      </c>
      <c r="D184" s="53"/>
      <c r="E184" s="54"/>
      <c r="F184" s="54"/>
      <c r="G184" s="55">
        <f>tblData324567[[#This Row],[Montant a collecté]]-tblData324567[[#This Row],[Montant perçu]]</f>
        <v>0</v>
      </c>
      <c r="H184" s="21"/>
    </row>
    <row r="185" spans="2:8" x14ac:dyDescent="0.4">
      <c r="B185" s="17">
        <f>tblData3245678910111213[[#This Row],[Nom du donnateur]]</f>
        <v>0</v>
      </c>
      <c r="C185" s="18">
        <f>tblData3245678910111213[[#This Row],[Téléphone]]</f>
        <v>0</v>
      </c>
      <c r="D185" s="53"/>
      <c r="E185" s="54"/>
      <c r="F185" s="54"/>
      <c r="G185" s="55">
        <f>tblData324567[[#This Row],[Montant a collecté]]-tblData324567[[#This Row],[Montant perçu]]</f>
        <v>0</v>
      </c>
      <c r="H185" s="21"/>
    </row>
    <row r="186" spans="2:8" x14ac:dyDescent="0.4">
      <c r="B186" s="17">
        <f>tblData3245678910111213[[#This Row],[Nom du donnateur]]</f>
        <v>0</v>
      </c>
      <c r="C186" s="18">
        <f>tblData3245678910111213[[#This Row],[Téléphone]]</f>
        <v>0</v>
      </c>
      <c r="D186" s="53"/>
      <c r="E186" s="54"/>
      <c r="F186" s="54"/>
      <c r="G186" s="55">
        <f>tblData324567[[#This Row],[Montant a collecté]]-tblData324567[[#This Row],[Montant perçu]]</f>
        <v>0</v>
      </c>
      <c r="H186" s="21"/>
    </row>
    <row r="187" spans="2:8" x14ac:dyDescent="0.4">
      <c r="B187" s="17">
        <f>tblData3245678910111213[[#This Row],[Nom du donnateur]]</f>
        <v>0</v>
      </c>
      <c r="C187" s="18">
        <f>tblData3245678910111213[[#This Row],[Téléphone]]</f>
        <v>0</v>
      </c>
      <c r="D187" s="53"/>
      <c r="E187" s="54"/>
      <c r="F187" s="54"/>
      <c r="G187" s="55">
        <f>tblData324567[[#This Row],[Montant a collecté]]-tblData324567[[#This Row],[Montant perçu]]</f>
        <v>0</v>
      </c>
      <c r="H187" s="21"/>
    </row>
    <row r="188" spans="2:8" x14ac:dyDescent="0.4">
      <c r="B188" s="17">
        <f>tblData3245678910111213[[#This Row],[Nom du donnateur]]</f>
        <v>0</v>
      </c>
      <c r="C188" s="18">
        <f>tblData3245678910111213[[#This Row],[Téléphone]]</f>
        <v>0</v>
      </c>
      <c r="D188" s="53"/>
      <c r="E188" s="54"/>
      <c r="F188" s="54"/>
      <c r="G188" s="55">
        <f>tblData324567[[#This Row],[Montant a collecté]]-tblData324567[[#This Row],[Montant perçu]]</f>
        <v>0</v>
      </c>
      <c r="H188" s="21"/>
    </row>
    <row r="189" spans="2:8" x14ac:dyDescent="0.4">
      <c r="B189" s="17">
        <f>tblData3245678910111213[[#This Row],[Nom du donnateur]]</f>
        <v>0</v>
      </c>
      <c r="C189" s="18">
        <f>tblData3245678910111213[[#This Row],[Téléphone]]</f>
        <v>0</v>
      </c>
      <c r="D189" s="53"/>
      <c r="E189" s="54"/>
      <c r="F189" s="54"/>
      <c r="G189" s="55">
        <f>tblData324567[[#This Row],[Montant a collecté]]-tblData324567[[#This Row],[Montant perçu]]</f>
        <v>0</v>
      </c>
      <c r="H189" s="21"/>
    </row>
    <row r="190" spans="2:8" x14ac:dyDescent="0.4">
      <c r="B190" s="17">
        <f>tblData3245678910111213[[#This Row],[Nom du donnateur]]</f>
        <v>0</v>
      </c>
      <c r="C190" s="18">
        <f>tblData3245678910111213[[#This Row],[Téléphone]]</f>
        <v>0</v>
      </c>
      <c r="D190" s="53"/>
      <c r="E190" s="54"/>
      <c r="F190" s="54"/>
      <c r="G190" s="55">
        <f>tblData324567[[#This Row],[Montant a collecté]]-tblData324567[[#This Row],[Montant perçu]]</f>
        <v>0</v>
      </c>
      <c r="H190" s="21"/>
    </row>
    <row r="191" spans="2:8" x14ac:dyDescent="0.4">
      <c r="B191" s="17">
        <f>tblData3245678910111213[[#This Row],[Nom du donnateur]]</f>
        <v>0</v>
      </c>
      <c r="C191" s="18">
        <f>tblData3245678910111213[[#This Row],[Téléphone]]</f>
        <v>0</v>
      </c>
      <c r="D191" s="53"/>
      <c r="E191" s="54"/>
      <c r="F191" s="54"/>
      <c r="G191" s="55">
        <f>tblData324567[[#This Row],[Montant a collecté]]-tblData324567[[#This Row],[Montant perçu]]</f>
        <v>0</v>
      </c>
      <c r="H191" s="21"/>
    </row>
    <row r="192" spans="2:8" x14ac:dyDescent="0.4">
      <c r="B192" s="17">
        <f>tblData3245678910111213[[#This Row],[Nom du donnateur]]</f>
        <v>0</v>
      </c>
      <c r="C192" s="18">
        <f>tblData3245678910111213[[#This Row],[Téléphone]]</f>
        <v>0</v>
      </c>
      <c r="D192" s="53"/>
      <c r="E192" s="54"/>
      <c r="F192" s="54"/>
      <c r="G192" s="55">
        <f>tblData324567[[#This Row],[Montant a collecté]]-tblData324567[[#This Row],[Montant perçu]]</f>
        <v>0</v>
      </c>
      <c r="H192" s="21"/>
    </row>
    <row r="193" spans="2:8" x14ac:dyDescent="0.4">
      <c r="B193" s="17">
        <f>tblData3245678910111213[[#This Row],[Nom du donnateur]]</f>
        <v>0</v>
      </c>
      <c r="C193" s="18">
        <f>tblData3245678910111213[[#This Row],[Téléphone]]</f>
        <v>0</v>
      </c>
      <c r="D193" s="53"/>
      <c r="E193" s="54"/>
      <c r="F193" s="54"/>
      <c r="G193" s="55">
        <f>tblData324567[[#This Row],[Montant a collecté]]-tblData324567[[#This Row],[Montant perçu]]</f>
        <v>0</v>
      </c>
      <c r="H193" s="21"/>
    </row>
    <row r="194" spans="2:8" x14ac:dyDescent="0.4">
      <c r="B194" s="17">
        <f>tblData3245678910111213[[#This Row],[Nom du donnateur]]</f>
        <v>0</v>
      </c>
      <c r="C194" s="18">
        <f>tblData3245678910111213[[#This Row],[Téléphone]]</f>
        <v>0</v>
      </c>
      <c r="D194" s="53"/>
      <c r="E194" s="54"/>
      <c r="F194" s="54"/>
      <c r="G194" s="55">
        <f>tblData324567[[#This Row],[Montant a collecté]]-tblData324567[[#This Row],[Montant perçu]]</f>
        <v>0</v>
      </c>
      <c r="H194" s="21"/>
    </row>
    <row r="195" spans="2:8" x14ac:dyDescent="0.4">
      <c r="B195" s="17">
        <f>tblData3245678910111213[[#This Row],[Nom du donnateur]]</f>
        <v>0</v>
      </c>
      <c r="C195" s="18">
        <f>tblData3245678910111213[[#This Row],[Téléphone]]</f>
        <v>0</v>
      </c>
      <c r="D195" s="53"/>
      <c r="E195" s="54"/>
      <c r="F195" s="54"/>
      <c r="G195" s="55">
        <f>tblData324567[[#This Row],[Montant a collecté]]-tblData324567[[#This Row],[Montant perçu]]</f>
        <v>0</v>
      </c>
      <c r="H195" s="21"/>
    </row>
    <row r="196" spans="2:8" x14ac:dyDescent="0.4">
      <c r="B196" s="17">
        <f>tblData3245678910111213[[#This Row],[Nom du donnateur]]</f>
        <v>0</v>
      </c>
      <c r="C196" s="18">
        <f>tblData3245678910111213[[#This Row],[Téléphone]]</f>
        <v>0</v>
      </c>
      <c r="D196" s="53"/>
      <c r="E196" s="54"/>
      <c r="F196" s="54"/>
      <c r="G196" s="55">
        <f>tblData324567[[#This Row],[Montant a collecté]]-tblData324567[[#This Row],[Montant perçu]]</f>
        <v>0</v>
      </c>
      <c r="H196" s="21"/>
    </row>
    <row r="197" spans="2:8" x14ac:dyDescent="0.4">
      <c r="B197" s="17">
        <f>tblData3245678910111213[[#This Row],[Nom du donnateur]]</f>
        <v>0</v>
      </c>
      <c r="C197" s="18">
        <f>tblData3245678910111213[[#This Row],[Téléphone]]</f>
        <v>0</v>
      </c>
      <c r="D197" s="53"/>
      <c r="E197" s="54"/>
      <c r="F197" s="54"/>
      <c r="G197" s="55">
        <f>tblData324567[[#This Row],[Montant a collecté]]-tblData324567[[#This Row],[Montant perçu]]</f>
        <v>0</v>
      </c>
      <c r="H197" s="21"/>
    </row>
    <row r="198" spans="2:8" x14ac:dyDescent="0.4">
      <c r="B198" s="17">
        <f>tblData3245678910111213[[#This Row],[Nom du donnateur]]</f>
        <v>0</v>
      </c>
      <c r="C198" s="18">
        <f>tblData3245678910111213[[#This Row],[Téléphone]]</f>
        <v>0</v>
      </c>
      <c r="D198" s="53"/>
      <c r="E198" s="54"/>
      <c r="F198" s="54"/>
      <c r="G198" s="55">
        <f>tblData324567[[#This Row],[Montant a collecté]]-tblData324567[[#This Row],[Montant perçu]]</f>
        <v>0</v>
      </c>
      <c r="H198" s="21"/>
    </row>
    <row r="199" spans="2:8" x14ac:dyDescent="0.4">
      <c r="B199" s="17">
        <f>tblData3245678910111213[[#This Row],[Nom du donnateur]]</f>
        <v>0</v>
      </c>
      <c r="C199" s="18">
        <f>tblData3245678910111213[[#This Row],[Téléphone]]</f>
        <v>0</v>
      </c>
      <c r="D199" s="53"/>
      <c r="E199" s="54"/>
      <c r="F199" s="54"/>
      <c r="G199" s="55">
        <f>tblData324567[[#This Row],[Montant a collecté]]-tblData324567[[#This Row],[Montant perçu]]</f>
        <v>0</v>
      </c>
      <c r="H199" s="21"/>
    </row>
    <row r="200" spans="2:8" x14ac:dyDescent="0.4">
      <c r="B200" s="17">
        <f>tblData3245678910111213[[#This Row],[Nom du donnateur]]</f>
        <v>0</v>
      </c>
      <c r="C200" s="18">
        <f>tblData3245678910111213[[#This Row],[Téléphone]]</f>
        <v>0</v>
      </c>
      <c r="D200" s="53"/>
      <c r="E200" s="54"/>
      <c r="F200" s="54"/>
      <c r="G200" s="55">
        <f>tblData324567[[#This Row],[Montant a collecté]]-tblData324567[[#This Row],[Montant perçu]]</f>
        <v>0</v>
      </c>
      <c r="H200" s="21"/>
    </row>
    <row r="201" spans="2:8" x14ac:dyDescent="0.4">
      <c r="B201" s="17">
        <f>tblData3245678910111213[[#This Row],[Nom du donnateur]]</f>
        <v>0</v>
      </c>
      <c r="C201" s="18">
        <f>tblData3245678910111213[[#This Row],[Téléphone]]</f>
        <v>0</v>
      </c>
      <c r="D201" s="53"/>
      <c r="E201" s="54"/>
      <c r="F201" s="54"/>
      <c r="G201" s="55">
        <f>tblData324567[[#This Row],[Montant a collecté]]-tblData324567[[#This Row],[Montant perçu]]</f>
        <v>0</v>
      </c>
      <c r="H201" s="21"/>
    </row>
    <row r="202" spans="2:8" x14ac:dyDescent="0.4">
      <c r="B202" s="17">
        <f>tblData3245678910111213[[#This Row],[Nom du donnateur]]</f>
        <v>0</v>
      </c>
      <c r="C202" s="18">
        <f>tblData3245678910111213[[#This Row],[Téléphone]]</f>
        <v>0</v>
      </c>
      <c r="D202" s="53"/>
      <c r="E202" s="54"/>
      <c r="F202" s="54"/>
      <c r="G202" s="55">
        <f>tblData324567[[#This Row],[Montant a collecté]]-tblData324567[[#This Row],[Montant perçu]]</f>
        <v>0</v>
      </c>
      <c r="H202" s="21"/>
    </row>
    <row r="203" spans="2:8" x14ac:dyDescent="0.4">
      <c r="B203" s="17">
        <f>tblData3245678910111213[[#This Row],[Nom du donnateur]]</f>
        <v>0</v>
      </c>
      <c r="C203" s="18">
        <f>tblData3245678910111213[[#This Row],[Téléphone]]</f>
        <v>0</v>
      </c>
      <c r="D203" s="53"/>
      <c r="E203" s="54"/>
      <c r="F203" s="54"/>
      <c r="G203" s="55">
        <f>tblData324567[[#This Row],[Montant a collecté]]-tblData324567[[#This Row],[Montant perçu]]</f>
        <v>0</v>
      </c>
      <c r="H203" s="21"/>
    </row>
    <row r="204" spans="2:8" x14ac:dyDescent="0.4">
      <c r="B204" s="17">
        <f>tblData3245678910111213[[#This Row],[Nom du donnateur]]</f>
        <v>0</v>
      </c>
      <c r="C204" s="18">
        <f>tblData3245678910111213[[#This Row],[Téléphone]]</f>
        <v>0</v>
      </c>
      <c r="D204" s="53"/>
      <c r="E204" s="54"/>
      <c r="F204" s="54"/>
      <c r="G204" s="55">
        <f>tblData324567[[#This Row],[Montant a collecté]]-tblData324567[[#This Row],[Montant perçu]]</f>
        <v>0</v>
      </c>
      <c r="H204" s="21"/>
    </row>
    <row r="205" spans="2:8" x14ac:dyDescent="0.4">
      <c r="B205" s="17">
        <f>tblData3245678910111213[[#This Row],[Nom du donnateur]]</f>
        <v>0</v>
      </c>
      <c r="C205" s="18">
        <f>tblData3245678910111213[[#This Row],[Téléphone]]</f>
        <v>0</v>
      </c>
      <c r="D205" s="53"/>
      <c r="E205" s="54"/>
      <c r="F205" s="54"/>
      <c r="G205" s="55">
        <f>tblData324567[[#This Row],[Montant a collecté]]-tblData324567[[#This Row],[Montant perçu]]</f>
        <v>0</v>
      </c>
      <c r="H205" s="21"/>
    </row>
    <row r="206" spans="2:8" x14ac:dyDescent="0.4">
      <c r="B206" s="17">
        <f>tblData3245678910111213[[#This Row],[Nom du donnateur]]</f>
        <v>0</v>
      </c>
      <c r="C206" s="18">
        <f>tblData3245678910111213[[#This Row],[Téléphone]]</f>
        <v>0</v>
      </c>
      <c r="D206" s="53"/>
      <c r="E206" s="54"/>
      <c r="F206" s="54"/>
      <c r="G206" s="55">
        <f>tblData324567[[#This Row],[Montant a collecté]]-tblData324567[[#This Row],[Montant perçu]]</f>
        <v>0</v>
      </c>
      <c r="H206" s="21"/>
    </row>
    <row r="207" spans="2:8" x14ac:dyDescent="0.4">
      <c r="B207" s="17">
        <f>tblData3245678910111213[[#This Row],[Nom du donnateur]]</f>
        <v>0</v>
      </c>
      <c r="C207" s="18">
        <f>tblData3245678910111213[[#This Row],[Téléphone]]</f>
        <v>0</v>
      </c>
      <c r="D207" s="53"/>
      <c r="E207" s="54"/>
      <c r="F207" s="54"/>
      <c r="G207" s="55">
        <f>tblData324567[[#This Row],[Montant a collecté]]-tblData324567[[#This Row],[Montant perçu]]</f>
        <v>0</v>
      </c>
      <c r="H207" s="21"/>
    </row>
    <row r="208" spans="2:8" x14ac:dyDescent="0.4">
      <c r="B208" s="17">
        <f>tblData3245678910111213[[#This Row],[Nom du donnateur]]</f>
        <v>0</v>
      </c>
      <c r="C208" s="18">
        <f>tblData3245678910111213[[#This Row],[Téléphone]]</f>
        <v>0</v>
      </c>
      <c r="D208" s="53"/>
      <c r="E208" s="54"/>
      <c r="F208" s="54"/>
      <c r="G208" s="55">
        <f>tblData324567[[#This Row],[Montant a collecté]]-tblData324567[[#This Row],[Montant perçu]]</f>
        <v>0</v>
      </c>
      <c r="H208" s="21"/>
    </row>
    <row r="209" spans="2:8" x14ac:dyDescent="0.4">
      <c r="B209" s="4" t="s">
        <v>0</v>
      </c>
      <c r="C209" s="5"/>
      <c r="D209" s="6"/>
      <c r="E209" s="28">
        <f>SUBTOTAL(109,tblData324567[Montant perçu])</f>
        <v>3820</v>
      </c>
      <c r="F209" s="28">
        <f>SUBTOTAL(109,tblData324567[Montant a collecté])</f>
        <v>3798</v>
      </c>
      <c r="G209" s="28">
        <f>SUBTOTAL(109,tblData324567[Différence])</f>
        <v>-22</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topLeftCell="A176" zoomScale="80" zoomScaleNormal="80" workbookViewId="0">
      <selection activeCell="B194" sqref="B194"/>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17</v>
      </c>
      <c r="C2" s="1"/>
      <c r="D2" s="1"/>
      <c r="E2" s="1"/>
      <c r="F2" s="1"/>
      <c r="G2" s="1"/>
      <c r="H2" s="1"/>
    </row>
    <row r="4" spans="2:17" ht="19.5" x14ac:dyDescent="0.4">
      <c r="B4" s="2" t="s">
        <v>10</v>
      </c>
      <c r="C4" s="26">
        <f>SUM(tblData32456[Montant perçu])</f>
        <v>2345</v>
      </c>
      <c r="D4" s="2"/>
      <c r="E4" s="2"/>
      <c r="F4" s="2"/>
      <c r="G4" s="2"/>
      <c r="H4" s="2"/>
      <c r="L4" s="24"/>
      <c r="Q4" s="25"/>
    </row>
    <row r="5" spans="2:17" ht="19.5" x14ac:dyDescent="0.4">
      <c r="B5" s="2" t="s">
        <v>11</v>
      </c>
      <c r="C5" s="26">
        <f>SUM(tblData32456[Montant a collecté])</f>
        <v>2523</v>
      </c>
      <c r="D5" s="2"/>
      <c r="E5" s="2"/>
      <c r="F5" s="2"/>
      <c r="G5" s="2"/>
      <c r="H5" s="2"/>
      <c r="J5" s="22"/>
      <c r="K5" s="22"/>
      <c r="L5" s="22"/>
    </row>
    <row r="6" spans="2:17" ht="19.5" x14ac:dyDescent="0.4">
      <c r="B6" s="2" t="s">
        <v>1</v>
      </c>
      <c r="C6" s="9">
        <f>COUNT(tblData32456[Montant perçu])</f>
        <v>3</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c r="E9" s="27">
        <v>2300</v>
      </c>
      <c r="F9" s="27">
        <v>2500</v>
      </c>
      <c r="G9" s="29">
        <f>tblData32456[[#This Row],[Montant a collecté]]-tblData32456[[#This Row],[Montant perçu]]</f>
        <v>200</v>
      </c>
      <c r="H9" s="20"/>
    </row>
    <row r="10" spans="2:17" s="8" customFormat="1" x14ac:dyDescent="0.4">
      <c r="B10" s="17">
        <f>tblData3245678910111213[[#This Row],[Nom du donnateur]]</f>
        <v>123</v>
      </c>
      <c r="C10" s="18">
        <f>tblData3245678910111213[[#This Row],[Téléphone]]</f>
        <v>0</v>
      </c>
      <c r="D10" s="52"/>
      <c r="E10" s="27">
        <v>22</v>
      </c>
      <c r="F10" s="27">
        <v>23</v>
      </c>
      <c r="G10" s="29">
        <f>tblData32456[[#This Row],[Montant a collecté]]-tblData32456[[#This Row],[Montant perçu]]</f>
        <v>1</v>
      </c>
      <c r="H10" s="20"/>
    </row>
    <row r="11" spans="2:17" s="8" customFormat="1" x14ac:dyDescent="0.4">
      <c r="B11" s="17">
        <f>tblData3245678910111213[[#This Row],[Nom du donnateur]]</f>
        <v>1</v>
      </c>
      <c r="C11" s="18">
        <f>tblData3245678910111213[[#This Row],[Téléphone]]</f>
        <v>0</v>
      </c>
      <c r="D11" s="52"/>
      <c r="E11" s="27">
        <v>23</v>
      </c>
      <c r="F11" s="27"/>
      <c r="G11" s="29">
        <f>tblData32456[[#This Row],[Montant a collecté]]-tblData32456[[#This Row],[Montant perçu]]</f>
        <v>-23</v>
      </c>
      <c r="H11" s="20"/>
    </row>
    <row r="12" spans="2:17" s="8" customFormat="1" x14ac:dyDescent="0.4">
      <c r="B12" s="17">
        <f>tblData3245678910111213[[#This Row],[Nom du donnateur]]</f>
        <v>2</v>
      </c>
      <c r="C12" s="18">
        <f>tblData3245678910111213[[#This Row],[Téléphone]]</f>
        <v>0</v>
      </c>
      <c r="D12" s="52"/>
      <c r="E12" s="27"/>
      <c r="F12" s="27"/>
      <c r="G12" s="29">
        <f>tblData32456[[#This Row],[Montant a collecté]]-tblData32456[[#This Row],[Montant perçu]]</f>
        <v>0</v>
      </c>
      <c r="H12" s="20"/>
    </row>
    <row r="13" spans="2:17" x14ac:dyDescent="0.4">
      <c r="B13" s="17">
        <f>tblData3245678910111213[[#This Row],[Nom du donnateur]]</f>
        <v>3</v>
      </c>
      <c r="C13" s="18">
        <f>tblData3245678910111213[[#This Row],[Téléphone]]</f>
        <v>0</v>
      </c>
      <c r="D13" s="52"/>
      <c r="E13" s="27"/>
      <c r="F13" s="27"/>
      <c r="G13" s="29">
        <f>tblData32456[[#This Row],[Montant a collecté]]-tblData32456[[#This Row],[Montant perçu]]</f>
        <v>0</v>
      </c>
      <c r="H13" s="20"/>
      <c r="P13" s="8"/>
    </row>
    <row r="14" spans="2:17" x14ac:dyDescent="0.4">
      <c r="B14" s="17">
        <f>tblData3245678910111213[[#This Row],[Nom du donnateur]]</f>
        <v>4</v>
      </c>
      <c r="C14" s="18">
        <f>tblData3245678910111213[[#This Row],[Téléphone]]</f>
        <v>0</v>
      </c>
      <c r="D14" s="52"/>
      <c r="E14" s="27"/>
      <c r="F14" s="27"/>
      <c r="G14" s="29">
        <f>tblData32456[[#This Row],[Montant a collecté]]-tblData32456[[#This Row],[Montant perçu]]</f>
        <v>0</v>
      </c>
      <c r="H14" s="20"/>
      <c r="P14" s="8"/>
    </row>
    <row r="15" spans="2:17" x14ac:dyDescent="0.4">
      <c r="B15" s="17">
        <f>tblData3245678910111213[[#This Row],[Nom du donnateur]]</f>
        <v>5</v>
      </c>
      <c r="C15" s="18">
        <f>tblData3245678910111213[[#This Row],[Téléphone]]</f>
        <v>0</v>
      </c>
      <c r="D15" s="52"/>
      <c r="E15" s="27"/>
      <c r="F15" s="27"/>
      <c r="G15" s="29">
        <f>tblData32456[[#This Row],[Montant a collecté]]-tblData32456[[#This Row],[Montant perçu]]</f>
        <v>0</v>
      </c>
      <c r="H15" s="20"/>
    </row>
    <row r="16" spans="2:17" x14ac:dyDescent="0.4">
      <c r="B16" s="17">
        <f>tblData3245678910111213[[#This Row],[Nom du donnateur]]</f>
        <v>6</v>
      </c>
      <c r="C16" s="18">
        <f>tblData3245678910111213[[#This Row],[Téléphone]]</f>
        <v>0</v>
      </c>
      <c r="D16" s="52"/>
      <c r="E16" s="27"/>
      <c r="F16" s="27"/>
      <c r="G16" s="29">
        <f>tblData32456[[#This Row],[Montant a collecté]]-tblData32456[[#This Row],[Montant perçu]]</f>
        <v>0</v>
      </c>
      <c r="H16" s="20"/>
    </row>
    <row r="17" spans="2:8" x14ac:dyDescent="0.4">
      <c r="B17" s="17">
        <f>tblData3245678910111213[[#This Row],[Nom du donnateur]]</f>
        <v>7</v>
      </c>
      <c r="C17" s="18">
        <f>tblData3245678910111213[[#This Row],[Téléphone]]</f>
        <v>0</v>
      </c>
      <c r="D17" s="52"/>
      <c r="E17" s="27"/>
      <c r="F17" s="27"/>
      <c r="G17" s="29">
        <f>tblData32456[[#This Row],[Montant a collecté]]-tblData32456[[#This Row],[Montant perçu]]</f>
        <v>0</v>
      </c>
      <c r="H17" s="20"/>
    </row>
    <row r="18" spans="2:8" x14ac:dyDescent="0.4">
      <c r="B18" s="17">
        <f>tblData3245678910111213[[#This Row],[Nom du donnateur]]</f>
        <v>8</v>
      </c>
      <c r="C18" s="18">
        <f>tblData3245678910111213[[#This Row],[Téléphone]]</f>
        <v>0</v>
      </c>
      <c r="D18" s="52"/>
      <c r="E18" s="27"/>
      <c r="F18" s="27"/>
      <c r="G18" s="29">
        <f>tblData32456[[#This Row],[Montant a collecté]]-tblData32456[[#This Row],[Montant perçu]]</f>
        <v>0</v>
      </c>
      <c r="H18" s="20"/>
    </row>
    <row r="19" spans="2:8" x14ac:dyDescent="0.4">
      <c r="B19" s="17">
        <f>tblData3245678910111213[[#This Row],[Nom du donnateur]]</f>
        <v>9</v>
      </c>
      <c r="C19" s="18">
        <f>tblData3245678910111213[[#This Row],[Téléphone]]</f>
        <v>0</v>
      </c>
      <c r="D19" s="52"/>
      <c r="E19" s="27"/>
      <c r="F19" s="27"/>
      <c r="G19" s="29">
        <f>tblData32456[[#This Row],[Montant a collecté]]-tblData32456[[#This Row],[Montant perçu]]</f>
        <v>0</v>
      </c>
      <c r="H19" s="20"/>
    </row>
    <row r="20" spans="2:8" x14ac:dyDescent="0.4">
      <c r="B20" s="17">
        <f>tblData3245678910111213[[#This Row],[Nom du donnateur]]</f>
        <v>11</v>
      </c>
      <c r="C20" s="18">
        <f>tblData3245678910111213[[#This Row],[Téléphone]]</f>
        <v>0</v>
      </c>
      <c r="D20" s="52"/>
      <c r="E20" s="27"/>
      <c r="F20" s="27"/>
      <c r="G20" s="29">
        <f>tblData32456[[#This Row],[Montant a collecté]]-tblData32456[[#This Row],[Montant perçu]]</f>
        <v>0</v>
      </c>
      <c r="H20" s="20"/>
    </row>
    <row r="21" spans="2:8" x14ac:dyDescent="0.4">
      <c r="B21" s="17" t="str">
        <f>tblData3245678910111213[[#This Row],[Nom du donnateur]]</f>
        <v>lok</v>
      </c>
      <c r="C21" s="18">
        <f>tblData3245678910111213[[#This Row],[Téléphone]]</f>
        <v>1526748866</v>
      </c>
      <c r="D21" s="52"/>
      <c r="E21" s="27"/>
      <c r="F21" s="27"/>
      <c r="G21" s="29">
        <f>tblData32456[[#This Row],[Montant a collecté]]-tblData32456[[#This Row],[Montant perçu]]</f>
        <v>0</v>
      </c>
      <c r="H21" s="20"/>
    </row>
    <row r="22" spans="2:8" x14ac:dyDescent="0.4">
      <c r="B22" s="17">
        <f>tblData3245678910111213[[#This Row],[Nom du donnateur]]</f>
        <v>0</v>
      </c>
      <c r="C22" s="18">
        <f>tblData3245678910111213[[#This Row],[Téléphone]]</f>
        <v>0</v>
      </c>
      <c r="D22" s="52"/>
      <c r="E22" s="27"/>
      <c r="F22" s="27"/>
      <c r="G22" s="29">
        <f>tblData32456[[#This Row],[Montant a collecté]]-tblData32456[[#This Row],[Montant perçu]]</f>
        <v>0</v>
      </c>
      <c r="H22" s="21"/>
    </row>
    <row r="23" spans="2:8" x14ac:dyDescent="0.4">
      <c r="B23" s="17">
        <f>tblData3245678910111213[[#This Row],[Nom du donnateur]]</f>
        <v>0</v>
      </c>
      <c r="C23" s="18">
        <f>tblData3245678910111213[[#This Row],[Téléphone]]</f>
        <v>0</v>
      </c>
      <c r="D23" s="53"/>
      <c r="E23" s="54"/>
      <c r="F23" s="54"/>
      <c r="G23" s="55">
        <f>tblData32456[[#This Row],[Montant a collecté]]-tblData32456[[#This Row],[Montant perçu]]</f>
        <v>0</v>
      </c>
      <c r="H23" s="21"/>
    </row>
    <row r="24" spans="2:8" x14ac:dyDescent="0.4">
      <c r="B24" s="17">
        <f>tblData3245678910111213[[#This Row],[Nom du donnateur]]</f>
        <v>0</v>
      </c>
      <c r="C24" s="18">
        <f>tblData3245678910111213[[#This Row],[Téléphone]]</f>
        <v>0</v>
      </c>
      <c r="D24" s="53"/>
      <c r="E24" s="54"/>
      <c r="F24" s="54"/>
      <c r="G24" s="55">
        <f>tblData32456[[#This Row],[Montant a collecté]]-tblData32456[[#This Row],[Montant perçu]]</f>
        <v>0</v>
      </c>
      <c r="H24" s="21"/>
    </row>
    <row r="25" spans="2:8" x14ac:dyDescent="0.4">
      <c r="B25" s="17">
        <f>tblData3245678910111213[[#This Row],[Nom du donnateur]]</f>
        <v>0</v>
      </c>
      <c r="C25" s="18">
        <f>tblData3245678910111213[[#This Row],[Téléphone]]</f>
        <v>0</v>
      </c>
      <c r="D25" s="53"/>
      <c r="E25" s="54"/>
      <c r="F25" s="54"/>
      <c r="G25" s="55">
        <f>tblData32456[[#This Row],[Montant a collecté]]-tblData32456[[#This Row],[Montant perçu]]</f>
        <v>0</v>
      </c>
      <c r="H25" s="21"/>
    </row>
    <row r="26" spans="2:8" x14ac:dyDescent="0.4">
      <c r="B26" s="17">
        <f>tblData3245678910111213[[#This Row],[Nom du donnateur]]</f>
        <v>0</v>
      </c>
      <c r="C26" s="18">
        <f>tblData3245678910111213[[#This Row],[Téléphone]]</f>
        <v>0</v>
      </c>
      <c r="D26" s="53"/>
      <c r="E26" s="54"/>
      <c r="F26" s="54"/>
      <c r="G26" s="55">
        <f>tblData32456[[#This Row],[Montant a collecté]]-tblData32456[[#This Row],[Montant perçu]]</f>
        <v>0</v>
      </c>
      <c r="H26" s="21"/>
    </row>
    <row r="27" spans="2:8" x14ac:dyDescent="0.4">
      <c r="B27" s="17">
        <f>tblData3245678910111213[[#This Row],[Nom du donnateur]]</f>
        <v>0</v>
      </c>
      <c r="C27" s="18">
        <f>tblData3245678910111213[[#This Row],[Téléphone]]</f>
        <v>0</v>
      </c>
      <c r="D27" s="53"/>
      <c r="E27" s="54"/>
      <c r="F27" s="54"/>
      <c r="G27" s="55">
        <f>tblData32456[[#This Row],[Montant a collecté]]-tblData32456[[#This Row],[Montant perçu]]</f>
        <v>0</v>
      </c>
      <c r="H27" s="21"/>
    </row>
    <row r="28" spans="2:8" x14ac:dyDescent="0.4">
      <c r="B28" s="17">
        <f>tblData3245678910111213[[#This Row],[Nom du donnateur]]</f>
        <v>0</v>
      </c>
      <c r="C28" s="18">
        <f>tblData3245678910111213[[#This Row],[Téléphone]]</f>
        <v>0</v>
      </c>
      <c r="D28" s="53"/>
      <c r="E28" s="54"/>
      <c r="F28" s="54"/>
      <c r="G28" s="55">
        <f>tblData32456[[#This Row],[Montant a collecté]]-tblData32456[[#This Row],[Montant perçu]]</f>
        <v>0</v>
      </c>
      <c r="H28" s="21"/>
    </row>
    <row r="29" spans="2:8" x14ac:dyDescent="0.4">
      <c r="B29" s="17">
        <f>tblData3245678910111213[[#This Row],[Nom du donnateur]]</f>
        <v>0</v>
      </c>
      <c r="C29" s="18">
        <f>tblData3245678910111213[[#This Row],[Téléphone]]</f>
        <v>0</v>
      </c>
      <c r="D29" s="53"/>
      <c r="E29" s="54"/>
      <c r="F29" s="54"/>
      <c r="G29" s="55">
        <f>tblData32456[[#This Row],[Montant a collecté]]-tblData32456[[#This Row],[Montant perçu]]</f>
        <v>0</v>
      </c>
      <c r="H29" s="21"/>
    </row>
    <row r="30" spans="2:8" x14ac:dyDescent="0.4">
      <c r="B30" s="17">
        <f>tblData3245678910111213[[#This Row],[Nom du donnateur]]</f>
        <v>0</v>
      </c>
      <c r="C30" s="18">
        <f>tblData3245678910111213[[#This Row],[Téléphone]]</f>
        <v>0</v>
      </c>
      <c r="D30" s="53"/>
      <c r="E30" s="54"/>
      <c r="F30" s="54"/>
      <c r="G30" s="55">
        <f>tblData32456[[#This Row],[Montant a collecté]]-tblData32456[[#This Row],[Montant perçu]]</f>
        <v>0</v>
      </c>
      <c r="H30" s="21"/>
    </row>
    <row r="31" spans="2:8" x14ac:dyDescent="0.4">
      <c r="B31" s="17">
        <f>tblData3245678910111213[[#This Row],[Nom du donnateur]]</f>
        <v>0</v>
      </c>
      <c r="C31" s="18">
        <f>tblData3245678910111213[[#This Row],[Téléphone]]</f>
        <v>0</v>
      </c>
      <c r="D31" s="53"/>
      <c r="E31" s="54"/>
      <c r="F31" s="54"/>
      <c r="G31" s="55">
        <f>tblData32456[[#This Row],[Montant a collecté]]-tblData32456[[#This Row],[Montant perçu]]</f>
        <v>0</v>
      </c>
      <c r="H31" s="21"/>
    </row>
    <row r="32" spans="2:8" x14ac:dyDescent="0.4">
      <c r="B32" s="17">
        <f>tblData3245678910111213[[#This Row],[Nom du donnateur]]</f>
        <v>0</v>
      </c>
      <c r="C32" s="18">
        <f>tblData3245678910111213[[#This Row],[Téléphone]]</f>
        <v>0</v>
      </c>
      <c r="D32" s="53"/>
      <c r="E32" s="54"/>
      <c r="F32" s="54"/>
      <c r="G32" s="55">
        <f>tblData32456[[#This Row],[Montant a collecté]]-tblData32456[[#This Row],[Montant perçu]]</f>
        <v>0</v>
      </c>
      <c r="H32" s="21"/>
    </row>
    <row r="33" spans="2:8" x14ac:dyDescent="0.4">
      <c r="B33" s="17">
        <f>tblData3245678910111213[[#This Row],[Nom du donnateur]]</f>
        <v>0</v>
      </c>
      <c r="C33" s="18">
        <f>tblData3245678910111213[[#This Row],[Téléphone]]</f>
        <v>0</v>
      </c>
      <c r="D33" s="53"/>
      <c r="E33" s="54"/>
      <c r="F33" s="54"/>
      <c r="G33" s="55">
        <f>tblData32456[[#This Row],[Montant a collecté]]-tblData32456[[#This Row],[Montant perçu]]</f>
        <v>0</v>
      </c>
      <c r="H33" s="21"/>
    </row>
    <row r="34" spans="2:8" x14ac:dyDescent="0.4">
      <c r="B34" s="17">
        <f>tblData3245678910111213[[#This Row],[Nom du donnateur]]</f>
        <v>0</v>
      </c>
      <c r="C34" s="18">
        <f>tblData3245678910111213[[#This Row],[Téléphone]]</f>
        <v>0</v>
      </c>
      <c r="D34" s="53"/>
      <c r="E34" s="54"/>
      <c r="F34" s="54"/>
      <c r="G34" s="55">
        <f>tblData32456[[#This Row],[Montant a collecté]]-tblData32456[[#This Row],[Montant perçu]]</f>
        <v>0</v>
      </c>
      <c r="H34" s="21"/>
    </row>
    <row r="35" spans="2:8" x14ac:dyDescent="0.4">
      <c r="B35" s="17">
        <f>tblData3245678910111213[[#This Row],[Nom du donnateur]]</f>
        <v>0</v>
      </c>
      <c r="C35" s="18">
        <f>tblData3245678910111213[[#This Row],[Téléphone]]</f>
        <v>0</v>
      </c>
      <c r="D35" s="53"/>
      <c r="E35" s="54"/>
      <c r="F35" s="54"/>
      <c r="G35" s="55">
        <f>tblData32456[[#This Row],[Montant a collecté]]-tblData32456[[#This Row],[Montant perçu]]</f>
        <v>0</v>
      </c>
      <c r="H35" s="21"/>
    </row>
    <row r="36" spans="2:8" x14ac:dyDescent="0.4">
      <c r="B36" s="17">
        <f>tblData3245678910111213[[#This Row],[Nom du donnateur]]</f>
        <v>0</v>
      </c>
      <c r="C36" s="18">
        <f>tblData3245678910111213[[#This Row],[Téléphone]]</f>
        <v>0</v>
      </c>
      <c r="D36" s="53"/>
      <c r="E36" s="54"/>
      <c r="F36" s="54"/>
      <c r="G36" s="55">
        <f>tblData32456[[#This Row],[Montant a collecté]]-tblData32456[[#This Row],[Montant perçu]]</f>
        <v>0</v>
      </c>
      <c r="H36" s="21"/>
    </row>
    <row r="37" spans="2:8" x14ac:dyDescent="0.4">
      <c r="B37" s="17">
        <f>tblData3245678910111213[[#This Row],[Nom du donnateur]]</f>
        <v>0</v>
      </c>
      <c r="C37" s="18">
        <f>tblData3245678910111213[[#This Row],[Téléphone]]</f>
        <v>0</v>
      </c>
      <c r="D37" s="53"/>
      <c r="E37" s="54"/>
      <c r="F37" s="54"/>
      <c r="G37" s="55">
        <f>tblData32456[[#This Row],[Montant a collecté]]-tblData32456[[#This Row],[Montant perçu]]</f>
        <v>0</v>
      </c>
      <c r="H37" s="21"/>
    </row>
    <row r="38" spans="2:8" x14ac:dyDescent="0.4">
      <c r="B38" s="17">
        <f>tblData3245678910111213[[#This Row],[Nom du donnateur]]</f>
        <v>0</v>
      </c>
      <c r="C38" s="18">
        <f>tblData3245678910111213[[#This Row],[Téléphone]]</f>
        <v>0</v>
      </c>
      <c r="D38" s="53"/>
      <c r="E38" s="54"/>
      <c r="F38" s="54"/>
      <c r="G38" s="55">
        <f>tblData32456[[#This Row],[Montant a collecté]]-tblData32456[[#This Row],[Montant perçu]]</f>
        <v>0</v>
      </c>
      <c r="H38" s="21"/>
    </row>
    <row r="39" spans="2:8" x14ac:dyDescent="0.4">
      <c r="B39" s="17">
        <f>tblData3245678910111213[[#This Row],[Nom du donnateur]]</f>
        <v>0</v>
      </c>
      <c r="C39" s="18">
        <f>tblData3245678910111213[[#This Row],[Téléphone]]</f>
        <v>0</v>
      </c>
      <c r="D39" s="53"/>
      <c r="E39" s="54"/>
      <c r="F39" s="54"/>
      <c r="G39" s="55">
        <f>tblData32456[[#This Row],[Montant a collecté]]-tblData32456[[#This Row],[Montant perçu]]</f>
        <v>0</v>
      </c>
      <c r="H39" s="21"/>
    </row>
    <row r="40" spans="2:8" x14ac:dyDescent="0.4">
      <c r="B40" s="17">
        <f>tblData3245678910111213[[#This Row],[Nom du donnateur]]</f>
        <v>0</v>
      </c>
      <c r="C40" s="18">
        <f>tblData3245678910111213[[#This Row],[Téléphone]]</f>
        <v>0</v>
      </c>
      <c r="D40" s="53"/>
      <c r="E40" s="54"/>
      <c r="F40" s="54"/>
      <c r="G40" s="55">
        <f>tblData32456[[#This Row],[Montant a collecté]]-tblData32456[[#This Row],[Montant perçu]]</f>
        <v>0</v>
      </c>
      <c r="H40" s="21"/>
    </row>
    <row r="41" spans="2:8" x14ac:dyDescent="0.4">
      <c r="B41" s="17">
        <f>tblData3245678910111213[[#This Row],[Nom du donnateur]]</f>
        <v>0</v>
      </c>
      <c r="C41" s="18">
        <f>tblData3245678910111213[[#This Row],[Téléphone]]</f>
        <v>0</v>
      </c>
      <c r="D41" s="53"/>
      <c r="E41" s="54"/>
      <c r="F41" s="54"/>
      <c r="G41" s="55">
        <f>tblData32456[[#This Row],[Montant a collecté]]-tblData32456[[#This Row],[Montant perçu]]</f>
        <v>0</v>
      </c>
      <c r="H41" s="21"/>
    </row>
    <row r="42" spans="2:8" x14ac:dyDescent="0.4">
      <c r="B42" s="17">
        <f>tblData3245678910111213[[#This Row],[Nom du donnateur]]</f>
        <v>0</v>
      </c>
      <c r="C42" s="18">
        <f>tblData3245678910111213[[#This Row],[Téléphone]]</f>
        <v>0</v>
      </c>
      <c r="D42" s="53"/>
      <c r="E42" s="54"/>
      <c r="F42" s="54"/>
      <c r="G42" s="55">
        <f>tblData32456[[#This Row],[Montant a collecté]]-tblData32456[[#This Row],[Montant perçu]]</f>
        <v>0</v>
      </c>
      <c r="H42" s="21"/>
    </row>
    <row r="43" spans="2:8" x14ac:dyDescent="0.4">
      <c r="B43" s="17">
        <f>tblData3245678910111213[[#This Row],[Nom du donnateur]]</f>
        <v>0</v>
      </c>
      <c r="C43" s="18">
        <f>tblData3245678910111213[[#This Row],[Téléphone]]</f>
        <v>0</v>
      </c>
      <c r="D43" s="53"/>
      <c r="E43" s="54"/>
      <c r="F43" s="54"/>
      <c r="G43" s="55">
        <f>tblData32456[[#This Row],[Montant a collecté]]-tblData32456[[#This Row],[Montant perçu]]</f>
        <v>0</v>
      </c>
      <c r="H43" s="21"/>
    </row>
    <row r="44" spans="2:8" x14ac:dyDescent="0.4">
      <c r="B44" s="17">
        <f>tblData3245678910111213[[#This Row],[Nom du donnateur]]</f>
        <v>0</v>
      </c>
      <c r="C44" s="18">
        <f>tblData3245678910111213[[#This Row],[Téléphone]]</f>
        <v>0</v>
      </c>
      <c r="D44" s="53"/>
      <c r="E44" s="54"/>
      <c r="F44" s="54"/>
      <c r="G44" s="55">
        <f>tblData32456[[#This Row],[Montant a collecté]]-tblData32456[[#This Row],[Montant perçu]]</f>
        <v>0</v>
      </c>
      <c r="H44" s="21"/>
    </row>
    <row r="45" spans="2:8" x14ac:dyDescent="0.4">
      <c r="B45" s="17">
        <f>tblData3245678910111213[[#This Row],[Nom du donnateur]]</f>
        <v>0</v>
      </c>
      <c r="C45" s="18">
        <f>tblData3245678910111213[[#This Row],[Téléphone]]</f>
        <v>0</v>
      </c>
      <c r="D45" s="53"/>
      <c r="E45" s="54"/>
      <c r="F45" s="54"/>
      <c r="G45" s="55">
        <f>tblData32456[[#This Row],[Montant a collecté]]-tblData32456[[#This Row],[Montant perçu]]</f>
        <v>0</v>
      </c>
      <c r="H45" s="21"/>
    </row>
    <row r="46" spans="2:8" x14ac:dyDescent="0.4">
      <c r="B46" s="17">
        <f>tblData3245678910111213[[#This Row],[Nom du donnateur]]</f>
        <v>0</v>
      </c>
      <c r="C46" s="18">
        <f>tblData3245678910111213[[#This Row],[Téléphone]]</f>
        <v>0</v>
      </c>
      <c r="D46" s="53"/>
      <c r="E46" s="54"/>
      <c r="F46" s="54"/>
      <c r="G46" s="55">
        <f>tblData32456[[#This Row],[Montant a collecté]]-tblData32456[[#This Row],[Montant perçu]]</f>
        <v>0</v>
      </c>
      <c r="H46" s="21"/>
    </row>
    <row r="47" spans="2:8" x14ac:dyDescent="0.4">
      <c r="B47" s="17">
        <f>tblData3245678910111213[[#This Row],[Nom du donnateur]]</f>
        <v>0</v>
      </c>
      <c r="C47" s="18">
        <f>tblData3245678910111213[[#This Row],[Téléphone]]</f>
        <v>0</v>
      </c>
      <c r="D47" s="53"/>
      <c r="E47" s="54"/>
      <c r="F47" s="54"/>
      <c r="G47" s="55">
        <f>tblData32456[[#This Row],[Montant a collecté]]-tblData32456[[#This Row],[Montant perçu]]</f>
        <v>0</v>
      </c>
      <c r="H47" s="21"/>
    </row>
    <row r="48" spans="2:8" x14ac:dyDescent="0.4">
      <c r="B48" s="17">
        <f>tblData3245678910111213[[#This Row],[Nom du donnateur]]</f>
        <v>0</v>
      </c>
      <c r="C48" s="18">
        <f>tblData3245678910111213[[#This Row],[Téléphone]]</f>
        <v>0</v>
      </c>
      <c r="D48" s="53"/>
      <c r="E48" s="54"/>
      <c r="F48" s="54"/>
      <c r="G48" s="55">
        <f>tblData32456[[#This Row],[Montant a collecté]]-tblData32456[[#This Row],[Montant perçu]]</f>
        <v>0</v>
      </c>
      <c r="H48" s="21"/>
    </row>
    <row r="49" spans="2:8" x14ac:dyDescent="0.4">
      <c r="B49" s="17">
        <f>tblData3245678910111213[[#This Row],[Nom du donnateur]]</f>
        <v>0</v>
      </c>
      <c r="C49" s="18">
        <f>tblData3245678910111213[[#This Row],[Téléphone]]</f>
        <v>0</v>
      </c>
      <c r="D49" s="53"/>
      <c r="E49" s="54"/>
      <c r="F49" s="54"/>
      <c r="G49" s="55">
        <f>tblData32456[[#This Row],[Montant a collecté]]-tblData32456[[#This Row],[Montant perçu]]</f>
        <v>0</v>
      </c>
      <c r="H49" s="21"/>
    </row>
    <row r="50" spans="2:8" x14ac:dyDescent="0.4">
      <c r="B50" s="17">
        <f>tblData3245678910111213[[#This Row],[Nom du donnateur]]</f>
        <v>0</v>
      </c>
      <c r="C50" s="18">
        <f>tblData3245678910111213[[#This Row],[Téléphone]]</f>
        <v>0</v>
      </c>
      <c r="D50" s="53"/>
      <c r="E50" s="54"/>
      <c r="F50" s="54"/>
      <c r="G50" s="55">
        <f>tblData32456[[#This Row],[Montant a collecté]]-tblData32456[[#This Row],[Montant perçu]]</f>
        <v>0</v>
      </c>
      <c r="H50" s="21"/>
    </row>
    <row r="51" spans="2:8" x14ac:dyDescent="0.4">
      <c r="B51" s="17">
        <f>tblData3245678910111213[[#This Row],[Nom du donnateur]]</f>
        <v>0</v>
      </c>
      <c r="C51" s="18">
        <f>tblData3245678910111213[[#This Row],[Téléphone]]</f>
        <v>0</v>
      </c>
      <c r="D51" s="53"/>
      <c r="E51" s="54"/>
      <c r="F51" s="54"/>
      <c r="G51" s="55">
        <f>tblData32456[[#This Row],[Montant a collecté]]-tblData32456[[#This Row],[Montant perçu]]</f>
        <v>0</v>
      </c>
      <c r="H51" s="21"/>
    </row>
    <row r="52" spans="2:8" x14ac:dyDescent="0.4">
      <c r="B52" s="17">
        <f>tblData3245678910111213[[#This Row],[Nom du donnateur]]</f>
        <v>0</v>
      </c>
      <c r="C52" s="18">
        <f>tblData3245678910111213[[#This Row],[Téléphone]]</f>
        <v>0</v>
      </c>
      <c r="D52" s="53"/>
      <c r="E52" s="54"/>
      <c r="F52" s="54"/>
      <c r="G52" s="55">
        <f>tblData32456[[#This Row],[Montant a collecté]]-tblData32456[[#This Row],[Montant perçu]]</f>
        <v>0</v>
      </c>
      <c r="H52" s="21"/>
    </row>
    <row r="53" spans="2:8" x14ac:dyDescent="0.4">
      <c r="B53" s="17">
        <f>tblData3245678910111213[[#This Row],[Nom du donnateur]]</f>
        <v>0</v>
      </c>
      <c r="C53" s="18">
        <f>tblData3245678910111213[[#This Row],[Téléphone]]</f>
        <v>0</v>
      </c>
      <c r="D53" s="53"/>
      <c r="E53" s="54"/>
      <c r="F53" s="54"/>
      <c r="G53" s="55">
        <f>tblData32456[[#This Row],[Montant a collecté]]-tblData32456[[#This Row],[Montant perçu]]</f>
        <v>0</v>
      </c>
      <c r="H53" s="21"/>
    </row>
    <row r="54" spans="2:8" x14ac:dyDescent="0.4">
      <c r="B54" s="17">
        <f>tblData3245678910111213[[#This Row],[Nom du donnateur]]</f>
        <v>0</v>
      </c>
      <c r="C54" s="18">
        <f>tblData3245678910111213[[#This Row],[Téléphone]]</f>
        <v>0</v>
      </c>
      <c r="D54" s="53"/>
      <c r="E54" s="54"/>
      <c r="F54" s="54"/>
      <c r="G54" s="55">
        <f>tblData32456[[#This Row],[Montant a collecté]]-tblData32456[[#This Row],[Montant perçu]]</f>
        <v>0</v>
      </c>
      <c r="H54" s="21"/>
    </row>
    <row r="55" spans="2:8" x14ac:dyDescent="0.4">
      <c r="B55" s="17">
        <f>tblData3245678910111213[[#This Row],[Nom du donnateur]]</f>
        <v>0</v>
      </c>
      <c r="C55" s="18">
        <f>tblData3245678910111213[[#This Row],[Téléphone]]</f>
        <v>0</v>
      </c>
      <c r="D55" s="53"/>
      <c r="E55" s="54"/>
      <c r="F55" s="54"/>
      <c r="G55" s="55">
        <f>tblData32456[[#This Row],[Montant a collecté]]-tblData32456[[#This Row],[Montant perçu]]</f>
        <v>0</v>
      </c>
      <c r="H55" s="21"/>
    </row>
    <row r="56" spans="2:8" x14ac:dyDescent="0.4">
      <c r="B56" s="17">
        <f>tblData3245678910111213[[#This Row],[Nom du donnateur]]</f>
        <v>0</v>
      </c>
      <c r="C56" s="18">
        <f>tblData3245678910111213[[#This Row],[Téléphone]]</f>
        <v>0</v>
      </c>
      <c r="D56" s="53"/>
      <c r="E56" s="54"/>
      <c r="F56" s="54"/>
      <c r="G56" s="55">
        <f>tblData32456[[#This Row],[Montant a collecté]]-tblData32456[[#This Row],[Montant perçu]]</f>
        <v>0</v>
      </c>
      <c r="H56" s="21"/>
    </row>
    <row r="57" spans="2:8" x14ac:dyDescent="0.4">
      <c r="B57" s="17">
        <f>tblData3245678910111213[[#This Row],[Nom du donnateur]]</f>
        <v>0</v>
      </c>
      <c r="C57" s="18">
        <f>tblData3245678910111213[[#This Row],[Téléphone]]</f>
        <v>0</v>
      </c>
      <c r="D57" s="53"/>
      <c r="E57" s="54"/>
      <c r="F57" s="54"/>
      <c r="G57" s="55">
        <f>tblData32456[[#This Row],[Montant a collecté]]-tblData32456[[#This Row],[Montant perçu]]</f>
        <v>0</v>
      </c>
      <c r="H57" s="21"/>
    </row>
    <row r="58" spans="2:8" x14ac:dyDescent="0.4">
      <c r="B58" s="17">
        <f>tblData3245678910111213[[#This Row],[Nom du donnateur]]</f>
        <v>0</v>
      </c>
      <c r="C58" s="18">
        <f>tblData3245678910111213[[#This Row],[Téléphone]]</f>
        <v>0</v>
      </c>
      <c r="D58" s="53"/>
      <c r="E58" s="54"/>
      <c r="F58" s="54"/>
      <c r="G58" s="55">
        <f>tblData32456[[#This Row],[Montant a collecté]]-tblData32456[[#This Row],[Montant perçu]]</f>
        <v>0</v>
      </c>
      <c r="H58" s="21"/>
    </row>
    <row r="59" spans="2:8" x14ac:dyDescent="0.4">
      <c r="B59" s="17">
        <f>tblData3245678910111213[[#This Row],[Nom du donnateur]]</f>
        <v>0</v>
      </c>
      <c r="C59" s="18">
        <f>tblData3245678910111213[[#This Row],[Téléphone]]</f>
        <v>0</v>
      </c>
      <c r="D59" s="53"/>
      <c r="E59" s="54"/>
      <c r="F59" s="54"/>
      <c r="G59" s="55">
        <f>tblData32456[[#This Row],[Montant a collecté]]-tblData32456[[#This Row],[Montant perçu]]</f>
        <v>0</v>
      </c>
      <c r="H59" s="21"/>
    </row>
    <row r="60" spans="2:8" x14ac:dyDescent="0.4">
      <c r="B60" s="17">
        <f>tblData3245678910111213[[#This Row],[Nom du donnateur]]</f>
        <v>0</v>
      </c>
      <c r="C60" s="18">
        <f>tblData3245678910111213[[#This Row],[Téléphone]]</f>
        <v>0</v>
      </c>
      <c r="D60" s="53"/>
      <c r="E60" s="54"/>
      <c r="F60" s="54"/>
      <c r="G60" s="55">
        <f>tblData32456[[#This Row],[Montant a collecté]]-tblData32456[[#This Row],[Montant perçu]]</f>
        <v>0</v>
      </c>
      <c r="H60" s="21"/>
    </row>
    <row r="61" spans="2:8" x14ac:dyDescent="0.4">
      <c r="B61" s="17">
        <f>tblData3245678910111213[[#This Row],[Nom du donnateur]]</f>
        <v>0</v>
      </c>
      <c r="C61" s="18">
        <f>tblData3245678910111213[[#This Row],[Téléphone]]</f>
        <v>0</v>
      </c>
      <c r="D61" s="53"/>
      <c r="E61" s="54"/>
      <c r="F61" s="54"/>
      <c r="G61" s="55">
        <f>tblData32456[[#This Row],[Montant a collecté]]-tblData32456[[#This Row],[Montant perçu]]</f>
        <v>0</v>
      </c>
      <c r="H61" s="21"/>
    </row>
    <row r="62" spans="2:8" x14ac:dyDescent="0.4">
      <c r="B62" s="17">
        <f>tblData3245678910111213[[#This Row],[Nom du donnateur]]</f>
        <v>0</v>
      </c>
      <c r="C62" s="18">
        <f>tblData3245678910111213[[#This Row],[Téléphone]]</f>
        <v>0</v>
      </c>
      <c r="D62" s="53"/>
      <c r="E62" s="54"/>
      <c r="F62" s="54"/>
      <c r="G62" s="55">
        <f>tblData32456[[#This Row],[Montant a collecté]]-tblData32456[[#This Row],[Montant perçu]]</f>
        <v>0</v>
      </c>
      <c r="H62" s="21"/>
    </row>
    <row r="63" spans="2:8" x14ac:dyDescent="0.4">
      <c r="B63" s="17">
        <f>tblData3245678910111213[[#This Row],[Nom du donnateur]]</f>
        <v>0</v>
      </c>
      <c r="C63" s="18">
        <f>tblData3245678910111213[[#This Row],[Téléphone]]</f>
        <v>0</v>
      </c>
      <c r="D63" s="53"/>
      <c r="E63" s="54"/>
      <c r="F63" s="54"/>
      <c r="G63" s="55">
        <f>tblData32456[[#This Row],[Montant a collecté]]-tblData32456[[#This Row],[Montant perçu]]</f>
        <v>0</v>
      </c>
      <c r="H63" s="21"/>
    </row>
    <row r="64" spans="2:8" x14ac:dyDescent="0.4">
      <c r="B64" s="17">
        <f>tblData3245678910111213[[#This Row],[Nom du donnateur]]</f>
        <v>0</v>
      </c>
      <c r="C64" s="18">
        <f>tblData3245678910111213[[#This Row],[Téléphone]]</f>
        <v>0</v>
      </c>
      <c r="D64" s="53"/>
      <c r="E64" s="54"/>
      <c r="F64" s="54"/>
      <c r="G64" s="55">
        <f>tblData32456[[#This Row],[Montant a collecté]]-tblData32456[[#This Row],[Montant perçu]]</f>
        <v>0</v>
      </c>
      <c r="H64" s="21"/>
    </row>
    <row r="65" spans="2:8" x14ac:dyDescent="0.4">
      <c r="B65" s="17">
        <f>tblData3245678910111213[[#This Row],[Nom du donnateur]]</f>
        <v>0</v>
      </c>
      <c r="C65" s="18">
        <f>tblData3245678910111213[[#This Row],[Téléphone]]</f>
        <v>0</v>
      </c>
      <c r="D65" s="53"/>
      <c r="E65" s="54"/>
      <c r="F65" s="54"/>
      <c r="G65" s="55">
        <f>tblData32456[[#This Row],[Montant a collecté]]-tblData32456[[#This Row],[Montant perçu]]</f>
        <v>0</v>
      </c>
      <c r="H65" s="21"/>
    </row>
    <row r="66" spans="2:8" x14ac:dyDescent="0.4">
      <c r="B66" s="17">
        <f>tblData3245678910111213[[#This Row],[Nom du donnateur]]</f>
        <v>0</v>
      </c>
      <c r="C66" s="18">
        <f>tblData3245678910111213[[#This Row],[Téléphone]]</f>
        <v>0</v>
      </c>
      <c r="D66" s="53"/>
      <c r="E66" s="54"/>
      <c r="F66" s="54"/>
      <c r="G66" s="55">
        <f>tblData32456[[#This Row],[Montant a collecté]]-tblData32456[[#This Row],[Montant perçu]]</f>
        <v>0</v>
      </c>
      <c r="H66" s="21"/>
    </row>
    <row r="67" spans="2:8" x14ac:dyDescent="0.4">
      <c r="B67" s="17">
        <f>tblData3245678910111213[[#This Row],[Nom du donnateur]]</f>
        <v>0</v>
      </c>
      <c r="C67" s="18">
        <f>tblData3245678910111213[[#This Row],[Téléphone]]</f>
        <v>0</v>
      </c>
      <c r="D67" s="53"/>
      <c r="E67" s="54"/>
      <c r="F67" s="54"/>
      <c r="G67" s="55">
        <f>tblData32456[[#This Row],[Montant a collecté]]-tblData32456[[#This Row],[Montant perçu]]</f>
        <v>0</v>
      </c>
      <c r="H67" s="21"/>
    </row>
    <row r="68" spans="2:8" x14ac:dyDescent="0.4">
      <c r="B68" s="17">
        <f>tblData3245678910111213[[#This Row],[Nom du donnateur]]</f>
        <v>0</v>
      </c>
      <c r="C68" s="18">
        <f>tblData3245678910111213[[#This Row],[Téléphone]]</f>
        <v>0</v>
      </c>
      <c r="D68" s="53"/>
      <c r="E68" s="54"/>
      <c r="F68" s="54"/>
      <c r="G68" s="55">
        <f>tblData32456[[#This Row],[Montant a collecté]]-tblData32456[[#This Row],[Montant perçu]]</f>
        <v>0</v>
      </c>
      <c r="H68" s="21"/>
    </row>
    <row r="69" spans="2:8" x14ac:dyDescent="0.4">
      <c r="B69" s="17">
        <f>tblData3245678910111213[[#This Row],[Nom du donnateur]]</f>
        <v>0</v>
      </c>
      <c r="C69" s="18">
        <f>tblData3245678910111213[[#This Row],[Téléphone]]</f>
        <v>0</v>
      </c>
      <c r="D69" s="53"/>
      <c r="E69" s="54"/>
      <c r="F69" s="54"/>
      <c r="G69" s="55">
        <f>tblData32456[[#This Row],[Montant a collecté]]-tblData32456[[#This Row],[Montant perçu]]</f>
        <v>0</v>
      </c>
      <c r="H69" s="21"/>
    </row>
    <row r="70" spans="2:8" x14ac:dyDescent="0.4">
      <c r="B70" s="17">
        <f>tblData3245678910111213[[#This Row],[Nom du donnateur]]</f>
        <v>0</v>
      </c>
      <c r="C70" s="18">
        <f>tblData3245678910111213[[#This Row],[Téléphone]]</f>
        <v>0</v>
      </c>
      <c r="D70" s="53"/>
      <c r="E70" s="54"/>
      <c r="F70" s="54"/>
      <c r="G70" s="55">
        <f>tblData32456[[#This Row],[Montant a collecté]]-tblData32456[[#This Row],[Montant perçu]]</f>
        <v>0</v>
      </c>
      <c r="H70" s="21"/>
    </row>
    <row r="71" spans="2:8" x14ac:dyDescent="0.4">
      <c r="B71" s="17">
        <f>tblData3245678910111213[[#This Row],[Nom du donnateur]]</f>
        <v>0</v>
      </c>
      <c r="C71" s="18">
        <f>tblData3245678910111213[[#This Row],[Téléphone]]</f>
        <v>0</v>
      </c>
      <c r="D71" s="53"/>
      <c r="E71" s="54"/>
      <c r="F71" s="54"/>
      <c r="G71" s="55">
        <f>tblData32456[[#This Row],[Montant a collecté]]-tblData32456[[#This Row],[Montant perçu]]</f>
        <v>0</v>
      </c>
      <c r="H71" s="21"/>
    </row>
    <row r="72" spans="2:8" x14ac:dyDescent="0.4">
      <c r="B72" s="17">
        <f>tblData3245678910111213[[#This Row],[Nom du donnateur]]</f>
        <v>0</v>
      </c>
      <c r="C72" s="18">
        <f>tblData3245678910111213[[#This Row],[Téléphone]]</f>
        <v>0</v>
      </c>
      <c r="D72" s="53"/>
      <c r="E72" s="54"/>
      <c r="F72" s="54"/>
      <c r="G72" s="55">
        <f>tblData32456[[#This Row],[Montant a collecté]]-tblData32456[[#This Row],[Montant perçu]]</f>
        <v>0</v>
      </c>
      <c r="H72" s="21"/>
    </row>
    <row r="73" spans="2:8" x14ac:dyDescent="0.4">
      <c r="B73" s="17">
        <f>tblData3245678910111213[[#This Row],[Nom du donnateur]]</f>
        <v>0</v>
      </c>
      <c r="C73" s="18">
        <f>tblData3245678910111213[[#This Row],[Téléphone]]</f>
        <v>0</v>
      </c>
      <c r="D73" s="53"/>
      <c r="E73" s="54"/>
      <c r="F73" s="54"/>
      <c r="G73" s="55">
        <f>tblData32456[[#This Row],[Montant a collecté]]-tblData32456[[#This Row],[Montant perçu]]</f>
        <v>0</v>
      </c>
      <c r="H73" s="21"/>
    </row>
    <row r="74" spans="2:8" x14ac:dyDescent="0.4">
      <c r="B74" s="17">
        <f>tblData3245678910111213[[#This Row],[Nom du donnateur]]</f>
        <v>0</v>
      </c>
      <c r="C74" s="18">
        <f>tblData3245678910111213[[#This Row],[Téléphone]]</f>
        <v>0</v>
      </c>
      <c r="D74" s="53"/>
      <c r="E74" s="54"/>
      <c r="F74" s="54"/>
      <c r="G74" s="55">
        <f>tblData32456[[#This Row],[Montant a collecté]]-tblData32456[[#This Row],[Montant perçu]]</f>
        <v>0</v>
      </c>
      <c r="H74" s="21"/>
    </row>
    <row r="75" spans="2:8" x14ac:dyDescent="0.4">
      <c r="B75" s="17">
        <f>tblData3245678910111213[[#This Row],[Nom du donnateur]]</f>
        <v>0</v>
      </c>
      <c r="C75" s="18">
        <f>tblData3245678910111213[[#This Row],[Téléphone]]</f>
        <v>0</v>
      </c>
      <c r="D75" s="53"/>
      <c r="E75" s="54"/>
      <c r="F75" s="54"/>
      <c r="G75" s="55">
        <f>tblData32456[[#This Row],[Montant a collecté]]-tblData32456[[#This Row],[Montant perçu]]</f>
        <v>0</v>
      </c>
      <c r="H75" s="21"/>
    </row>
    <row r="76" spans="2:8" x14ac:dyDescent="0.4">
      <c r="B76" s="17">
        <f>tblData3245678910111213[[#This Row],[Nom du donnateur]]</f>
        <v>0</v>
      </c>
      <c r="C76" s="18">
        <f>tblData3245678910111213[[#This Row],[Téléphone]]</f>
        <v>0</v>
      </c>
      <c r="D76" s="53"/>
      <c r="E76" s="54"/>
      <c r="F76" s="54"/>
      <c r="G76" s="55">
        <f>tblData32456[[#This Row],[Montant a collecté]]-tblData32456[[#This Row],[Montant perçu]]</f>
        <v>0</v>
      </c>
      <c r="H76" s="21"/>
    </row>
    <row r="77" spans="2:8" x14ac:dyDescent="0.4">
      <c r="B77" s="17">
        <f>tblData3245678910111213[[#This Row],[Nom du donnateur]]</f>
        <v>0</v>
      </c>
      <c r="C77" s="18">
        <f>tblData3245678910111213[[#This Row],[Téléphone]]</f>
        <v>0</v>
      </c>
      <c r="D77" s="53"/>
      <c r="E77" s="54"/>
      <c r="F77" s="54"/>
      <c r="G77" s="55">
        <f>tblData32456[[#This Row],[Montant a collecté]]-tblData32456[[#This Row],[Montant perçu]]</f>
        <v>0</v>
      </c>
      <c r="H77" s="21"/>
    </row>
    <row r="78" spans="2:8" x14ac:dyDescent="0.4">
      <c r="B78" s="17">
        <f>tblData3245678910111213[[#This Row],[Nom du donnateur]]</f>
        <v>0</v>
      </c>
      <c r="C78" s="18">
        <f>tblData3245678910111213[[#This Row],[Téléphone]]</f>
        <v>0</v>
      </c>
      <c r="D78" s="53"/>
      <c r="E78" s="54"/>
      <c r="F78" s="54"/>
      <c r="G78" s="55">
        <f>tblData32456[[#This Row],[Montant a collecté]]-tblData32456[[#This Row],[Montant perçu]]</f>
        <v>0</v>
      </c>
      <c r="H78" s="21"/>
    </row>
    <row r="79" spans="2:8" x14ac:dyDescent="0.4">
      <c r="B79" s="17">
        <f>tblData3245678910111213[[#This Row],[Nom du donnateur]]</f>
        <v>0</v>
      </c>
      <c r="C79" s="18">
        <f>tblData3245678910111213[[#This Row],[Téléphone]]</f>
        <v>0</v>
      </c>
      <c r="D79" s="53"/>
      <c r="E79" s="54"/>
      <c r="F79" s="54"/>
      <c r="G79" s="55">
        <f>tblData32456[[#This Row],[Montant a collecté]]-tblData32456[[#This Row],[Montant perçu]]</f>
        <v>0</v>
      </c>
      <c r="H79" s="21"/>
    </row>
    <row r="80" spans="2:8" x14ac:dyDescent="0.4">
      <c r="B80" s="17">
        <f>tblData3245678910111213[[#This Row],[Nom du donnateur]]</f>
        <v>0</v>
      </c>
      <c r="C80" s="18">
        <f>tblData3245678910111213[[#This Row],[Téléphone]]</f>
        <v>0</v>
      </c>
      <c r="D80" s="53"/>
      <c r="E80" s="54"/>
      <c r="F80" s="54"/>
      <c r="G80" s="55">
        <f>tblData32456[[#This Row],[Montant a collecté]]-tblData32456[[#This Row],[Montant perçu]]</f>
        <v>0</v>
      </c>
      <c r="H80" s="21"/>
    </row>
    <row r="81" spans="2:8" x14ac:dyDescent="0.4">
      <c r="B81" s="17">
        <f>tblData3245678910111213[[#This Row],[Nom du donnateur]]</f>
        <v>0</v>
      </c>
      <c r="C81" s="18">
        <f>tblData3245678910111213[[#This Row],[Téléphone]]</f>
        <v>0</v>
      </c>
      <c r="D81" s="53"/>
      <c r="E81" s="54"/>
      <c r="F81" s="54"/>
      <c r="G81" s="55">
        <f>tblData32456[[#This Row],[Montant a collecté]]-tblData32456[[#This Row],[Montant perçu]]</f>
        <v>0</v>
      </c>
      <c r="H81" s="21"/>
    </row>
    <row r="82" spans="2:8" x14ac:dyDescent="0.4">
      <c r="B82" s="17">
        <f>tblData3245678910111213[[#This Row],[Nom du donnateur]]</f>
        <v>0</v>
      </c>
      <c r="C82" s="18">
        <f>tblData3245678910111213[[#This Row],[Téléphone]]</f>
        <v>0</v>
      </c>
      <c r="D82" s="53"/>
      <c r="E82" s="54"/>
      <c r="F82" s="54"/>
      <c r="G82" s="55">
        <f>tblData32456[[#This Row],[Montant a collecté]]-tblData32456[[#This Row],[Montant perçu]]</f>
        <v>0</v>
      </c>
      <c r="H82" s="21"/>
    </row>
    <row r="83" spans="2:8" x14ac:dyDescent="0.4">
      <c r="B83" s="17">
        <f>tblData3245678910111213[[#This Row],[Nom du donnateur]]</f>
        <v>0</v>
      </c>
      <c r="C83" s="18">
        <f>tblData3245678910111213[[#This Row],[Téléphone]]</f>
        <v>0</v>
      </c>
      <c r="D83" s="53"/>
      <c r="E83" s="54"/>
      <c r="F83" s="54"/>
      <c r="G83" s="55">
        <f>tblData32456[[#This Row],[Montant a collecté]]-tblData32456[[#This Row],[Montant perçu]]</f>
        <v>0</v>
      </c>
      <c r="H83" s="21"/>
    </row>
    <row r="84" spans="2:8" x14ac:dyDescent="0.4">
      <c r="B84" s="17">
        <f>tblData3245678910111213[[#This Row],[Nom du donnateur]]</f>
        <v>0</v>
      </c>
      <c r="C84" s="18">
        <f>tblData3245678910111213[[#This Row],[Téléphone]]</f>
        <v>0</v>
      </c>
      <c r="D84" s="53"/>
      <c r="E84" s="54"/>
      <c r="F84" s="54"/>
      <c r="G84" s="55">
        <f>tblData32456[[#This Row],[Montant a collecté]]-tblData32456[[#This Row],[Montant perçu]]</f>
        <v>0</v>
      </c>
      <c r="H84" s="21"/>
    </row>
    <row r="85" spans="2:8" x14ac:dyDescent="0.4">
      <c r="B85" s="17">
        <f>tblData3245678910111213[[#This Row],[Nom du donnateur]]</f>
        <v>0</v>
      </c>
      <c r="C85" s="18">
        <f>tblData3245678910111213[[#This Row],[Téléphone]]</f>
        <v>0</v>
      </c>
      <c r="D85" s="53"/>
      <c r="E85" s="54"/>
      <c r="F85" s="54"/>
      <c r="G85" s="55">
        <f>tblData32456[[#This Row],[Montant a collecté]]-tblData32456[[#This Row],[Montant perçu]]</f>
        <v>0</v>
      </c>
      <c r="H85" s="21"/>
    </row>
    <row r="86" spans="2:8" x14ac:dyDescent="0.4">
      <c r="B86" s="17">
        <f>tblData3245678910111213[[#This Row],[Nom du donnateur]]</f>
        <v>0</v>
      </c>
      <c r="C86" s="18">
        <f>tblData3245678910111213[[#This Row],[Téléphone]]</f>
        <v>0</v>
      </c>
      <c r="D86" s="53"/>
      <c r="E86" s="54"/>
      <c r="F86" s="54"/>
      <c r="G86" s="55">
        <f>tblData32456[[#This Row],[Montant a collecté]]-tblData32456[[#This Row],[Montant perçu]]</f>
        <v>0</v>
      </c>
      <c r="H86" s="21"/>
    </row>
    <row r="87" spans="2:8" x14ac:dyDescent="0.4">
      <c r="B87" s="17">
        <f>tblData3245678910111213[[#This Row],[Nom du donnateur]]</f>
        <v>0</v>
      </c>
      <c r="C87" s="18">
        <f>tblData3245678910111213[[#This Row],[Téléphone]]</f>
        <v>0</v>
      </c>
      <c r="D87" s="53"/>
      <c r="E87" s="54"/>
      <c r="F87" s="54"/>
      <c r="G87" s="55">
        <f>tblData32456[[#This Row],[Montant a collecté]]-tblData32456[[#This Row],[Montant perçu]]</f>
        <v>0</v>
      </c>
      <c r="H87" s="21"/>
    </row>
    <row r="88" spans="2:8" x14ac:dyDescent="0.4">
      <c r="B88" s="17">
        <f>tblData3245678910111213[[#This Row],[Nom du donnateur]]</f>
        <v>0</v>
      </c>
      <c r="C88" s="18">
        <f>tblData3245678910111213[[#This Row],[Téléphone]]</f>
        <v>0</v>
      </c>
      <c r="D88" s="53"/>
      <c r="E88" s="54"/>
      <c r="F88" s="54"/>
      <c r="G88" s="55">
        <f>tblData32456[[#This Row],[Montant a collecté]]-tblData32456[[#This Row],[Montant perçu]]</f>
        <v>0</v>
      </c>
      <c r="H88" s="21"/>
    </row>
    <row r="89" spans="2:8" x14ac:dyDescent="0.4">
      <c r="B89" s="17">
        <f>tblData3245678910111213[[#This Row],[Nom du donnateur]]</f>
        <v>0</v>
      </c>
      <c r="C89" s="18">
        <f>tblData3245678910111213[[#This Row],[Téléphone]]</f>
        <v>0</v>
      </c>
      <c r="D89" s="53"/>
      <c r="E89" s="54"/>
      <c r="F89" s="54"/>
      <c r="G89" s="55">
        <f>tblData32456[[#This Row],[Montant a collecté]]-tblData32456[[#This Row],[Montant perçu]]</f>
        <v>0</v>
      </c>
      <c r="H89" s="21"/>
    </row>
    <row r="90" spans="2:8" x14ac:dyDescent="0.4">
      <c r="B90" s="17">
        <f>tblData3245678910111213[[#This Row],[Nom du donnateur]]</f>
        <v>0</v>
      </c>
      <c r="C90" s="18">
        <f>tblData3245678910111213[[#This Row],[Téléphone]]</f>
        <v>0</v>
      </c>
      <c r="D90" s="53"/>
      <c r="E90" s="54"/>
      <c r="F90" s="54"/>
      <c r="G90" s="55">
        <f>tblData32456[[#This Row],[Montant a collecté]]-tblData32456[[#This Row],[Montant perçu]]</f>
        <v>0</v>
      </c>
      <c r="H90" s="21"/>
    </row>
    <row r="91" spans="2:8" x14ac:dyDescent="0.4">
      <c r="B91" s="17">
        <f>tblData3245678910111213[[#This Row],[Nom du donnateur]]</f>
        <v>0</v>
      </c>
      <c r="C91" s="18">
        <f>tblData3245678910111213[[#This Row],[Téléphone]]</f>
        <v>0</v>
      </c>
      <c r="D91" s="53"/>
      <c r="E91" s="54"/>
      <c r="F91" s="54"/>
      <c r="G91" s="55">
        <f>tblData32456[[#This Row],[Montant a collecté]]-tblData32456[[#This Row],[Montant perçu]]</f>
        <v>0</v>
      </c>
      <c r="H91" s="21"/>
    </row>
    <row r="92" spans="2:8" x14ac:dyDescent="0.4">
      <c r="B92" s="17">
        <f>tblData3245678910111213[[#This Row],[Nom du donnateur]]</f>
        <v>0</v>
      </c>
      <c r="C92" s="18">
        <f>tblData3245678910111213[[#This Row],[Téléphone]]</f>
        <v>0</v>
      </c>
      <c r="D92" s="53"/>
      <c r="E92" s="54"/>
      <c r="F92" s="54"/>
      <c r="G92" s="55">
        <f>tblData32456[[#This Row],[Montant a collecté]]-tblData32456[[#This Row],[Montant perçu]]</f>
        <v>0</v>
      </c>
      <c r="H92" s="21"/>
    </row>
    <row r="93" spans="2:8" x14ac:dyDescent="0.4">
      <c r="B93" s="17">
        <f>tblData3245678910111213[[#This Row],[Nom du donnateur]]</f>
        <v>0</v>
      </c>
      <c r="C93" s="18">
        <f>tblData3245678910111213[[#This Row],[Téléphone]]</f>
        <v>0</v>
      </c>
      <c r="D93" s="53"/>
      <c r="E93" s="54"/>
      <c r="F93" s="54"/>
      <c r="G93" s="55">
        <f>tblData32456[[#This Row],[Montant a collecté]]-tblData32456[[#This Row],[Montant perçu]]</f>
        <v>0</v>
      </c>
      <c r="H93" s="21"/>
    </row>
    <row r="94" spans="2:8" x14ac:dyDescent="0.4">
      <c r="B94" s="17">
        <f>tblData3245678910111213[[#This Row],[Nom du donnateur]]</f>
        <v>0</v>
      </c>
      <c r="C94" s="18">
        <f>tblData3245678910111213[[#This Row],[Téléphone]]</f>
        <v>0</v>
      </c>
      <c r="D94" s="53"/>
      <c r="E94" s="54"/>
      <c r="F94" s="54"/>
      <c r="G94" s="55">
        <f>tblData32456[[#This Row],[Montant a collecté]]-tblData32456[[#This Row],[Montant perçu]]</f>
        <v>0</v>
      </c>
      <c r="H94" s="21"/>
    </row>
    <row r="95" spans="2:8" x14ac:dyDescent="0.4">
      <c r="B95" s="17">
        <f>tblData3245678910111213[[#This Row],[Nom du donnateur]]</f>
        <v>0</v>
      </c>
      <c r="C95" s="18">
        <f>tblData3245678910111213[[#This Row],[Téléphone]]</f>
        <v>0</v>
      </c>
      <c r="D95" s="53"/>
      <c r="E95" s="54"/>
      <c r="F95" s="54"/>
      <c r="G95" s="55">
        <f>tblData32456[[#This Row],[Montant a collecté]]-tblData32456[[#This Row],[Montant perçu]]</f>
        <v>0</v>
      </c>
      <c r="H95" s="21"/>
    </row>
    <row r="96" spans="2:8" x14ac:dyDescent="0.4">
      <c r="B96" s="17">
        <f>tblData3245678910111213[[#This Row],[Nom du donnateur]]</f>
        <v>0</v>
      </c>
      <c r="C96" s="18">
        <f>tblData3245678910111213[[#This Row],[Téléphone]]</f>
        <v>0</v>
      </c>
      <c r="D96" s="53"/>
      <c r="E96" s="54"/>
      <c r="F96" s="54"/>
      <c r="G96" s="55">
        <f>tblData32456[[#This Row],[Montant a collecté]]-tblData32456[[#This Row],[Montant perçu]]</f>
        <v>0</v>
      </c>
      <c r="H96" s="21"/>
    </row>
    <row r="97" spans="2:8" x14ac:dyDescent="0.4">
      <c r="B97" s="17">
        <f>tblData3245678910111213[[#This Row],[Nom du donnateur]]</f>
        <v>0</v>
      </c>
      <c r="C97" s="18">
        <f>tblData3245678910111213[[#This Row],[Téléphone]]</f>
        <v>0</v>
      </c>
      <c r="D97" s="53"/>
      <c r="E97" s="54"/>
      <c r="F97" s="54"/>
      <c r="G97" s="55">
        <f>tblData32456[[#This Row],[Montant a collecté]]-tblData32456[[#This Row],[Montant perçu]]</f>
        <v>0</v>
      </c>
      <c r="H97" s="21"/>
    </row>
    <row r="98" spans="2:8" x14ac:dyDescent="0.4">
      <c r="B98" s="17">
        <f>tblData3245678910111213[[#This Row],[Nom du donnateur]]</f>
        <v>0</v>
      </c>
      <c r="C98" s="18">
        <f>tblData3245678910111213[[#This Row],[Téléphone]]</f>
        <v>0</v>
      </c>
      <c r="D98" s="53"/>
      <c r="E98" s="54"/>
      <c r="F98" s="54"/>
      <c r="G98" s="55">
        <f>tblData32456[[#This Row],[Montant a collecté]]-tblData32456[[#This Row],[Montant perçu]]</f>
        <v>0</v>
      </c>
      <c r="H98" s="21"/>
    </row>
    <row r="99" spans="2:8" x14ac:dyDescent="0.4">
      <c r="B99" s="17">
        <f>tblData3245678910111213[[#This Row],[Nom du donnateur]]</f>
        <v>0</v>
      </c>
      <c r="C99" s="18">
        <f>tblData3245678910111213[[#This Row],[Téléphone]]</f>
        <v>0</v>
      </c>
      <c r="D99" s="53"/>
      <c r="E99" s="54"/>
      <c r="F99" s="54"/>
      <c r="G99" s="55">
        <f>tblData32456[[#This Row],[Montant a collecté]]-tblData32456[[#This Row],[Montant perçu]]</f>
        <v>0</v>
      </c>
      <c r="H99" s="21"/>
    </row>
    <row r="100" spans="2:8" x14ac:dyDescent="0.4">
      <c r="B100" s="17">
        <f>tblData3245678910111213[[#This Row],[Nom du donnateur]]</f>
        <v>0</v>
      </c>
      <c r="C100" s="18">
        <f>tblData3245678910111213[[#This Row],[Téléphone]]</f>
        <v>0</v>
      </c>
      <c r="D100" s="53"/>
      <c r="E100" s="54"/>
      <c r="F100" s="54"/>
      <c r="G100" s="55">
        <f>tblData32456[[#This Row],[Montant a collecté]]-tblData32456[[#This Row],[Montant perçu]]</f>
        <v>0</v>
      </c>
      <c r="H100" s="21"/>
    </row>
    <row r="101" spans="2:8" x14ac:dyDescent="0.4">
      <c r="B101" s="17">
        <f>tblData3245678910111213[[#This Row],[Nom du donnateur]]</f>
        <v>0</v>
      </c>
      <c r="C101" s="18">
        <f>tblData3245678910111213[[#This Row],[Téléphone]]</f>
        <v>0</v>
      </c>
      <c r="D101" s="53"/>
      <c r="E101" s="54"/>
      <c r="F101" s="54"/>
      <c r="G101" s="55">
        <f>tblData32456[[#This Row],[Montant a collecté]]-tblData32456[[#This Row],[Montant perçu]]</f>
        <v>0</v>
      </c>
      <c r="H101" s="21"/>
    </row>
    <row r="102" spans="2:8" x14ac:dyDescent="0.4">
      <c r="B102" s="17">
        <f>tblData3245678910111213[[#This Row],[Nom du donnateur]]</f>
        <v>0</v>
      </c>
      <c r="C102" s="18">
        <f>tblData3245678910111213[[#This Row],[Téléphone]]</f>
        <v>0</v>
      </c>
      <c r="D102" s="53"/>
      <c r="E102" s="54"/>
      <c r="F102" s="54"/>
      <c r="G102" s="55">
        <f>tblData32456[[#This Row],[Montant a collecté]]-tblData32456[[#This Row],[Montant perçu]]</f>
        <v>0</v>
      </c>
      <c r="H102" s="21"/>
    </row>
    <row r="103" spans="2:8" x14ac:dyDescent="0.4">
      <c r="B103" s="17">
        <f>tblData3245678910111213[[#This Row],[Nom du donnateur]]</f>
        <v>0</v>
      </c>
      <c r="C103" s="18">
        <f>tblData3245678910111213[[#This Row],[Téléphone]]</f>
        <v>0</v>
      </c>
      <c r="D103" s="53"/>
      <c r="E103" s="54"/>
      <c r="F103" s="54"/>
      <c r="G103" s="55">
        <f>tblData32456[[#This Row],[Montant a collecté]]-tblData32456[[#This Row],[Montant perçu]]</f>
        <v>0</v>
      </c>
      <c r="H103" s="21"/>
    </row>
    <row r="104" spans="2:8" x14ac:dyDescent="0.4">
      <c r="B104" s="17">
        <f>tblData3245678910111213[[#This Row],[Nom du donnateur]]</f>
        <v>0</v>
      </c>
      <c r="C104" s="18">
        <f>tblData3245678910111213[[#This Row],[Téléphone]]</f>
        <v>0</v>
      </c>
      <c r="D104" s="53"/>
      <c r="E104" s="54"/>
      <c r="F104" s="54"/>
      <c r="G104" s="55">
        <f>tblData32456[[#This Row],[Montant a collecté]]-tblData32456[[#This Row],[Montant perçu]]</f>
        <v>0</v>
      </c>
      <c r="H104" s="21"/>
    </row>
    <row r="105" spans="2:8" x14ac:dyDescent="0.4">
      <c r="B105" s="17">
        <f>tblData3245678910111213[[#This Row],[Nom du donnateur]]</f>
        <v>0</v>
      </c>
      <c r="C105" s="18">
        <f>tblData3245678910111213[[#This Row],[Téléphone]]</f>
        <v>0</v>
      </c>
      <c r="D105" s="53"/>
      <c r="E105" s="54"/>
      <c r="F105" s="54"/>
      <c r="G105" s="55">
        <f>tblData32456[[#This Row],[Montant a collecté]]-tblData32456[[#This Row],[Montant perçu]]</f>
        <v>0</v>
      </c>
      <c r="H105" s="21"/>
    </row>
    <row r="106" spans="2:8" x14ac:dyDescent="0.4">
      <c r="B106" s="17">
        <f>tblData3245678910111213[[#This Row],[Nom du donnateur]]</f>
        <v>0</v>
      </c>
      <c r="C106" s="18">
        <f>tblData3245678910111213[[#This Row],[Téléphone]]</f>
        <v>0</v>
      </c>
      <c r="D106" s="53"/>
      <c r="E106" s="54"/>
      <c r="F106" s="54"/>
      <c r="G106" s="55">
        <f>tblData32456[[#This Row],[Montant a collecté]]-tblData32456[[#This Row],[Montant perçu]]</f>
        <v>0</v>
      </c>
      <c r="H106" s="21"/>
    </row>
    <row r="107" spans="2:8" x14ac:dyDescent="0.4">
      <c r="B107" s="17">
        <f>tblData3245678910111213[[#This Row],[Nom du donnateur]]</f>
        <v>0</v>
      </c>
      <c r="C107" s="18">
        <f>tblData3245678910111213[[#This Row],[Téléphone]]</f>
        <v>0</v>
      </c>
      <c r="D107" s="53"/>
      <c r="E107" s="54"/>
      <c r="F107" s="54"/>
      <c r="G107" s="55">
        <f>tblData32456[[#This Row],[Montant a collecté]]-tblData32456[[#This Row],[Montant perçu]]</f>
        <v>0</v>
      </c>
      <c r="H107" s="21"/>
    </row>
    <row r="108" spans="2:8" x14ac:dyDescent="0.4">
      <c r="B108" s="17">
        <f>tblData3245678910111213[[#This Row],[Nom du donnateur]]</f>
        <v>0</v>
      </c>
      <c r="C108" s="18">
        <f>tblData3245678910111213[[#This Row],[Téléphone]]</f>
        <v>0</v>
      </c>
      <c r="D108" s="53"/>
      <c r="E108" s="54"/>
      <c r="F108" s="54"/>
      <c r="G108" s="55">
        <f>tblData32456[[#This Row],[Montant a collecté]]-tblData32456[[#This Row],[Montant perçu]]</f>
        <v>0</v>
      </c>
      <c r="H108" s="21"/>
    </row>
    <row r="109" spans="2:8" x14ac:dyDescent="0.4">
      <c r="B109" s="17">
        <f>tblData3245678910111213[[#This Row],[Nom du donnateur]]</f>
        <v>0</v>
      </c>
      <c r="C109" s="18">
        <f>tblData3245678910111213[[#This Row],[Téléphone]]</f>
        <v>0</v>
      </c>
      <c r="D109" s="53"/>
      <c r="E109" s="54"/>
      <c r="F109" s="54"/>
      <c r="G109" s="55">
        <f>tblData32456[[#This Row],[Montant a collecté]]-tblData32456[[#This Row],[Montant perçu]]</f>
        <v>0</v>
      </c>
      <c r="H109" s="21"/>
    </row>
    <row r="110" spans="2:8" x14ac:dyDescent="0.4">
      <c r="B110" s="17">
        <f>tblData3245678910111213[[#This Row],[Nom du donnateur]]</f>
        <v>0</v>
      </c>
      <c r="C110" s="18">
        <f>tblData3245678910111213[[#This Row],[Téléphone]]</f>
        <v>0</v>
      </c>
      <c r="D110" s="53"/>
      <c r="E110" s="54"/>
      <c r="F110" s="54"/>
      <c r="G110" s="55">
        <f>tblData32456[[#This Row],[Montant a collecté]]-tblData32456[[#This Row],[Montant perçu]]</f>
        <v>0</v>
      </c>
      <c r="H110" s="21"/>
    </row>
    <row r="111" spans="2:8" x14ac:dyDescent="0.4">
      <c r="B111" s="17">
        <f>tblData3245678910111213[[#This Row],[Nom du donnateur]]</f>
        <v>0</v>
      </c>
      <c r="C111" s="18">
        <f>tblData3245678910111213[[#This Row],[Téléphone]]</f>
        <v>0</v>
      </c>
      <c r="D111" s="53"/>
      <c r="E111" s="54"/>
      <c r="F111" s="54"/>
      <c r="G111" s="55">
        <f>tblData32456[[#This Row],[Montant a collecté]]-tblData32456[[#This Row],[Montant perçu]]</f>
        <v>0</v>
      </c>
      <c r="H111" s="21"/>
    </row>
    <row r="112" spans="2:8" x14ac:dyDescent="0.4">
      <c r="B112" s="17">
        <f>tblData3245678910111213[[#This Row],[Nom du donnateur]]</f>
        <v>0</v>
      </c>
      <c r="C112" s="18">
        <f>tblData3245678910111213[[#This Row],[Téléphone]]</f>
        <v>0</v>
      </c>
      <c r="D112" s="53"/>
      <c r="E112" s="54"/>
      <c r="F112" s="54"/>
      <c r="G112" s="55">
        <f>tblData32456[[#This Row],[Montant a collecté]]-tblData32456[[#This Row],[Montant perçu]]</f>
        <v>0</v>
      </c>
      <c r="H112" s="21"/>
    </row>
    <row r="113" spans="2:8" x14ac:dyDescent="0.4">
      <c r="B113" s="17">
        <f>tblData3245678910111213[[#This Row],[Nom du donnateur]]</f>
        <v>0</v>
      </c>
      <c r="C113" s="18">
        <f>tblData3245678910111213[[#This Row],[Téléphone]]</f>
        <v>0</v>
      </c>
      <c r="D113" s="53"/>
      <c r="E113" s="54"/>
      <c r="F113" s="54"/>
      <c r="G113" s="55">
        <f>tblData32456[[#This Row],[Montant a collecté]]-tblData32456[[#This Row],[Montant perçu]]</f>
        <v>0</v>
      </c>
      <c r="H113" s="21"/>
    </row>
    <row r="114" spans="2:8" x14ac:dyDescent="0.4">
      <c r="B114" s="17">
        <f>tblData3245678910111213[[#This Row],[Nom du donnateur]]</f>
        <v>0</v>
      </c>
      <c r="C114" s="18">
        <f>tblData3245678910111213[[#This Row],[Téléphone]]</f>
        <v>0</v>
      </c>
      <c r="D114" s="53"/>
      <c r="E114" s="54"/>
      <c r="F114" s="54"/>
      <c r="G114" s="55">
        <f>tblData32456[[#This Row],[Montant a collecté]]-tblData32456[[#This Row],[Montant perçu]]</f>
        <v>0</v>
      </c>
      <c r="H114" s="21"/>
    </row>
    <row r="115" spans="2:8" x14ac:dyDescent="0.4">
      <c r="B115" s="17">
        <f>tblData3245678910111213[[#This Row],[Nom du donnateur]]</f>
        <v>0</v>
      </c>
      <c r="C115" s="18">
        <f>tblData3245678910111213[[#This Row],[Téléphone]]</f>
        <v>0</v>
      </c>
      <c r="D115" s="53"/>
      <c r="E115" s="54"/>
      <c r="F115" s="54"/>
      <c r="G115" s="55">
        <f>tblData32456[[#This Row],[Montant a collecté]]-tblData32456[[#This Row],[Montant perçu]]</f>
        <v>0</v>
      </c>
      <c r="H115" s="21"/>
    </row>
    <row r="116" spans="2:8" x14ac:dyDescent="0.4">
      <c r="B116" s="17">
        <f>tblData3245678910111213[[#This Row],[Nom du donnateur]]</f>
        <v>0</v>
      </c>
      <c r="C116" s="18">
        <f>tblData3245678910111213[[#This Row],[Téléphone]]</f>
        <v>0</v>
      </c>
      <c r="D116" s="53"/>
      <c r="E116" s="54"/>
      <c r="F116" s="54"/>
      <c r="G116" s="55">
        <f>tblData32456[[#This Row],[Montant a collecté]]-tblData32456[[#This Row],[Montant perçu]]</f>
        <v>0</v>
      </c>
      <c r="H116" s="21"/>
    </row>
    <row r="117" spans="2:8" x14ac:dyDescent="0.4">
      <c r="B117" s="17">
        <f>tblData3245678910111213[[#This Row],[Nom du donnateur]]</f>
        <v>0</v>
      </c>
      <c r="C117" s="18">
        <f>tblData3245678910111213[[#This Row],[Téléphone]]</f>
        <v>0</v>
      </c>
      <c r="D117" s="53"/>
      <c r="E117" s="54"/>
      <c r="F117" s="54"/>
      <c r="G117" s="55">
        <f>tblData32456[[#This Row],[Montant a collecté]]-tblData32456[[#This Row],[Montant perçu]]</f>
        <v>0</v>
      </c>
      <c r="H117" s="21"/>
    </row>
    <row r="118" spans="2:8" x14ac:dyDescent="0.4">
      <c r="B118" s="17">
        <f>tblData3245678910111213[[#This Row],[Nom du donnateur]]</f>
        <v>0</v>
      </c>
      <c r="C118" s="18">
        <f>tblData3245678910111213[[#This Row],[Téléphone]]</f>
        <v>0</v>
      </c>
      <c r="D118" s="53"/>
      <c r="E118" s="54"/>
      <c r="F118" s="54"/>
      <c r="G118" s="55">
        <f>tblData32456[[#This Row],[Montant a collecté]]-tblData32456[[#This Row],[Montant perçu]]</f>
        <v>0</v>
      </c>
      <c r="H118" s="21"/>
    </row>
    <row r="119" spans="2:8" x14ac:dyDescent="0.4">
      <c r="B119" s="17">
        <f>tblData3245678910111213[[#This Row],[Nom du donnateur]]</f>
        <v>0</v>
      </c>
      <c r="C119" s="18">
        <f>tblData3245678910111213[[#This Row],[Téléphone]]</f>
        <v>0</v>
      </c>
      <c r="D119" s="53"/>
      <c r="E119" s="54"/>
      <c r="F119" s="54"/>
      <c r="G119" s="55">
        <f>tblData32456[[#This Row],[Montant a collecté]]-tblData32456[[#This Row],[Montant perçu]]</f>
        <v>0</v>
      </c>
      <c r="H119" s="21"/>
    </row>
    <row r="120" spans="2:8" x14ac:dyDescent="0.4">
      <c r="B120" s="17">
        <f>tblData3245678910111213[[#This Row],[Nom du donnateur]]</f>
        <v>0</v>
      </c>
      <c r="C120" s="18">
        <f>tblData3245678910111213[[#This Row],[Téléphone]]</f>
        <v>0</v>
      </c>
      <c r="D120" s="53"/>
      <c r="E120" s="54"/>
      <c r="F120" s="54"/>
      <c r="G120" s="55">
        <f>tblData32456[[#This Row],[Montant a collecté]]-tblData32456[[#This Row],[Montant perçu]]</f>
        <v>0</v>
      </c>
      <c r="H120" s="21"/>
    </row>
    <row r="121" spans="2:8" x14ac:dyDescent="0.4">
      <c r="B121" s="17">
        <f>tblData3245678910111213[[#This Row],[Nom du donnateur]]</f>
        <v>0</v>
      </c>
      <c r="C121" s="18">
        <f>tblData3245678910111213[[#This Row],[Téléphone]]</f>
        <v>0</v>
      </c>
      <c r="D121" s="53"/>
      <c r="E121" s="54"/>
      <c r="F121" s="54"/>
      <c r="G121" s="55">
        <f>tblData32456[[#This Row],[Montant a collecté]]-tblData32456[[#This Row],[Montant perçu]]</f>
        <v>0</v>
      </c>
      <c r="H121" s="21"/>
    </row>
    <row r="122" spans="2:8" x14ac:dyDescent="0.4">
      <c r="B122" s="17">
        <f>tblData3245678910111213[[#This Row],[Nom du donnateur]]</f>
        <v>0</v>
      </c>
      <c r="C122" s="18">
        <f>tblData3245678910111213[[#This Row],[Téléphone]]</f>
        <v>0</v>
      </c>
      <c r="D122" s="53"/>
      <c r="E122" s="54"/>
      <c r="F122" s="54"/>
      <c r="G122" s="55">
        <f>tblData32456[[#This Row],[Montant a collecté]]-tblData32456[[#This Row],[Montant perçu]]</f>
        <v>0</v>
      </c>
      <c r="H122" s="21"/>
    </row>
    <row r="123" spans="2:8" x14ac:dyDescent="0.4">
      <c r="B123" s="17">
        <f>tblData3245678910111213[[#This Row],[Nom du donnateur]]</f>
        <v>0</v>
      </c>
      <c r="C123" s="18">
        <f>tblData3245678910111213[[#This Row],[Téléphone]]</f>
        <v>0</v>
      </c>
      <c r="D123" s="53"/>
      <c r="E123" s="54"/>
      <c r="F123" s="54"/>
      <c r="G123" s="55">
        <f>tblData32456[[#This Row],[Montant a collecté]]-tblData32456[[#This Row],[Montant perçu]]</f>
        <v>0</v>
      </c>
      <c r="H123" s="21"/>
    </row>
    <row r="124" spans="2:8" x14ac:dyDescent="0.4">
      <c r="B124" s="17">
        <f>tblData3245678910111213[[#This Row],[Nom du donnateur]]</f>
        <v>0</v>
      </c>
      <c r="C124" s="18">
        <f>tblData3245678910111213[[#This Row],[Téléphone]]</f>
        <v>0</v>
      </c>
      <c r="D124" s="53"/>
      <c r="E124" s="54"/>
      <c r="F124" s="54"/>
      <c r="G124" s="55">
        <f>tblData32456[[#This Row],[Montant a collecté]]-tblData32456[[#This Row],[Montant perçu]]</f>
        <v>0</v>
      </c>
      <c r="H124" s="21"/>
    </row>
    <row r="125" spans="2:8" x14ac:dyDescent="0.4">
      <c r="B125" s="17">
        <f>tblData3245678910111213[[#This Row],[Nom du donnateur]]</f>
        <v>0</v>
      </c>
      <c r="C125" s="18">
        <f>tblData3245678910111213[[#This Row],[Téléphone]]</f>
        <v>0</v>
      </c>
      <c r="D125" s="53"/>
      <c r="E125" s="54"/>
      <c r="F125" s="54"/>
      <c r="G125" s="55">
        <f>tblData32456[[#This Row],[Montant a collecté]]-tblData32456[[#This Row],[Montant perçu]]</f>
        <v>0</v>
      </c>
      <c r="H125" s="21"/>
    </row>
    <row r="126" spans="2:8" x14ac:dyDescent="0.4">
      <c r="B126" s="17">
        <f>tblData3245678910111213[[#This Row],[Nom du donnateur]]</f>
        <v>0</v>
      </c>
      <c r="C126" s="18">
        <f>tblData3245678910111213[[#This Row],[Téléphone]]</f>
        <v>0</v>
      </c>
      <c r="D126" s="53"/>
      <c r="E126" s="54"/>
      <c r="F126" s="54"/>
      <c r="G126" s="55">
        <f>tblData32456[[#This Row],[Montant a collecté]]-tblData32456[[#This Row],[Montant perçu]]</f>
        <v>0</v>
      </c>
      <c r="H126" s="21"/>
    </row>
    <row r="127" spans="2:8" x14ac:dyDescent="0.4">
      <c r="B127" s="17">
        <f>tblData3245678910111213[[#This Row],[Nom du donnateur]]</f>
        <v>0</v>
      </c>
      <c r="C127" s="18">
        <f>tblData3245678910111213[[#This Row],[Téléphone]]</f>
        <v>0</v>
      </c>
      <c r="D127" s="53"/>
      <c r="E127" s="54"/>
      <c r="F127" s="54"/>
      <c r="G127" s="55">
        <f>tblData32456[[#This Row],[Montant a collecté]]-tblData32456[[#This Row],[Montant perçu]]</f>
        <v>0</v>
      </c>
      <c r="H127" s="21"/>
    </row>
    <row r="128" spans="2:8" x14ac:dyDescent="0.4">
      <c r="B128" s="17">
        <f>tblData3245678910111213[[#This Row],[Nom du donnateur]]</f>
        <v>0</v>
      </c>
      <c r="C128" s="18">
        <f>tblData3245678910111213[[#This Row],[Téléphone]]</f>
        <v>0</v>
      </c>
      <c r="D128" s="53"/>
      <c r="E128" s="54"/>
      <c r="F128" s="54"/>
      <c r="G128" s="55">
        <f>tblData32456[[#This Row],[Montant a collecté]]-tblData32456[[#This Row],[Montant perçu]]</f>
        <v>0</v>
      </c>
      <c r="H128" s="21"/>
    </row>
    <row r="129" spans="2:8" x14ac:dyDescent="0.4">
      <c r="B129" s="17">
        <f>tblData3245678910111213[[#This Row],[Nom du donnateur]]</f>
        <v>0</v>
      </c>
      <c r="C129" s="18">
        <f>tblData3245678910111213[[#This Row],[Téléphone]]</f>
        <v>0</v>
      </c>
      <c r="D129" s="53"/>
      <c r="E129" s="54"/>
      <c r="F129" s="54"/>
      <c r="G129" s="55">
        <f>tblData32456[[#This Row],[Montant a collecté]]-tblData32456[[#This Row],[Montant perçu]]</f>
        <v>0</v>
      </c>
      <c r="H129" s="21"/>
    </row>
    <row r="130" spans="2:8" x14ac:dyDescent="0.4">
      <c r="B130" s="17">
        <f>tblData3245678910111213[[#This Row],[Nom du donnateur]]</f>
        <v>0</v>
      </c>
      <c r="C130" s="18">
        <f>tblData3245678910111213[[#This Row],[Téléphone]]</f>
        <v>0</v>
      </c>
      <c r="D130" s="53"/>
      <c r="E130" s="54"/>
      <c r="F130" s="54"/>
      <c r="G130" s="55">
        <f>tblData32456[[#This Row],[Montant a collecté]]-tblData32456[[#This Row],[Montant perçu]]</f>
        <v>0</v>
      </c>
      <c r="H130" s="21"/>
    </row>
    <row r="131" spans="2:8" x14ac:dyDescent="0.4">
      <c r="B131" s="17">
        <f>tblData3245678910111213[[#This Row],[Nom du donnateur]]</f>
        <v>0</v>
      </c>
      <c r="C131" s="18">
        <f>tblData3245678910111213[[#This Row],[Téléphone]]</f>
        <v>0</v>
      </c>
      <c r="D131" s="53"/>
      <c r="E131" s="54"/>
      <c r="F131" s="54"/>
      <c r="G131" s="55">
        <f>tblData32456[[#This Row],[Montant a collecté]]-tblData32456[[#This Row],[Montant perçu]]</f>
        <v>0</v>
      </c>
      <c r="H131" s="21"/>
    </row>
    <row r="132" spans="2:8" x14ac:dyDescent="0.4">
      <c r="B132" s="17">
        <f>tblData3245678910111213[[#This Row],[Nom du donnateur]]</f>
        <v>0</v>
      </c>
      <c r="C132" s="18">
        <f>tblData3245678910111213[[#This Row],[Téléphone]]</f>
        <v>0</v>
      </c>
      <c r="D132" s="53"/>
      <c r="E132" s="54"/>
      <c r="F132" s="54"/>
      <c r="G132" s="55">
        <f>tblData32456[[#This Row],[Montant a collecté]]-tblData32456[[#This Row],[Montant perçu]]</f>
        <v>0</v>
      </c>
      <c r="H132" s="21"/>
    </row>
    <row r="133" spans="2:8" x14ac:dyDescent="0.4">
      <c r="B133" s="17">
        <f>tblData3245678910111213[[#This Row],[Nom du donnateur]]</f>
        <v>0</v>
      </c>
      <c r="C133" s="18">
        <f>tblData3245678910111213[[#This Row],[Téléphone]]</f>
        <v>0</v>
      </c>
      <c r="D133" s="53"/>
      <c r="E133" s="54"/>
      <c r="F133" s="54"/>
      <c r="G133" s="55">
        <f>tblData32456[[#This Row],[Montant a collecté]]-tblData32456[[#This Row],[Montant perçu]]</f>
        <v>0</v>
      </c>
      <c r="H133" s="21"/>
    </row>
    <row r="134" spans="2:8" x14ac:dyDescent="0.4">
      <c r="B134" s="17">
        <f>tblData3245678910111213[[#This Row],[Nom du donnateur]]</f>
        <v>0</v>
      </c>
      <c r="C134" s="18">
        <f>tblData3245678910111213[[#This Row],[Téléphone]]</f>
        <v>0</v>
      </c>
      <c r="D134" s="53"/>
      <c r="E134" s="54"/>
      <c r="F134" s="54"/>
      <c r="G134" s="55">
        <f>tblData32456[[#This Row],[Montant a collecté]]-tblData32456[[#This Row],[Montant perçu]]</f>
        <v>0</v>
      </c>
      <c r="H134" s="21"/>
    </row>
    <row r="135" spans="2:8" x14ac:dyDescent="0.4">
      <c r="B135" s="17">
        <f>tblData3245678910111213[[#This Row],[Nom du donnateur]]</f>
        <v>0</v>
      </c>
      <c r="C135" s="18">
        <f>tblData3245678910111213[[#This Row],[Téléphone]]</f>
        <v>0</v>
      </c>
      <c r="D135" s="53"/>
      <c r="E135" s="54"/>
      <c r="F135" s="54"/>
      <c r="G135" s="55">
        <f>tblData32456[[#This Row],[Montant a collecté]]-tblData32456[[#This Row],[Montant perçu]]</f>
        <v>0</v>
      </c>
      <c r="H135" s="21"/>
    </row>
    <row r="136" spans="2:8" x14ac:dyDescent="0.4">
      <c r="B136" s="17">
        <f>tblData3245678910111213[[#This Row],[Nom du donnateur]]</f>
        <v>0</v>
      </c>
      <c r="C136" s="18">
        <f>tblData3245678910111213[[#This Row],[Téléphone]]</f>
        <v>0</v>
      </c>
      <c r="D136" s="53"/>
      <c r="E136" s="54"/>
      <c r="F136" s="54"/>
      <c r="G136" s="55">
        <f>tblData32456[[#This Row],[Montant a collecté]]-tblData32456[[#This Row],[Montant perçu]]</f>
        <v>0</v>
      </c>
      <c r="H136" s="21"/>
    </row>
    <row r="137" spans="2:8" x14ac:dyDescent="0.4">
      <c r="B137" s="17">
        <f>tblData3245678910111213[[#This Row],[Nom du donnateur]]</f>
        <v>0</v>
      </c>
      <c r="C137" s="18">
        <f>tblData3245678910111213[[#This Row],[Téléphone]]</f>
        <v>0</v>
      </c>
      <c r="D137" s="53"/>
      <c r="E137" s="54"/>
      <c r="F137" s="54"/>
      <c r="G137" s="55">
        <f>tblData32456[[#This Row],[Montant a collecté]]-tblData32456[[#This Row],[Montant perçu]]</f>
        <v>0</v>
      </c>
      <c r="H137" s="21"/>
    </row>
    <row r="138" spans="2:8" x14ac:dyDescent="0.4">
      <c r="B138" s="17">
        <f>tblData3245678910111213[[#This Row],[Nom du donnateur]]</f>
        <v>0</v>
      </c>
      <c r="C138" s="18">
        <f>tblData3245678910111213[[#This Row],[Téléphone]]</f>
        <v>0</v>
      </c>
      <c r="D138" s="53"/>
      <c r="E138" s="54"/>
      <c r="F138" s="54"/>
      <c r="G138" s="55">
        <f>tblData32456[[#This Row],[Montant a collecté]]-tblData32456[[#This Row],[Montant perçu]]</f>
        <v>0</v>
      </c>
      <c r="H138" s="21"/>
    </row>
    <row r="139" spans="2:8" x14ac:dyDescent="0.4">
      <c r="B139" s="17">
        <f>tblData3245678910111213[[#This Row],[Nom du donnateur]]</f>
        <v>0</v>
      </c>
      <c r="C139" s="18">
        <f>tblData3245678910111213[[#This Row],[Téléphone]]</f>
        <v>0</v>
      </c>
      <c r="D139" s="53"/>
      <c r="E139" s="54"/>
      <c r="F139" s="54"/>
      <c r="G139" s="55">
        <f>tblData32456[[#This Row],[Montant a collecté]]-tblData32456[[#This Row],[Montant perçu]]</f>
        <v>0</v>
      </c>
      <c r="H139" s="21"/>
    </row>
    <row r="140" spans="2:8" x14ac:dyDescent="0.4">
      <c r="B140" s="17">
        <f>tblData3245678910111213[[#This Row],[Nom du donnateur]]</f>
        <v>0</v>
      </c>
      <c r="C140" s="18">
        <f>tblData3245678910111213[[#This Row],[Téléphone]]</f>
        <v>0</v>
      </c>
      <c r="D140" s="53"/>
      <c r="E140" s="54"/>
      <c r="F140" s="54"/>
      <c r="G140" s="55">
        <f>tblData32456[[#This Row],[Montant a collecté]]-tblData32456[[#This Row],[Montant perçu]]</f>
        <v>0</v>
      </c>
      <c r="H140" s="21"/>
    </row>
    <row r="141" spans="2:8" x14ac:dyDescent="0.4">
      <c r="B141" s="17">
        <f>tblData3245678910111213[[#This Row],[Nom du donnateur]]</f>
        <v>0</v>
      </c>
      <c r="C141" s="18">
        <f>tblData3245678910111213[[#This Row],[Téléphone]]</f>
        <v>0</v>
      </c>
      <c r="D141" s="53"/>
      <c r="E141" s="54"/>
      <c r="F141" s="54"/>
      <c r="G141" s="55">
        <f>tblData32456[[#This Row],[Montant a collecté]]-tblData32456[[#This Row],[Montant perçu]]</f>
        <v>0</v>
      </c>
      <c r="H141" s="21"/>
    </row>
    <row r="142" spans="2:8" x14ac:dyDescent="0.4">
      <c r="B142" s="17">
        <f>tblData3245678910111213[[#This Row],[Nom du donnateur]]</f>
        <v>0</v>
      </c>
      <c r="C142" s="18">
        <f>tblData3245678910111213[[#This Row],[Téléphone]]</f>
        <v>0</v>
      </c>
      <c r="D142" s="53"/>
      <c r="E142" s="54"/>
      <c r="F142" s="54"/>
      <c r="G142" s="55">
        <f>tblData32456[[#This Row],[Montant a collecté]]-tblData32456[[#This Row],[Montant perçu]]</f>
        <v>0</v>
      </c>
      <c r="H142" s="21"/>
    </row>
    <row r="143" spans="2:8" x14ac:dyDescent="0.4">
      <c r="B143" s="17">
        <f>tblData3245678910111213[[#This Row],[Nom du donnateur]]</f>
        <v>0</v>
      </c>
      <c r="C143" s="18">
        <f>tblData3245678910111213[[#This Row],[Téléphone]]</f>
        <v>0</v>
      </c>
      <c r="D143" s="53"/>
      <c r="E143" s="54"/>
      <c r="F143" s="54"/>
      <c r="G143" s="55">
        <f>tblData32456[[#This Row],[Montant a collecté]]-tblData32456[[#This Row],[Montant perçu]]</f>
        <v>0</v>
      </c>
      <c r="H143" s="21"/>
    </row>
    <row r="144" spans="2:8" x14ac:dyDescent="0.4">
      <c r="B144" s="17">
        <f>tblData3245678910111213[[#This Row],[Nom du donnateur]]</f>
        <v>0</v>
      </c>
      <c r="C144" s="18">
        <f>tblData3245678910111213[[#This Row],[Téléphone]]</f>
        <v>0</v>
      </c>
      <c r="D144" s="53"/>
      <c r="E144" s="54"/>
      <c r="F144" s="54"/>
      <c r="G144" s="55">
        <f>tblData32456[[#This Row],[Montant a collecté]]-tblData32456[[#This Row],[Montant perçu]]</f>
        <v>0</v>
      </c>
      <c r="H144" s="21"/>
    </row>
    <row r="145" spans="2:8" x14ac:dyDescent="0.4">
      <c r="B145" s="17">
        <f>tblData3245678910111213[[#This Row],[Nom du donnateur]]</f>
        <v>0</v>
      </c>
      <c r="C145" s="18">
        <f>tblData3245678910111213[[#This Row],[Téléphone]]</f>
        <v>0</v>
      </c>
      <c r="D145" s="53"/>
      <c r="E145" s="54"/>
      <c r="F145" s="54"/>
      <c r="G145" s="55">
        <f>tblData32456[[#This Row],[Montant a collecté]]-tblData32456[[#This Row],[Montant perçu]]</f>
        <v>0</v>
      </c>
      <c r="H145" s="21"/>
    </row>
    <row r="146" spans="2:8" x14ac:dyDescent="0.4">
      <c r="B146" s="17">
        <f>tblData3245678910111213[[#This Row],[Nom du donnateur]]</f>
        <v>0</v>
      </c>
      <c r="C146" s="18">
        <f>tblData3245678910111213[[#This Row],[Téléphone]]</f>
        <v>0</v>
      </c>
      <c r="D146" s="53"/>
      <c r="E146" s="54"/>
      <c r="F146" s="54"/>
      <c r="G146" s="55">
        <f>tblData32456[[#This Row],[Montant a collecté]]-tblData32456[[#This Row],[Montant perçu]]</f>
        <v>0</v>
      </c>
      <c r="H146" s="21"/>
    </row>
    <row r="147" spans="2:8" x14ac:dyDescent="0.4">
      <c r="B147" s="17">
        <f>tblData3245678910111213[[#This Row],[Nom du donnateur]]</f>
        <v>0</v>
      </c>
      <c r="C147" s="18">
        <f>tblData3245678910111213[[#This Row],[Téléphone]]</f>
        <v>0</v>
      </c>
      <c r="D147" s="53"/>
      <c r="E147" s="54"/>
      <c r="F147" s="54"/>
      <c r="G147" s="55">
        <f>tblData32456[[#This Row],[Montant a collecté]]-tblData32456[[#This Row],[Montant perçu]]</f>
        <v>0</v>
      </c>
      <c r="H147" s="21"/>
    </row>
    <row r="148" spans="2:8" x14ac:dyDescent="0.4">
      <c r="B148" s="17">
        <f>tblData3245678910111213[[#This Row],[Nom du donnateur]]</f>
        <v>0</v>
      </c>
      <c r="C148" s="18">
        <f>tblData3245678910111213[[#This Row],[Téléphone]]</f>
        <v>0</v>
      </c>
      <c r="D148" s="53"/>
      <c r="E148" s="54"/>
      <c r="F148" s="54"/>
      <c r="G148" s="55">
        <f>tblData32456[[#This Row],[Montant a collecté]]-tblData32456[[#This Row],[Montant perçu]]</f>
        <v>0</v>
      </c>
      <c r="H148" s="21"/>
    </row>
    <row r="149" spans="2:8" x14ac:dyDescent="0.4">
      <c r="B149" s="17">
        <f>tblData3245678910111213[[#This Row],[Nom du donnateur]]</f>
        <v>0</v>
      </c>
      <c r="C149" s="18">
        <f>tblData3245678910111213[[#This Row],[Téléphone]]</f>
        <v>0</v>
      </c>
      <c r="D149" s="53"/>
      <c r="E149" s="54"/>
      <c r="F149" s="54"/>
      <c r="G149" s="55">
        <f>tblData32456[[#This Row],[Montant a collecté]]-tblData32456[[#This Row],[Montant perçu]]</f>
        <v>0</v>
      </c>
      <c r="H149" s="21"/>
    </row>
    <row r="150" spans="2:8" x14ac:dyDescent="0.4">
      <c r="B150" s="17">
        <f>tblData3245678910111213[[#This Row],[Nom du donnateur]]</f>
        <v>0</v>
      </c>
      <c r="C150" s="18">
        <f>tblData3245678910111213[[#This Row],[Téléphone]]</f>
        <v>0</v>
      </c>
      <c r="D150" s="53"/>
      <c r="E150" s="54"/>
      <c r="F150" s="54"/>
      <c r="G150" s="55">
        <f>tblData32456[[#This Row],[Montant a collecté]]-tblData32456[[#This Row],[Montant perçu]]</f>
        <v>0</v>
      </c>
      <c r="H150" s="21"/>
    </row>
    <row r="151" spans="2:8" x14ac:dyDescent="0.4">
      <c r="B151" s="17">
        <f>tblData3245678910111213[[#This Row],[Nom du donnateur]]</f>
        <v>0</v>
      </c>
      <c r="C151" s="18">
        <f>tblData3245678910111213[[#This Row],[Téléphone]]</f>
        <v>0</v>
      </c>
      <c r="D151" s="53"/>
      <c r="E151" s="54"/>
      <c r="F151" s="54"/>
      <c r="G151" s="55">
        <f>tblData32456[[#This Row],[Montant a collecté]]-tblData32456[[#This Row],[Montant perçu]]</f>
        <v>0</v>
      </c>
      <c r="H151" s="21"/>
    </row>
    <row r="152" spans="2:8" x14ac:dyDescent="0.4">
      <c r="B152" s="17">
        <f>tblData3245678910111213[[#This Row],[Nom du donnateur]]</f>
        <v>0</v>
      </c>
      <c r="C152" s="18">
        <f>tblData3245678910111213[[#This Row],[Téléphone]]</f>
        <v>0</v>
      </c>
      <c r="D152" s="53"/>
      <c r="E152" s="54"/>
      <c r="F152" s="54"/>
      <c r="G152" s="55">
        <f>tblData32456[[#This Row],[Montant a collecté]]-tblData32456[[#This Row],[Montant perçu]]</f>
        <v>0</v>
      </c>
      <c r="H152" s="21"/>
    </row>
    <row r="153" spans="2:8" x14ac:dyDescent="0.4">
      <c r="B153" s="17">
        <f>tblData3245678910111213[[#This Row],[Nom du donnateur]]</f>
        <v>0</v>
      </c>
      <c r="C153" s="18">
        <f>tblData3245678910111213[[#This Row],[Téléphone]]</f>
        <v>0</v>
      </c>
      <c r="D153" s="53"/>
      <c r="E153" s="54"/>
      <c r="F153" s="54"/>
      <c r="G153" s="55">
        <f>tblData32456[[#This Row],[Montant a collecté]]-tblData32456[[#This Row],[Montant perçu]]</f>
        <v>0</v>
      </c>
      <c r="H153" s="21"/>
    </row>
    <row r="154" spans="2:8" x14ac:dyDescent="0.4">
      <c r="B154" s="17">
        <f>tblData3245678910111213[[#This Row],[Nom du donnateur]]</f>
        <v>0</v>
      </c>
      <c r="C154" s="18">
        <f>tblData3245678910111213[[#This Row],[Téléphone]]</f>
        <v>0</v>
      </c>
      <c r="D154" s="53"/>
      <c r="E154" s="54"/>
      <c r="F154" s="54"/>
      <c r="G154" s="55">
        <f>tblData32456[[#This Row],[Montant a collecté]]-tblData32456[[#This Row],[Montant perçu]]</f>
        <v>0</v>
      </c>
      <c r="H154" s="21"/>
    </row>
    <row r="155" spans="2:8" x14ac:dyDescent="0.4">
      <c r="B155" s="17">
        <f>tblData3245678910111213[[#This Row],[Nom du donnateur]]</f>
        <v>0</v>
      </c>
      <c r="C155" s="18">
        <f>tblData3245678910111213[[#This Row],[Téléphone]]</f>
        <v>0</v>
      </c>
      <c r="D155" s="53"/>
      <c r="E155" s="54"/>
      <c r="F155" s="54"/>
      <c r="G155" s="55">
        <f>tblData32456[[#This Row],[Montant a collecté]]-tblData32456[[#This Row],[Montant perçu]]</f>
        <v>0</v>
      </c>
      <c r="H155" s="21"/>
    </row>
    <row r="156" spans="2:8" x14ac:dyDescent="0.4">
      <c r="B156" s="17">
        <f>tblData3245678910111213[[#This Row],[Nom du donnateur]]</f>
        <v>0</v>
      </c>
      <c r="C156" s="18">
        <f>tblData3245678910111213[[#This Row],[Téléphone]]</f>
        <v>0</v>
      </c>
      <c r="D156" s="53"/>
      <c r="E156" s="54"/>
      <c r="F156" s="54"/>
      <c r="G156" s="55">
        <f>tblData32456[[#This Row],[Montant a collecté]]-tblData32456[[#This Row],[Montant perçu]]</f>
        <v>0</v>
      </c>
      <c r="H156" s="21"/>
    </row>
    <row r="157" spans="2:8" x14ac:dyDescent="0.4">
      <c r="B157" s="17">
        <f>tblData3245678910111213[[#This Row],[Nom du donnateur]]</f>
        <v>0</v>
      </c>
      <c r="C157" s="18">
        <f>tblData3245678910111213[[#This Row],[Téléphone]]</f>
        <v>0</v>
      </c>
      <c r="D157" s="53"/>
      <c r="E157" s="54"/>
      <c r="F157" s="54"/>
      <c r="G157" s="55">
        <f>tblData32456[[#This Row],[Montant a collecté]]-tblData32456[[#This Row],[Montant perçu]]</f>
        <v>0</v>
      </c>
      <c r="H157" s="21"/>
    </row>
    <row r="158" spans="2:8" x14ac:dyDescent="0.4">
      <c r="B158" s="17">
        <f>tblData3245678910111213[[#This Row],[Nom du donnateur]]</f>
        <v>0</v>
      </c>
      <c r="C158" s="18">
        <f>tblData3245678910111213[[#This Row],[Téléphone]]</f>
        <v>0</v>
      </c>
      <c r="D158" s="53"/>
      <c r="E158" s="54"/>
      <c r="F158" s="54"/>
      <c r="G158" s="55">
        <f>tblData32456[[#This Row],[Montant a collecté]]-tblData32456[[#This Row],[Montant perçu]]</f>
        <v>0</v>
      </c>
      <c r="H158" s="21"/>
    </row>
    <row r="159" spans="2:8" x14ac:dyDescent="0.4">
      <c r="B159" s="17">
        <f>tblData3245678910111213[[#This Row],[Nom du donnateur]]</f>
        <v>0</v>
      </c>
      <c r="C159" s="18">
        <f>tblData3245678910111213[[#This Row],[Téléphone]]</f>
        <v>0</v>
      </c>
      <c r="D159" s="53"/>
      <c r="E159" s="54"/>
      <c r="F159" s="54"/>
      <c r="G159" s="55">
        <f>tblData32456[[#This Row],[Montant a collecté]]-tblData32456[[#This Row],[Montant perçu]]</f>
        <v>0</v>
      </c>
      <c r="H159" s="21"/>
    </row>
    <row r="160" spans="2:8" x14ac:dyDescent="0.4">
      <c r="B160" s="17">
        <f>tblData3245678910111213[[#This Row],[Nom du donnateur]]</f>
        <v>0</v>
      </c>
      <c r="C160" s="18">
        <f>tblData3245678910111213[[#This Row],[Téléphone]]</f>
        <v>0</v>
      </c>
      <c r="D160" s="53"/>
      <c r="E160" s="54"/>
      <c r="F160" s="54"/>
      <c r="G160" s="55">
        <f>tblData32456[[#This Row],[Montant a collecté]]-tblData32456[[#This Row],[Montant perçu]]</f>
        <v>0</v>
      </c>
      <c r="H160" s="21"/>
    </row>
    <row r="161" spans="2:8" x14ac:dyDescent="0.4">
      <c r="B161" s="17">
        <f>tblData3245678910111213[[#This Row],[Nom du donnateur]]</f>
        <v>0</v>
      </c>
      <c r="C161" s="18">
        <f>tblData3245678910111213[[#This Row],[Téléphone]]</f>
        <v>0</v>
      </c>
      <c r="D161" s="53"/>
      <c r="E161" s="54"/>
      <c r="F161" s="54"/>
      <c r="G161" s="55">
        <f>tblData32456[[#This Row],[Montant a collecté]]-tblData32456[[#This Row],[Montant perçu]]</f>
        <v>0</v>
      </c>
      <c r="H161" s="21"/>
    </row>
    <row r="162" spans="2:8" x14ac:dyDescent="0.4">
      <c r="B162" s="17">
        <f>tblData3245678910111213[[#This Row],[Nom du donnateur]]</f>
        <v>0</v>
      </c>
      <c r="C162" s="18">
        <f>tblData3245678910111213[[#This Row],[Téléphone]]</f>
        <v>0</v>
      </c>
      <c r="D162" s="53"/>
      <c r="E162" s="54"/>
      <c r="F162" s="54"/>
      <c r="G162" s="55">
        <f>tblData32456[[#This Row],[Montant a collecté]]-tblData32456[[#This Row],[Montant perçu]]</f>
        <v>0</v>
      </c>
      <c r="H162" s="21"/>
    </row>
    <row r="163" spans="2:8" x14ac:dyDescent="0.4">
      <c r="B163" s="17">
        <f>tblData3245678910111213[[#This Row],[Nom du donnateur]]</f>
        <v>0</v>
      </c>
      <c r="C163" s="18">
        <f>tblData3245678910111213[[#This Row],[Téléphone]]</f>
        <v>0</v>
      </c>
      <c r="D163" s="53"/>
      <c r="E163" s="54"/>
      <c r="F163" s="54"/>
      <c r="G163" s="55">
        <f>tblData32456[[#This Row],[Montant a collecté]]-tblData32456[[#This Row],[Montant perçu]]</f>
        <v>0</v>
      </c>
      <c r="H163" s="21"/>
    </row>
    <row r="164" spans="2:8" x14ac:dyDescent="0.4">
      <c r="B164" s="17">
        <f>tblData3245678910111213[[#This Row],[Nom du donnateur]]</f>
        <v>0</v>
      </c>
      <c r="C164" s="18">
        <f>tblData3245678910111213[[#This Row],[Téléphone]]</f>
        <v>0</v>
      </c>
      <c r="D164" s="53"/>
      <c r="E164" s="54"/>
      <c r="F164" s="54"/>
      <c r="G164" s="55">
        <f>tblData32456[[#This Row],[Montant a collecté]]-tblData32456[[#This Row],[Montant perçu]]</f>
        <v>0</v>
      </c>
      <c r="H164" s="21"/>
    </row>
    <row r="165" spans="2:8" x14ac:dyDescent="0.4">
      <c r="B165" s="17">
        <f>tblData3245678910111213[[#This Row],[Nom du donnateur]]</f>
        <v>0</v>
      </c>
      <c r="C165" s="18">
        <f>tblData3245678910111213[[#This Row],[Téléphone]]</f>
        <v>0</v>
      </c>
      <c r="D165" s="53"/>
      <c r="E165" s="54"/>
      <c r="F165" s="54"/>
      <c r="G165" s="55">
        <f>tblData32456[[#This Row],[Montant a collecté]]-tblData32456[[#This Row],[Montant perçu]]</f>
        <v>0</v>
      </c>
      <c r="H165" s="21"/>
    </row>
    <row r="166" spans="2:8" x14ac:dyDescent="0.4">
      <c r="B166" s="17">
        <f>tblData3245678910111213[[#This Row],[Nom du donnateur]]</f>
        <v>0</v>
      </c>
      <c r="C166" s="18">
        <f>tblData3245678910111213[[#This Row],[Téléphone]]</f>
        <v>0</v>
      </c>
      <c r="D166" s="53"/>
      <c r="E166" s="54"/>
      <c r="F166" s="54"/>
      <c r="G166" s="55">
        <f>tblData32456[[#This Row],[Montant a collecté]]-tblData32456[[#This Row],[Montant perçu]]</f>
        <v>0</v>
      </c>
      <c r="H166" s="21"/>
    </row>
    <row r="167" spans="2:8" x14ac:dyDescent="0.4">
      <c r="B167" s="17">
        <f>tblData3245678910111213[[#This Row],[Nom du donnateur]]</f>
        <v>0</v>
      </c>
      <c r="C167" s="18">
        <f>tblData3245678910111213[[#This Row],[Téléphone]]</f>
        <v>0</v>
      </c>
      <c r="D167" s="53"/>
      <c r="E167" s="54"/>
      <c r="F167" s="54"/>
      <c r="G167" s="55">
        <f>tblData32456[[#This Row],[Montant a collecté]]-tblData32456[[#This Row],[Montant perçu]]</f>
        <v>0</v>
      </c>
      <c r="H167" s="21"/>
    </row>
    <row r="168" spans="2:8" x14ac:dyDescent="0.4">
      <c r="B168" s="17">
        <f>tblData3245678910111213[[#This Row],[Nom du donnateur]]</f>
        <v>0</v>
      </c>
      <c r="C168" s="18">
        <f>tblData3245678910111213[[#This Row],[Téléphone]]</f>
        <v>0</v>
      </c>
      <c r="D168" s="53"/>
      <c r="E168" s="54"/>
      <c r="F168" s="54"/>
      <c r="G168" s="55">
        <f>tblData32456[[#This Row],[Montant a collecté]]-tblData32456[[#This Row],[Montant perçu]]</f>
        <v>0</v>
      </c>
      <c r="H168" s="21"/>
    </row>
    <row r="169" spans="2:8" x14ac:dyDescent="0.4">
      <c r="B169" s="17">
        <f>tblData3245678910111213[[#This Row],[Nom du donnateur]]</f>
        <v>0</v>
      </c>
      <c r="C169" s="18">
        <f>tblData3245678910111213[[#This Row],[Téléphone]]</f>
        <v>0</v>
      </c>
      <c r="D169" s="53"/>
      <c r="E169" s="54"/>
      <c r="F169" s="54"/>
      <c r="G169" s="55">
        <f>tblData32456[[#This Row],[Montant a collecté]]-tblData32456[[#This Row],[Montant perçu]]</f>
        <v>0</v>
      </c>
      <c r="H169" s="21"/>
    </row>
    <row r="170" spans="2:8" x14ac:dyDescent="0.4">
      <c r="B170" s="17">
        <f>tblData3245678910111213[[#This Row],[Nom du donnateur]]</f>
        <v>0</v>
      </c>
      <c r="C170" s="18">
        <f>tblData3245678910111213[[#This Row],[Téléphone]]</f>
        <v>0</v>
      </c>
      <c r="D170" s="53"/>
      <c r="E170" s="54"/>
      <c r="F170" s="54"/>
      <c r="G170" s="55">
        <f>tblData32456[[#This Row],[Montant a collecté]]-tblData32456[[#This Row],[Montant perçu]]</f>
        <v>0</v>
      </c>
      <c r="H170" s="21"/>
    </row>
    <row r="171" spans="2:8" x14ac:dyDescent="0.4">
      <c r="B171" s="17">
        <f>tblData3245678910111213[[#This Row],[Nom du donnateur]]</f>
        <v>0</v>
      </c>
      <c r="C171" s="18">
        <f>tblData3245678910111213[[#This Row],[Téléphone]]</f>
        <v>0</v>
      </c>
      <c r="D171" s="53"/>
      <c r="E171" s="54"/>
      <c r="F171" s="54"/>
      <c r="G171" s="55">
        <f>tblData32456[[#This Row],[Montant a collecté]]-tblData32456[[#This Row],[Montant perçu]]</f>
        <v>0</v>
      </c>
      <c r="H171" s="21"/>
    </row>
    <row r="172" spans="2:8" x14ac:dyDescent="0.4">
      <c r="B172" s="17">
        <f>tblData3245678910111213[[#This Row],[Nom du donnateur]]</f>
        <v>0</v>
      </c>
      <c r="C172" s="18">
        <f>tblData3245678910111213[[#This Row],[Téléphone]]</f>
        <v>0</v>
      </c>
      <c r="D172" s="53"/>
      <c r="E172" s="54"/>
      <c r="F172" s="54"/>
      <c r="G172" s="55">
        <f>tblData32456[[#This Row],[Montant a collecté]]-tblData32456[[#This Row],[Montant perçu]]</f>
        <v>0</v>
      </c>
      <c r="H172" s="21"/>
    </row>
    <row r="173" spans="2:8" x14ac:dyDescent="0.4">
      <c r="B173" s="17">
        <f>tblData3245678910111213[[#This Row],[Nom du donnateur]]</f>
        <v>0</v>
      </c>
      <c r="C173" s="18">
        <f>tblData3245678910111213[[#This Row],[Téléphone]]</f>
        <v>0</v>
      </c>
      <c r="D173" s="53"/>
      <c r="E173" s="54"/>
      <c r="F173" s="54"/>
      <c r="G173" s="55">
        <f>tblData32456[[#This Row],[Montant a collecté]]-tblData32456[[#This Row],[Montant perçu]]</f>
        <v>0</v>
      </c>
      <c r="H173" s="21"/>
    </row>
    <row r="174" spans="2:8" x14ac:dyDescent="0.4">
      <c r="B174" s="17">
        <f>tblData3245678910111213[[#This Row],[Nom du donnateur]]</f>
        <v>0</v>
      </c>
      <c r="C174" s="18">
        <f>tblData3245678910111213[[#This Row],[Téléphone]]</f>
        <v>0</v>
      </c>
      <c r="D174" s="53"/>
      <c r="E174" s="54"/>
      <c r="F174" s="54"/>
      <c r="G174" s="55">
        <f>tblData32456[[#This Row],[Montant a collecté]]-tblData32456[[#This Row],[Montant perçu]]</f>
        <v>0</v>
      </c>
      <c r="H174" s="21"/>
    </row>
    <row r="175" spans="2:8" x14ac:dyDescent="0.4">
      <c r="B175" s="17">
        <f>tblData3245678910111213[[#This Row],[Nom du donnateur]]</f>
        <v>0</v>
      </c>
      <c r="C175" s="18">
        <f>tblData3245678910111213[[#This Row],[Téléphone]]</f>
        <v>0</v>
      </c>
      <c r="D175" s="53"/>
      <c r="E175" s="54"/>
      <c r="F175" s="54"/>
      <c r="G175" s="55">
        <f>tblData32456[[#This Row],[Montant a collecté]]-tblData32456[[#This Row],[Montant perçu]]</f>
        <v>0</v>
      </c>
      <c r="H175" s="21"/>
    </row>
    <row r="176" spans="2:8" x14ac:dyDescent="0.4">
      <c r="B176" s="17">
        <f>tblData3245678910111213[[#This Row],[Nom du donnateur]]</f>
        <v>0</v>
      </c>
      <c r="C176" s="18">
        <f>tblData3245678910111213[[#This Row],[Téléphone]]</f>
        <v>0</v>
      </c>
      <c r="D176" s="53"/>
      <c r="E176" s="54"/>
      <c r="F176" s="54"/>
      <c r="G176" s="55">
        <f>tblData32456[[#This Row],[Montant a collecté]]-tblData32456[[#This Row],[Montant perçu]]</f>
        <v>0</v>
      </c>
      <c r="H176" s="21"/>
    </row>
    <row r="177" spans="2:8" x14ac:dyDescent="0.4">
      <c r="B177" s="17">
        <f>tblData3245678910111213[[#This Row],[Nom du donnateur]]</f>
        <v>0</v>
      </c>
      <c r="C177" s="18">
        <f>tblData3245678910111213[[#This Row],[Téléphone]]</f>
        <v>0</v>
      </c>
      <c r="D177" s="53"/>
      <c r="E177" s="54"/>
      <c r="F177" s="54"/>
      <c r="G177" s="55">
        <f>tblData32456[[#This Row],[Montant a collecté]]-tblData32456[[#This Row],[Montant perçu]]</f>
        <v>0</v>
      </c>
      <c r="H177" s="21"/>
    </row>
    <row r="178" spans="2:8" x14ac:dyDescent="0.4">
      <c r="B178" s="17">
        <f>tblData3245678910111213[[#This Row],[Nom du donnateur]]</f>
        <v>0</v>
      </c>
      <c r="C178" s="18">
        <f>tblData3245678910111213[[#This Row],[Téléphone]]</f>
        <v>0</v>
      </c>
      <c r="D178" s="53"/>
      <c r="E178" s="54"/>
      <c r="F178" s="54"/>
      <c r="G178" s="55">
        <f>tblData32456[[#This Row],[Montant a collecté]]-tblData32456[[#This Row],[Montant perçu]]</f>
        <v>0</v>
      </c>
      <c r="H178" s="21"/>
    </row>
    <row r="179" spans="2:8" x14ac:dyDescent="0.4">
      <c r="B179" s="17">
        <f>tblData3245678910111213[[#This Row],[Nom du donnateur]]</f>
        <v>0</v>
      </c>
      <c r="C179" s="18">
        <f>tblData3245678910111213[[#This Row],[Téléphone]]</f>
        <v>0</v>
      </c>
      <c r="D179" s="53"/>
      <c r="E179" s="54"/>
      <c r="F179" s="54"/>
      <c r="G179" s="55">
        <f>tblData32456[[#This Row],[Montant a collecté]]-tblData32456[[#This Row],[Montant perçu]]</f>
        <v>0</v>
      </c>
      <c r="H179" s="21"/>
    </row>
    <row r="180" spans="2:8" x14ac:dyDescent="0.4">
      <c r="B180" s="17">
        <f>tblData3245678910111213[[#This Row],[Nom du donnateur]]</f>
        <v>0</v>
      </c>
      <c r="C180" s="18">
        <f>tblData3245678910111213[[#This Row],[Téléphone]]</f>
        <v>0</v>
      </c>
      <c r="D180" s="53"/>
      <c r="E180" s="54"/>
      <c r="F180" s="54"/>
      <c r="G180" s="55">
        <f>tblData32456[[#This Row],[Montant a collecté]]-tblData32456[[#This Row],[Montant perçu]]</f>
        <v>0</v>
      </c>
      <c r="H180" s="21"/>
    </row>
    <row r="181" spans="2:8" x14ac:dyDescent="0.4">
      <c r="B181" s="17">
        <f>tblData3245678910111213[[#This Row],[Nom du donnateur]]</f>
        <v>0</v>
      </c>
      <c r="C181" s="18">
        <f>tblData3245678910111213[[#This Row],[Téléphone]]</f>
        <v>0</v>
      </c>
      <c r="D181" s="53"/>
      <c r="E181" s="54"/>
      <c r="F181" s="54"/>
      <c r="G181" s="55">
        <f>tblData32456[[#This Row],[Montant a collecté]]-tblData32456[[#This Row],[Montant perçu]]</f>
        <v>0</v>
      </c>
      <c r="H181" s="21"/>
    </row>
    <row r="182" spans="2:8" x14ac:dyDescent="0.4">
      <c r="B182" s="17">
        <f>tblData3245678910111213[[#This Row],[Nom du donnateur]]</f>
        <v>0</v>
      </c>
      <c r="C182" s="18">
        <f>tblData3245678910111213[[#This Row],[Téléphone]]</f>
        <v>0</v>
      </c>
      <c r="D182" s="53"/>
      <c r="E182" s="54"/>
      <c r="F182" s="54"/>
      <c r="G182" s="55">
        <f>tblData32456[[#This Row],[Montant a collecté]]-tblData32456[[#This Row],[Montant perçu]]</f>
        <v>0</v>
      </c>
      <c r="H182" s="21"/>
    </row>
    <row r="183" spans="2:8" x14ac:dyDescent="0.4">
      <c r="B183" s="17">
        <f>tblData3245678910111213[[#This Row],[Nom du donnateur]]</f>
        <v>0</v>
      </c>
      <c r="C183" s="18">
        <f>tblData3245678910111213[[#This Row],[Téléphone]]</f>
        <v>0</v>
      </c>
      <c r="D183" s="53"/>
      <c r="E183" s="54"/>
      <c r="F183" s="54"/>
      <c r="G183" s="55">
        <f>tblData32456[[#This Row],[Montant a collecté]]-tblData32456[[#This Row],[Montant perçu]]</f>
        <v>0</v>
      </c>
      <c r="H183" s="21"/>
    </row>
    <row r="184" spans="2:8" x14ac:dyDescent="0.4">
      <c r="B184" s="17">
        <f>tblData3245678910111213[[#This Row],[Nom du donnateur]]</f>
        <v>0</v>
      </c>
      <c r="C184" s="18">
        <f>tblData3245678910111213[[#This Row],[Téléphone]]</f>
        <v>0</v>
      </c>
      <c r="D184" s="53"/>
      <c r="E184" s="54"/>
      <c r="F184" s="54"/>
      <c r="G184" s="55">
        <f>tblData32456[[#This Row],[Montant a collecté]]-tblData32456[[#This Row],[Montant perçu]]</f>
        <v>0</v>
      </c>
      <c r="H184" s="21"/>
    </row>
    <row r="185" spans="2:8" x14ac:dyDescent="0.4">
      <c r="B185" s="17">
        <f>tblData3245678910111213[[#This Row],[Nom du donnateur]]</f>
        <v>0</v>
      </c>
      <c r="C185" s="18">
        <f>tblData3245678910111213[[#This Row],[Téléphone]]</f>
        <v>0</v>
      </c>
      <c r="D185" s="53"/>
      <c r="E185" s="54"/>
      <c r="F185" s="54"/>
      <c r="G185" s="55">
        <f>tblData32456[[#This Row],[Montant a collecté]]-tblData32456[[#This Row],[Montant perçu]]</f>
        <v>0</v>
      </c>
      <c r="H185" s="21"/>
    </row>
    <row r="186" spans="2:8" x14ac:dyDescent="0.4">
      <c r="B186" s="17">
        <f>tblData3245678910111213[[#This Row],[Nom du donnateur]]</f>
        <v>0</v>
      </c>
      <c r="C186" s="18">
        <f>tblData3245678910111213[[#This Row],[Téléphone]]</f>
        <v>0</v>
      </c>
      <c r="D186" s="53"/>
      <c r="E186" s="54"/>
      <c r="F186" s="54"/>
      <c r="G186" s="55">
        <f>tblData32456[[#This Row],[Montant a collecté]]-tblData32456[[#This Row],[Montant perçu]]</f>
        <v>0</v>
      </c>
      <c r="H186" s="21"/>
    </row>
    <row r="187" spans="2:8" x14ac:dyDescent="0.4">
      <c r="B187" s="17">
        <f>tblData3245678910111213[[#This Row],[Nom du donnateur]]</f>
        <v>0</v>
      </c>
      <c r="C187" s="18">
        <f>tblData3245678910111213[[#This Row],[Téléphone]]</f>
        <v>0</v>
      </c>
      <c r="D187" s="53"/>
      <c r="E187" s="54"/>
      <c r="F187" s="54"/>
      <c r="G187" s="55">
        <f>tblData32456[[#This Row],[Montant a collecté]]-tblData32456[[#This Row],[Montant perçu]]</f>
        <v>0</v>
      </c>
      <c r="H187" s="21"/>
    </row>
    <row r="188" spans="2:8" x14ac:dyDescent="0.4">
      <c r="B188" s="17">
        <f>tblData3245678910111213[[#This Row],[Nom du donnateur]]</f>
        <v>0</v>
      </c>
      <c r="C188" s="18">
        <f>tblData3245678910111213[[#This Row],[Téléphone]]</f>
        <v>0</v>
      </c>
      <c r="D188" s="53"/>
      <c r="E188" s="54"/>
      <c r="F188" s="54"/>
      <c r="G188" s="55">
        <f>tblData32456[[#This Row],[Montant a collecté]]-tblData32456[[#This Row],[Montant perçu]]</f>
        <v>0</v>
      </c>
      <c r="H188" s="21"/>
    </row>
    <row r="189" spans="2:8" x14ac:dyDescent="0.4">
      <c r="B189" s="17">
        <f>tblData3245678910111213[[#This Row],[Nom du donnateur]]</f>
        <v>0</v>
      </c>
      <c r="C189" s="18">
        <f>tblData3245678910111213[[#This Row],[Téléphone]]</f>
        <v>0</v>
      </c>
      <c r="D189" s="53"/>
      <c r="E189" s="54"/>
      <c r="F189" s="54"/>
      <c r="G189" s="55">
        <f>tblData32456[[#This Row],[Montant a collecté]]-tblData32456[[#This Row],[Montant perçu]]</f>
        <v>0</v>
      </c>
      <c r="H189" s="21"/>
    </row>
    <row r="190" spans="2:8" x14ac:dyDescent="0.4">
      <c r="B190" s="17">
        <f>tblData3245678910111213[[#This Row],[Nom du donnateur]]</f>
        <v>0</v>
      </c>
      <c r="C190" s="18">
        <f>tblData3245678910111213[[#This Row],[Téléphone]]</f>
        <v>0</v>
      </c>
      <c r="D190" s="53"/>
      <c r="E190" s="54"/>
      <c r="F190" s="54"/>
      <c r="G190" s="55">
        <f>tblData32456[[#This Row],[Montant a collecté]]-tblData32456[[#This Row],[Montant perçu]]</f>
        <v>0</v>
      </c>
      <c r="H190" s="21"/>
    </row>
    <row r="191" spans="2:8" x14ac:dyDescent="0.4">
      <c r="B191" s="17">
        <f>tblData3245678910111213[[#This Row],[Nom du donnateur]]</f>
        <v>0</v>
      </c>
      <c r="C191" s="18">
        <f>tblData3245678910111213[[#This Row],[Téléphone]]</f>
        <v>0</v>
      </c>
      <c r="D191" s="53"/>
      <c r="E191" s="54"/>
      <c r="F191" s="54"/>
      <c r="G191" s="55">
        <f>tblData32456[[#This Row],[Montant a collecté]]-tblData32456[[#This Row],[Montant perçu]]</f>
        <v>0</v>
      </c>
      <c r="H191" s="21"/>
    </row>
    <row r="192" spans="2:8" x14ac:dyDescent="0.4">
      <c r="B192" s="17">
        <f>tblData3245678910111213[[#This Row],[Nom du donnateur]]</f>
        <v>0</v>
      </c>
      <c r="C192" s="18">
        <f>tblData3245678910111213[[#This Row],[Téléphone]]</f>
        <v>0</v>
      </c>
      <c r="D192" s="53"/>
      <c r="E192" s="54"/>
      <c r="F192" s="54"/>
      <c r="G192" s="55">
        <f>tblData32456[[#This Row],[Montant a collecté]]-tblData32456[[#This Row],[Montant perçu]]</f>
        <v>0</v>
      </c>
      <c r="H192" s="21"/>
    </row>
    <row r="193" spans="2:8" x14ac:dyDescent="0.4">
      <c r="B193" s="17">
        <f>tblData3245678910111213[[#This Row],[Nom du donnateur]]</f>
        <v>0</v>
      </c>
      <c r="C193" s="18">
        <f>tblData3245678910111213[[#This Row],[Téléphone]]</f>
        <v>0</v>
      </c>
      <c r="D193" s="53"/>
      <c r="E193" s="54"/>
      <c r="F193" s="54"/>
      <c r="G193" s="55">
        <f>tblData32456[[#This Row],[Montant a collecté]]-tblData32456[[#This Row],[Montant perçu]]</f>
        <v>0</v>
      </c>
      <c r="H193" s="21"/>
    </row>
    <row r="194" spans="2:8" x14ac:dyDescent="0.4">
      <c r="B194" s="17">
        <f>tblData3245678910111213[[#This Row],[Nom du donnateur]]</f>
        <v>0</v>
      </c>
      <c r="C194" s="18">
        <f>tblData3245678910111213[[#This Row],[Téléphone]]</f>
        <v>0</v>
      </c>
      <c r="D194" s="53"/>
      <c r="E194" s="54"/>
      <c r="F194" s="54"/>
      <c r="G194" s="55">
        <f>tblData32456[[#This Row],[Montant a collecté]]-tblData32456[[#This Row],[Montant perçu]]</f>
        <v>0</v>
      </c>
      <c r="H194" s="21"/>
    </row>
    <row r="195" spans="2:8" x14ac:dyDescent="0.4">
      <c r="B195" s="17">
        <f>tblData3245678910111213[[#This Row],[Nom du donnateur]]</f>
        <v>0</v>
      </c>
      <c r="C195" s="18">
        <f>tblData3245678910111213[[#This Row],[Téléphone]]</f>
        <v>0</v>
      </c>
      <c r="D195" s="53"/>
      <c r="E195" s="54"/>
      <c r="F195" s="54"/>
      <c r="G195" s="55">
        <f>tblData32456[[#This Row],[Montant a collecté]]-tblData32456[[#This Row],[Montant perçu]]</f>
        <v>0</v>
      </c>
      <c r="H195" s="21"/>
    </row>
    <row r="196" spans="2:8" x14ac:dyDescent="0.4">
      <c r="B196" s="17">
        <f>tblData3245678910111213[[#This Row],[Nom du donnateur]]</f>
        <v>0</v>
      </c>
      <c r="C196" s="18">
        <f>tblData3245678910111213[[#This Row],[Téléphone]]</f>
        <v>0</v>
      </c>
      <c r="D196" s="53"/>
      <c r="E196" s="54"/>
      <c r="F196" s="54"/>
      <c r="G196" s="55">
        <f>tblData32456[[#This Row],[Montant a collecté]]-tblData32456[[#This Row],[Montant perçu]]</f>
        <v>0</v>
      </c>
      <c r="H196" s="21"/>
    </row>
    <row r="197" spans="2:8" x14ac:dyDescent="0.4">
      <c r="B197" s="17">
        <f>tblData3245678910111213[[#This Row],[Nom du donnateur]]</f>
        <v>0</v>
      </c>
      <c r="C197" s="18">
        <f>tblData3245678910111213[[#This Row],[Téléphone]]</f>
        <v>0</v>
      </c>
      <c r="D197" s="53"/>
      <c r="E197" s="54"/>
      <c r="F197" s="54"/>
      <c r="G197" s="55">
        <f>tblData32456[[#This Row],[Montant a collecté]]-tblData32456[[#This Row],[Montant perçu]]</f>
        <v>0</v>
      </c>
      <c r="H197" s="21"/>
    </row>
    <row r="198" spans="2:8" x14ac:dyDescent="0.4">
      <c r="B198" s="17">
        <f>tblData3245678910111213[[#This Row],[Nom du donnateur]]</f>
        <v>0</v>
      </c>
      <c r="C198" s="18">
        <f>tblData3245678910111213[[#This Row],[Téléphone]]</f>
        <v>0</v>
      </c>
      <c r="D198" s="53"/>
      <c r="E198" s="54"/>
      <c r="F198" s="54"/>
      <c r="G198" s="55">
        <f>tblData32456[[#This Row],[Montant a collecté]]-tblData32456[[#This Row],[Montant perçu]]</f>
        <v>0</v>
      </c>
      <c r="H198" s="21"/>
    </row>
    <row r="199" spans="2:8" x14ac:dyDescent="0.4">
      <c r="B199" s="17">
        <f>tblData3245678910111213[[#This Row],[Nom du donnateur]]</f>
        <v>0</v>
      </c>
      <c r="C199" s="18">
        <f>tblData3245678910111213[[#This Row],[Téléphone]]</f>
        <v>0</v>
      </c>
      <c r="D199" s="53"/>
      <c r="E199" s="54"/>
      <c r="F199" s="54"/>
      <c r="G199" s="55">
        <f>tblData32456[[#This Row],[Montant a collecté]]-tblData32456[[#This Row],[Montant perçu]]</f>
        <v>0</v>
      </c>
      <c r="H199" s="21"/>
    </row>
    <row r="200" spans="2:8" x14ac:dyDescent="0.4">
      <c r="B200" s="17">
        <f>tblData3245678910111213[[#This Row],[Nom du donnateur]]</f>
        <v>0</v>
      </c>
      <c r="C200" s="18">
        <f>tblData3245678910111213[[#This Row],[Téléphone]]</f>
        <v>0</v>
      </c>
      <c r="D200" s="53"/>
      <c r="E200" s="54"/>
      <c r="F200" s="54"/>
      <c r="G200" s="55">
        <f>tblData32456[[#This Row],[Montant a collecté]]-tblData32456[[#This Row],[Montant perçu]]</f>
        <v>0</v>
      </c>
      <c r="H200" s="21"/>
    </row>
    <row r="201" spans="2:8" x14ac:dyDescent="0.4">
      <c r="B201" s="17">
        <f>tblData3245678910111213[[#This Row],[Nom du donnateur]]</f>
        <v>0</v>
      </c>
      <c r="C201" s="18">
        <f>tblData3245678910111213[[#This Row],[Téléphone]]</f>
        <v>0</v>
      </c>
      <c r="D201" s="53"/>
      <c r="E201" s="54"/>
      <c r="F201" s="54"/>
      <c r="G201" s="55">
        <f>tblData32456[[#This Row],[Montant a collecté]]-tblData32456[[#This Row],[Montant perçu]]</f>
        <v>0</v>
      </c>
      <c r="H201" s="21"/>
    </row>
    <row r="202" spans="2:8" x14ac:dyDescent="0.4">
      <c r="B202" s="17">
        <f>tblData3245678910111213[[#This Row],[Nom du donnateur]]</f>
        <v>0</v>
      </c>
      <c r="C202" s="18">
        <f>tblData3245678910111213[[#This Row],[Téléphone]]</f>
        <v>0</v>
      </c>
      <c r="D202" s="53"/>
      <c r="E202" s="54"/>
      <c r="F202" s="54"/>
      <c r="G202" s="55">
        <f>tblData32456[[#This Row],[Montant a collecté]]-tblData32456[[#This Row],[Montant perçu]]</f>
        <v>0</v>
      </c>
      <c r="H202" s="21"/>
    </row>
    <row r="203" spans="2:8" x14ac:dyDescent="0.4">
      <c r="B203" s="17">
        <f>tblData3245678910111213[[#This Row],[Nom du donnateur]]</f>
        <v>0</v>
      </c>
      <c r="C203" s="18">
        <f>tblData3245678910111213[[#This Row],[Téléphone]]</f>
        <v>0</v>
      </c>
      <c r="D203" s="53"/>
      <c r="E203" s="54"/>
      <c r="F203" s="54"/>
      <c r="G203" s="55">
        <f>tblData32456[[#This Row],[Montant a collecté]]-tblData32456[[#This Row],[Montant perçu]]</f>
        <v>0</v>
      </c>
      <c r="H203" s="21"/>
    </row>
    <row r="204" spans="2:8" x14ac:dyDescent="0.4">
      <c r="B204" s="17">
        <f>tblData3245678910111213[[#This Row],[Nom du donnateur]]</f>
        <v>0</v>
      </c>
      <c r="C204" s="18">
        <f>tblData3245678910111213[[#This Row],[Téléphone]]</f>
        <v>0</v>
      </c>
      <c r="D204" s="53"/>
      <c r="E204" s="54"/>
      <c r="F204" s="54"/>
      <c r="G204" s="55">
        <f>tblData32456[[#This Row],[Montant a collecté]]-tblData32456[[#This Row],[Montant perçu]]</f>
        <v>0</v>
      </c>
      <c r="H204" s="21"/>
    </row>
    <row r="205" spans="2:8" x14ac:dyDescent="0.4">
      <c r="B205" s="17">
        <f>tblData3245678910111213[[#This Row],[Nom du donnateur]]</f>
        <v>0</v>
      </c>
      <c r="C205" s="18">
        <f>tblData3245678910111213[[#This Row],[Téléphone]]</f>
        <v>0</v>
      </c>
      <c r="D205" s="53"/>
      <c r="E205" s="54"/>
      <c r="F205" s="54"/>
      <c r="G205" s="55">
        <f>tblData32456[[#This Row],[Montant a collecté]]-tblData32456[[#This Row],[Montant perçu]]</f>
        <v>0</v>
      </c>
      <c r="H205" s="21"/>
    </row>
    <row r="206" spans="2:8" x14ac:dyDescent="0.4">
      <c r="B206" s="17">
        <f>tblData3245678910111213[[#This Row],[Nom du donnateur]]</f>
        <v>0</v>
      </c>
      <c r="C206" s="18">
        <f>tblData3245678910111213[[#This Row],[Téléphone]]</f>
        <v>0</v>
      </c>
      <c r="D206" s="53"/>
      <c r="E206" s="54"/>
      <c r="F206" s="54"/>
      <c r="G206" s="55">
        <f>tblData32456[[#This Row],[Montant a collecté]]-tblData32456[[#This Row],[Montant perçu]]</f>
        <v>0</v>
      </c>
      <c r="H206" s="21"/>
    </row>
    <row r="207" spans="2:8" x14ac:dyDescent="0.4">
      <c r="B207" s="17">
        <f>tblData3245678910111213[[#This Row],[Nom du donnateur]]</f>
        <v>0</v>
      </c>
      <c r="C207" s="18">
        <f>tblData3245678910111213[[#This Row],[Téléphone]]</f>
        <v>0</v>
      </c>
      <c r="D207" s="53"/>
      <c r="E207" s="54"/>
      <c r="F207" s="54"/>
      <c r="G207" s="55">
        <f>tblData32456[[#This Row],[Montant a collecté]]-tblData32456[[#This Row],[Montant perçu]]</f>
        <v>0</v>
      </c>
      <c r="H207" s="21"/>
    </row>
    <row r="208" spans="2:8" x14ac:dyDescent="0.4">
      <c r="B208" s="17">
        <f>tblData3245678910111213[[#This Row],[Nom du donnateur]]</f>
        <v>0</v>
      </c>
      <c r="C208" s="18">
        <f>tblData3245678910111213[[#This Row],[Téléphone]]</f>
        <v>0</v>
      </c>
      <c r="D208" s="53"/>
      <c r="E208" s="54"/>
      <c r="F208" s="54"/>
      <c r="G208" s="55">
        <f>tblData32456[[#This Row],[Montant a collecté]]-tblData32456[[#This Row],[Montant perçu]]</f>
        <v>0</v>
      </c>
      <c r="H208" s="21"/>
    </row>
    <row r="209" spans="2:8" x14ac:dyDescent="0.4">
      <c r="B209" s="4" t="s">
        <v>0</v>
      </c>
      <c r="C209" s="5"/>
      <c r="D209" s="6"/>
      <c r="E209" s="28">
        <f>SUBTOTAL(109,tblData32456[Montant perçu])</f>
        <v>2345</v>
      </c>
      <c r="F209" s="28">
        <f>SUBTOTAL(109,tblData32456[Montant a collecté])</f>
        <v>2523</v>
      </c>
      <c r="G209" s="28">
        <f>SUBTOTAL(109,tblData32456[Différence])</f>
        <v>178</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2:Q209"/>
  <sheetViews>
    <sheetView showGridLines="0" topLeftCell="A180" zoomScale="80" zoomScaleNormal="80" workbookViewId="0">
      <selection activeCell="B22" sqref="B22:B208"/>
    </sheetView>
  </sheetViews>
  <sheetFormatPr defaultColWidth="9.1640625" defaultRowHeight="12.3" x14ac:dyDescent="0.4"/>
  <cols>
    <col min="1" max="1" width="1.71875" style="3" customWidth="1"/>
    <col min="2" max="2" width="33.71875" style="3" customWidth="1"/>
    <col min="3" max="3" width="24" style="3" customWidth="1"/>
    <col min="4" max="8" width="19.27734375" style="3" customWidth="1"/>
    <col min="9" max="9" width="1.71875" style="3" customWidth="1"/>
    <col min="10" max="10" width="14.77734375" style="3" customWidth="1"/>
    <col min="11" max="11" width="16.44140625" style="3" customWidth="1"/>
    <col min="12" max="16384" width="9.1640625" style="3"/>
  </cols>
  <sheetData>
    <row r="2" spans="2:17" ht="49.5" customHeight="1" x14ac:dyDescent="0.4">
      <c r="B2" s="1" t="s">
        <v>18</v>
      </c>
      <c r="C2" s="1"/>
      <c r="D2" s="1"/>
      <c r="E2" s="1"/>
      <c r="F2" s="1"/>
      <c r="G2" s="1"/>
      <c r="H2" s="1"/>
    </row>
    <row r="4" spans="2:17" ht="19.5" x14ac:dyDescent="0.4">
      <c r="B4" s="2" t="s">
        <v>10</v>
      </c>
      <c r="C4" s="26">
        <f>SUM(tblData3245[Montant perçu])</f>
        <v>2345</v>
      </c>
      <c r="D4" s="2"/>
      <c r="E4" s="2"/>
      <c r="F4" s="2"/>
      <c r="G4" s="2"/>
      <c r="H4" s="2"/>
      <c r="L4" s="24"/>
      <c r="Q4" s="25"/>
    </row>
    <row r="5" spans="2:17" ht="19.5" x14ac:dyDescent="0.4">
      <c r="B5" s="2" t="s">
        <v>11</v>
      </c>
      <c r="C5" s="26">
        <f>SUM(tblData3245[Montant a collecté])</f>
        <v>2523</v>
      </c>
      <c r="D5" s="2"/>
      <c r="E5" s="2"/>
      <c r="F5" s="2"/>
      <c r="G5" s="2"/>
      <c r="H5" s="2"/>
      <c r="J5" s="22"/>
      <c r="K5" s="22"/>
      <c r="L5" s="22"/>
    </row>
    <row r="6" spans="2:17" ht="19.5" x14ac:dyDescent="0.4">
      <c r="B6" s="2" t="s">
        <v>1</v>
      </c>
      <c r="C6" s="9">
        <f>COUNT(tblData3245[Montant perçu])</f>
        <v>3</v>
      </c>
      <c r="D6" s="2"/>
      <c r="E6" s="2"/>
      <c r="F6" s="2"/>
      <c r="G6" s="2"/>
      <c r="H6" s="2"/>
      <c r="J6" s="23"/>
      <c r="K6" s="23"/>
      <c r="L6" s="23"/>
    </row>
    <row r="7" spans="2:17" x14ac:dyDescent="0.4">
      <c r="L7" s="24"/>
    </row>
    <row r="8" spans="2:17" x14ac:dyDescent="0.4">
      <c r="B8" s="15" t="s">
        <v>2</v>
      </c>
      <c r="C8" s="12" t="s">
        <v>3</v>
      </c>
      <c r="D8" s="11" t="s">
        <v>4</v>
      </c>
      <c r="E8" s="13" t="s">
        <v>8</v>
      </c>
      <c r="F8" s="13" t="s">
        <v>5</v>
      </c>
      <c r="G8" s="13" t="s">
        <v>6</v>
      </c>
      <c r="H8" s="14" t="s">
        <v>7</v>
      </c>
    </row>
    <row r="9" spans="2:17" s="8" customFormat="1" x14ac:dyDescent="0.4">
      <c r="B9" s="16" t="str">
        <f>tblData3245678910111213[[#This Row],[Nom du donnateur]]</f>
        <v>army</v>
      </c>
      <c r="C9" s="10">
        <f>tblData3245678910111213[[#This Row],[Téléphone]]</f>
        <v>18238861</v>
      </c>
      <c r="D9" s="52"/>
      <c r="E9" s="27">
        <v>2300</v>
      </c>
      <c r="F9" s="27">
        <v>2500</v>
      </c>
      <c r="G9" s="29">
        <f>tblData3245[[#This Row],[Montant a collecté]]-tblData3245[[#This Row],[Montant perçu]]</f>
        <v>200</v>
      </c>
      <c r="H9" s="20"/>
    </row>
    <row r="10" spans="2:17" s="8" customFormat="1" x14ac:dyDescent="0.4">
      <c r="B10" s="17">
        <f>tblData3245678910111213[[#This Row],[Nom du donnateur]]</f>
        <v>123</v>
      </c>
      <c r="C10" s="18">
        <f>tblData3245678910111213[[#This Row],[Téléphone]]</f>
        <v>0</v>
      </c>
      <c r="D10" s="52"/>
      <c r="E10" s="27">
        <v>22</v>
      </c>
      <c r="F10" s="27">
        <v>23</v>
      </c>
      <c r="G10" s="29">
        <f>tblData3245[[#This Row],[Montant a collecté]]-tblData3245[[#This Row],[Montant perçu]]</f>
        <v>1</v>
      </c>
      <c r="H10" s="20"/>
    </row>
    <row r="11" spans="2:17" s="8" customFormat="1" x14ac:dyDescent="0.4">
      <c r="B11" s="17">
        <f>tblData3245678910111213[[#This Row],[Nom du donnateur]]</f>
        <v>1</v>
      </c>
      <c r="C11" s="18">
        <f>tblData3245678910111213[[#This Row],[Téléphone]]</f>
        <v>0</v>
      </c>
      <c r="D11" s="52"/>
      <c r="E11" s="27">
        <v>23</v>
      </c>
      <c r="F11" s="27"/>
      <c r="G11" s="29">
        <f>tblData3245[[#This Row],[Montant a collecté]]-tblData3245[[#This Row],[Montant perçu]]</f>
        <v>-23</v>
      </c>
      <c r="H11" s="20"/>
    </row>
    <row r="12" spans="2:17" s="8" customFormat="1" x14ac:dyDescent="0.4">
      <c r="B12" s="17">
        <f>tblData3245678910111213[[#This Row],[Nom du donnateur]]</f>
        <v>2</v>
      </c>
      <c r="C12" s="18">
        <f>tblData3245678910111213[[#This Row],[Téléphone]]</f>
        <v>0</v>
      </c>
      <c r="D12" s="52"/>
      <c r="E12" s="27"/>
      <c r="F12" s="27"/>
      <c r="G12" s="29">
        <f>tblData3245[[#This Row],[Montant a collecté]]-tblData3245[[#This Row],[Montant perçu]]</f>
        <v>0</v>
      </c>
      <c r="H12" s="20"/>
    </row>
    <row r="13" spans="2:17" x14ac:dyDescent="0.4">
      <c r="B13" s="17">
        <f>tblData3245678910111213[[#This Row],[Nom du donnateur]]</f>
        <v>3</v>
      </c>
      <c r="C13" s="18">
        <f>tblData3245678910111213[[#This Row],[Téléphone]]</f>
        <v>0</v>
      </c>
      <c r="D13" s="52"/>
      <c r="E13" s="27"/>
      <c r="F13" s="27"/>
      <c r="G13" s="29">
        <f>tblData3245[[#This Row],[Montant a collecté]]-tblData3245[[#This Row],[Montant perçu]]</f>
        <v>0</v>
      </c>
      <c r="H13" s="20"/>
      <c r="P13" s="8"/>
    </row>
    <row r="14" spans="2:17" x14ac:dyDescent="0.4">
      <c r="B14" s="17">
        <f>tblData3245678910111213[[#This Row],[Nom du donnateur]]</f>
        <v>4</v>
      </c>
      <c r="C14" s="18">
        <f>tblData3245678910111213[[#This Row],[Téléphone]]</f>
        <v>0</v>
      </c>
      <c r="D14" s="52"/>
      <c r="E14" s="27"/>
      <c r="F14" s="27"/>
      <c r="G14" s="29">
        <f>tblData3245[[#This Row],[Montant a collecté]]-tblData3245[[#This Row],[Montant perçu]]</f>
        <v>0</v>
      </c>
      <c r="H14" s="20"/>
      <c r="P14" s="8"/>
    </row>
    <row r="15" spans="2:17" x14ac:dyDescent="0.4">
      <c r="B15" s="17">
        <f>tblData3245678910111213[[#This Row],[Nom du donnateur]]</f>
        <v>5</v>
      </c>
      <c r="C15" s="18">
        <f>tblData3245678910111213[[#This Row],[Téléphone]]</f>
        <v>0</v>
      </c>
      <c r="D15" s="52"/>
      <c r="E15" s="27"/>
      <c r="F15" s="27"/>
      <c r="G15" s="29">
        <f>tblData3245[[#This Row],[Montant a collecté]]-tblData3245[[#This Row],[Montant perçu]]</f>
        <v>0</v>
      </c>
      <c r="H15" s="20"/>
    </row>
    <row r="16" spans="2:17" x14ac:dyDescent="0.4">
      <c r="B16" s="17">
        <f>tblData3245678910111213[[#This Row],[Nom du donnateur]]</f>
        <v>6</v>
      </c>
      <c r="C16" s="18">
        <f>tblData3245678910111213[[#This Row],[Téléphone]]</f>
        <v>0</v>
      </c>
      <c r="D16" s="52"/>
      <c r="E16" s="27"/>
      <c r="F16" s="27"/>
      <c r="G16" s="29">
        <f>tblData3245[[#This Row],[Montant a collecté]]-tblData3245[[#This Row],[Montant perçu]]</f>
        <v>0</v>
      </c>
      <c r="H16" s="20"/>
    </row>
    <row r="17" spans="2:8" x14ac:dyDescent="0.4">
      <c r="B17" s="17">
        <f>tblData3245678910111213[[#This Row],[Nom du donnateur]]</f>
        <v>7</v>
      </c>
      <c r="C17" s="18">
        <f>tblData3245678910111213[[#This Row],[Téléphone]]</f>
        <v>0</v>
      </c>
      <c r="D17" s="52"/>
      <c r="E17" s="27"/>
      <c r="F17" s="27"/>
      <c r="G17" s="29">
        <f>tblData3245[[#This Row],[Montant a collecté]]-tblData3245[[#This Row],[Montant perçu]]</f>
        <v>0</v>
      </c>
      <c r="H17" s="20"/>
    </row>
    <row r="18" spans="2:8" x14ac:dyDescent="0.4">
      <c r="B18" s="17">
        <f>tblData3245678910111213[[#This Row],[Nom du donnateur]]</f>
        <v>8</v>
      </c>
      <c r="C18" s="18">
        <f>tblData3245678910111213[[#This Row],[Téléphone]]</f>
        <v>0</v>
      </c>
      <c r="D18" s="52"/>
      <c r="E18" s="27"/>
      <c r="F18" s="27"/>
      <c r="G18" s="29">
        <f>tblData3245[[#This Row],[Montant a collecté]]-tblData3245[[#This Row],[Montant perçu]]</f>
        <v>0</v>
      </c>
      <c r="H18" s="20"/>
    </row>
    <row r="19" spans="2:8" x14ac:dyDescent="0.4">
      <c r="B19" s="17">
        <f>tblData3245678910111213[[#This Row],[Nom du donnateur]]</f>
        <v>9</v>
      </c>
      <c r="C19" s="18">
        <f>tblData3245678910111213[[#This Row],[Téléphone]]</f>
        <v>0</v>
      </c>
      <c r="D19" s="52"/>
      <c r="E19" s="27"/>
      <c r="F19" s="27"/>
      <c r="G19" s="29">
        <f>tblData3245[[#This Row],[Montant a collecté]]-tblData3245[[#This Row],[Montant perçu]]</f>
        <v>0</v>
      </c>
      <c r="H19" s="20"/>
    </row>
    <row r="20" spans="2:8" x14ac:dyDescent="0.4">
      <c r="B20" s="17">
        <f>tblData3245678910111213[[#This Row],[Nom du donnateur]]</f>
        <v>11</v>
      </c>
      <c r="C20" s="18">
        <f>tblData3245678910111213[[#This Row],[Téléphone]]</f>
        <v>0</v>
      </c>
      <c r="D20" s="52"/>
      <c r="E20" s="27"/>
      <c r="F20" s="27"/>
      <c r="G20" s="29">
        <f>tblData3245[[#This Row],[Montant a collecté]]-tblData3245[[#This Row],[Montant perçu]]</f>
        <v>0</v>
      </c>
      <c r="H20" s="20"/>
    </row>
    <row r="21" spans="2:8" x14ac:dyDescent="0.4">
      <c r="B21" s="17" t="str">
        <f>tblData3245678910111213[[#This Row],[Nom du donnateur]]</f>
        <v>lok</v>
      </c>
      <c r="C21" s="18">
        <f>tblData3245678910111213[[#This Row],[Téléphone]]</f>
        <v>1526748866</v>
      </c>
      <c r="D21" s="52"/>
      <c r="E21" s="27"/>
      <c r="F21" s="27"/>
      <c r="G21" s="29">
        <f>tblData3245[[#This Row],[Montant a collecté]]-tblData3245[[#This Row],[Montant perçu]]</f>
        <v>0</v>
      </c>
      <c r="H21" s="20"/>
    </row>
    <row r="22" spans="2:8" x14ac:dyDescent="0.4">
      <c r="B22" s="17">
        <f>tblData3245678910111213[[#This Row],[Nom du donnateur]]</f>
        <v>0</v>
      </c>
      <c r="C22" s="18">
        <f>tblData3245678910111213[[#This Row],[Téléphone]]</f>
        <v>0</v>
      </c>
      <c r="D22" s="52"/>
      <c r="E22" s="27"/>
      <c r="F22" s="27"/>
      <c r="G22" s="29">
        <f>tblData3245[[#This Row],[Montant a collecté]]-tblData3245[[#This Row],[Montant perçu]]</f>
        <v>0</v>
      </c>
      <c r="H22" s="21"/>
    </row>
    <row r="23" spans="2:8" x14ac:dyDescent="0.4">
      <c r="B23" s="17">
        <f>tblData3245678910111213[[#This Row],[Nom du donnateur]]</f>
        <v>0</v>
      </c>
      <c r="C23" s="18">
        <f>tblData3245678910111213[[#This Row],[Téléphone]]</f>
        <v>0</v>
      </c>
      <c r="D23" s="53"/>
      <c r="E23" s="54"/>
      <c r="F23" s="54"/>
      <c r="G23" s="55">
        <f>tblData3245[[#This Row],[Montant a collecté]]-tblData3245[[#This Row],[Montant perçu]]</f>
        <v>0</v>
      </c>
      <c r="H23" s="21"/>
    </row>
    <row r="24" spans="2:8" x14ac:dyDescent="0.4">
      <c r="B24" s="17">
        <f>tblData3245678910111213[[#This Row],[Nom du donnateur]]</f>
        <v>0</v>
      </c>
      <c r="C24" s="18">
        <f>tblData3245678910111213[[#This Row],[Téléphone]]</f>
        <v>0</v>
      </c>
      <c r="D24" s="53"/>
      <c r="E24" s="54"/>
      <c r="F24" s="54"/>
      <c r="G24" s="55">
        <f>tblData3245[[#This Row],[Montant a collecté]]-tblData3245[[#This Row],[Montant perçu]]</f>
        <v>0</v>
      </c>
      <c r="H24" s="21"/>
    </row>
    <row r="25" spans="2:8" x14ac:dyDescent="0.4">
      <c r="B25" s="17">
        <f>tblData3245678910111213[[#This Row],[Nom du donnateur]]</f>
        <v>0</v>
      </c>
      <c r="C25" s="18">
        <f>tblData3245678910111213[[#This Row],[Téléphone]]</f>
        <v>0</v>
      </c>
      <c r="D25" s="53"/>
      <c r="E25" s="54"/>
      <c r="F25" s="54"/>
      <c r="G25" s="55">
        <f>tblData3245[[#This Row],[Montant a collecté]]-tblData3245[[#This Row],[Montant perçu]]</f>
        <v>0</v>
      </c>
      <c r="H25" s="21"/>
    </row>
    <row r="26" spans="2:8" x14ac:dyDescent="0.4">
      <c r="B26" s="17">
        <f>tblData3245678910111213[[#This Row],[Nom du donnateur]]</f>
        <v>0</v>
      </c>
      <c r="C26" s="18">
        <f>tblData3245678910111213[[#This Row],[Téléphone]]</f>
        <v>0</v>
      </c>
      <c r="D26" s="53"/>
      <c r="E26" s="54"/>
      <c r="F26" s="54"/>
      <c r="G26" s="55">
        <f>tblData3245[[#This Row],[Montant a collecté]]-tblData3245[[#This Row],[Montant perçu]]</f>
        <v>0</v>
      </c>
      <c r="H26" s="21"/>
    </row>
    <row r="27" spans="2:8" x14ac:dyDescent="0.4">
      <c r="B27" s="17">
        <f>tblData3245678910111213[[#This Row],[Nom du donnateur]]</f>
        <v>0</v>
      </c>
      <c r="C27" s="18">
        <f>tblData3245678910111213[[#This Row],[Téléphone]]</f>
        <v>0</v>
      </c>
      <c r="D27" s="53"/>
      <c r="E27" s="54"/>
      <c r="F27" s="54"/>
      <c r="G27" s="55">
        <f>tblData3245[[#This Row],[Montant a collecté]]-tblData3245[[#This Row],[Montant perçu]]</f>
        <v>0</v>
      </c>
      <c r="H27" s="21"/>
    </row>
    <row r="28" spans="2:8" x14ac:dyDescent="0.4">
      <c r="B28" s="17">
        <f>tblData3245678910111213[[#This Row],[Nom du donnateur]]</f>
        <v>0</v>
      </c>
      <c r="C28" s="18">
        <f>tblData3245678910111213[[#This Row],[Téléphone]]</f>
        <v>0</v>
      </c>
      <c r="D28" s="53"/>
      <c r="E28" s="54"/>
      <c r="F28" s="54"/>
      <c r="G28" s="55">
        <f>tblData3245[[#This Row],[Montant a collecté]]-tblData3245[[#This Row],[Montant perçu]]</f>
        <v>0</v>
      </c>
      <c r="H28" s="21"/>
    </row>
    <row r="29" spans="2:8" x14ac:dyDescent="0.4">
      <c r="B29" s="17">
        <f>tblData3245678910111213[[#This Row],[Nom du donnateur]]</f>
        <v>0</v>
      </c>
      <c r="C29" s="18">
        <f>tblData3245678910111213[[#This Row],[Téléphone]]</f>
        <v>0</v>
      </c>
      <c r="D29" s="53"/>
      <c r="E29" s="54"/>
      <c r="F29" s="54"/>
      <c r="G29" s="55">
        <f>tblData3245[[#This Row],[Montant a collecté]]-tblData3245[[#This Row],[Montant perçu]]</f>
        <v>0</v>
      </c>
      <c r="H29" s="21"/>
    </row>
    <row r="30" spans="2:8" x14ac:dyDescent="0.4">
      <c r="B30" s="17">
        <f>tblData3245678910111213[[#This Row],[Nom du donnateur]]</f>
        <v>0</v>
      </c>
      <c r="C30" s="18">
        <f>tblData3245678910111213[[#This Row],[Téléphone]]</f>
        <v>0</v>
      </c>
      <c r="D30" s="53"/>
      <c r="E30" s="54"/>
      <c r="F30" s="54"/>
      <c r="G30" s="55">
        <f>tblData3245[[#This Row],[Montant a collecté]]-tblData3245[[#This Row],[Montant perçu]]</f>
        <v>0</v>
      </c>
      <c r="H30" s="21"/>
    </row>
    <row r="31" spans="2:8" x14ac:dyDescent="0.4">
      <c r="B31" s="17">
        <f>tblData3245678910111213[[#This Row],[Nom du donnateur]]</f>
        <v>0</v>
      </c>
      <c r="C31" s="18">
        <f>tblData3245678910111213[[#This Row],[Téléphone]]</f>
        <v>0</v>
      </c>
      <c r="D31" s="53"/>
      <c r="E31" s="54"/>
      <c r="F31" s="54"/>
      <c r="G31" s="55">
        <f>tblData3245[[#This Row],[Montant a collecté]]-tblData3245[[#This Row],[Montant perçu]]</f>
        <v>0</v>
      </c>
      <c r="H31" s="21"/>
    </row>
    <row r="32" spans="2:8" x14ac:dyDescent="0.4">
      <c r="B32" s="17">
        <f>tblData3245678910111213[[#This Row],[Nom du donnateur]]</f>
        <v>0</v>
      </c>
      <c r="C32" s="18">
        <f>tblData3245678910111213[[#This Row],[Téléphone]]</f>
        <v>0</v>
      </c>
      <c r="D32" s="53"/>
      <c r="E32" s="54"/>
      <c r="F32" s="54"/>
      <c r="G32" s="55">
        <f>tblData3245[[#This Row],[Montant a collecté]]-tblData3245[[#This Row],[Montant perçu]]</f>
        <v>0</v>
      </c>
      <c r="H32" s="21"/>
    </row>
    <row r="33" spans="2:8" x14ac:dyDescent="0.4">
      <c r="B33" s="17">
        <f>tblData3245678910111213[[#This Row],[Nom du donnateur]]</f>
        <v>0</v>
      </c>
      <c r="C33" s="18">
        <f>tblData3245678910111213[[#This Row],[Téléphone]]</f>
        <v>0</v>
      </c>
      <c r="D33" s="53"/>
      <c r="E33" s="54"/>
      <c r="F33" s="54"/>
      <c r="G33" s="55">
        <f>tblData3245[[#This Row],[Montant a collecté]]-tblData3245[[#This Row],[Montant perçu]]</f>
        <v>0</v>
      </c>
      <c r="H33" s="21"/>
    </row>
    <row r="34" spans="2:8" x14ac:dyDescent="0.4">
      <c r="B34" s="17">
        <f>tblData3245678910111213[[#This Row],[Nom du donnateur]]</f>
        <v>0</v>
      </c>
      <c r="C34" s="18">
        <f>tblData3245678910111213[[#This Row],[Téléphone]]</f>
        <v>0</v>
      </c>
      <c r="D34" s="53"/>
      <c r="E34" s="54"/>
      <c r="F34" s="54"/>
      <c r="G34" s="55">
        <f>tblData3245[[#This Row],[Montant a collecté]]-tblData3245[[#This Row],[Montant perçu]]</f>
        <v>0</v>
      </c>
      <c r="H34" s="21"/>
    </row>
    <row r="35" spans="2:8" x14ac:dyDescent="0.4">
      <c r="B35" s="17">
        <f>tblData3245678910111213[[#This Row],[Nom du donnateur]]</f>
        <v>0</v>
      </c>
      <c r="C35" s="18">
        <f>tblData3245678910111213[[#This Row],[Téléphone]]</f>
        <v>0</v>
      </c>
      <c r="D35" s="53"/>
      <c r="E35" s="54"/>
      <c r="F35" s="54"/>
      <c r="G35" s="55">
        <f>tblData3245[[#This Row],[Montant a collecté]]-tblData3245[[#This Row],[Montant perçu]]</f>
        <v>0</v>
      </c>
      <c r="H35" s="21"/>
    </row>
    <row r="36" spans="2:8" x14ac:dyDescent="0.4">
      <c r="B36" s="17">
        <f>tblData3245678910111213[[#This Row],[Nom du donnateur]]</f>
        <v>0</v>
      </c>
      <c r="C36" s="18">
        <f>tblData3245678910111213[[#This Row],[Téléphone]]</f>
        <v>0</v>
      </c>
      <c r="D36" s="53"/>
      <c r="E36" s="54"/>
      <c r="F36" s="54"/>
      <c r="G36" s="55">
        <f>tblData3245[[#This Row],[Montant a collecté]]-tblData3245[[#This Row],[Montant perçu]]</f>
        <v>0</v>
      </c>
      <c r="H36" s="21"/>
    </row>
    <row r="37" spans="2:8" x14ac:dyDescent="0.4">
      <c r="B37" s="17">
        <f>tblData3245678910111213[[#This Row],[Nom du donnateur]]</f>
        <v>0</v>
      </c>
      <c r="C37" s="18">
        <f>tblData3245678910111213[[#This Row],[Téléphone]]</f>
        <v>0</v>
      </c>
      <c r="D37" s="53"/>
      <c r="E37" s="54"/>
      <c r="F37" s="54"/>
      <c r="G37" s="55">
        <f>tblData3245[[#This Row],[Montant a collecté]]-tblData3245[[#This Row],[Montant perçu]]</f>
        <v>0</v>
      </c>
      <c r="H37" s="21"/>
    </row>
    <row r="38" spans="2:8" x14ac:dyDescent="0.4">
      <c r="B38" s="17">
        <f>tblData3245678910111213[[#This Row],[Nom du donnateur]]</f>
        <v>0</v>
      </c>
      <c r="C38" s="18">
        <f>tblData3245678910111213[[#This Row],[Téléphone]]</f>
        <v>0</v>
      </c>
      <c r="D38" s="53"/>
      <c r="E38" s="54"/>
      <c r="F38" s="54"/>
      <c r="G38" s="55">
        <f>tblData3245[[#This Row],[Montant a collecté]]-tblData3245[[#This Row],[Montant perçu]]</f>
        <v>0</v>
      </c>
      <c r="H38" s="21"/>
    </row>
    <row r="39" spans="2:8" x14ac:dyDescent="0.4">
      <c r="B39" s="17">
        <f>tblData3245678910111213[[#This Row],[Nom du donnateur]]</f>
        <v>0</v>
      </c>
      <c r="C39" s="18">
        <f>tblData3245678910111213[[#This Row],[Téléphone]]</f>
        <v>0</v>
      </c>
      <c r="D39" s="53"/>
      <c r="E39" s="54"/>
      <c r="F39" s="54"/>
      <c r="G39" s="55">
        <f>tblData3245[[#This Row],[Montant a collecté]]-tblData3245[[#This Row],[Montant perçu]]</f>
        <v>0</v>
      </c>
      <c r="H39" s="21"/>
    </row>
    <row r="40" spans="2:8" x14ac:dyDescent="0.4">
      <c r="B40" s="17">
        <f>tblData3245678910111213[[#This Row],[Nom du donnateur]]</f>
        <v>0</v>
      </c>
      <c r="C40" s="18">
        <f>tblData3245678910111213[[#This Row],[Téléphone]]</f>
        <v>0</v>
      </c>
      <c r="D40" s="53"/>
      <c r="E40" s="54"/>
      <c r="F40" s="54"/>
      <c r="G40" s="55">
        <f>tblData3245[[#This Row],[Montant a collecté]]-tblData3245[[#This Row],[Montant perçu]]</f>
        <v>0</v>
      </c>
      <c r="H40" s="21"/>
    </row>
    <row r="41" spans="2:8" x14ac:dyDescent="0.4">
      <c r="B41" s="17">
        <f>tblData3245678910111213[[#This Row],[Nom du donnateur]]</f>
        <v>0</v>
      </c>
      <c r="C41" s="18">
        <f>tblData3245678910111213[[#This Row],[Téléphone]]</f>
        <v>0</v>
      </c>
      <c r="D41" s="53"/>
      <c r="E41" s="54"/>
      <c r="F41" s="54"/>
      <c r="G41" s="55">
        <f>tblData3245[[#This Row],[Montant a collecté]]-tblData3245[[#This Row],[Montant perçu]]</f>
        <v>0</v>
      </c>
      <c r="H41" s="21"/>
    </row>
    <row r="42" spans="2:8" x14ac:dyDescent="0.4">
      <c r="B42" s="17">
        <f>tblData3245678910111213[[#This Row],[Nom du donnateur]]</f>
        <v>0</v>
      </c>
      <c r="C42" s="18">
        <f>tblData3245678910111213[[#This Row],[Téléphone]]</f>
        <v>0</v>
      </c>
      <c r="D42" s="53"/>
      <c r="E42" s="54"/>
      <c r="F42" s="54"/>
      <c r="G42" s="55">
        <f>tblData3245[[#This Row],[Montant a collecté]]-tblData3245[[#This Row],[Montant perçu]]</f>
        <v>0</v>
      </c>
      <c r="H42" s="21"/>
    </row>
    <row r="43" spans="2:8" x14ac:dyDescent="0.4">
      <c r="B43" s="17">
        <f>tblData3245678910111213[[#This Row],[Nom du donnateur]]</f>
        <v>0</v>
      </c>
      <c r="C43" s="18">
        <f>tblData3245678910111213[[#This Row],[Téléphone]]</f>
        <v>0</v>
      </c>
      <c r="D43" s="53"/>
      <c r="E43" s="54"/>
      <c r="F43" s="54"/>
      <c r="G43" s="55">
        <f>tblData3245[[#This Row],[Montant a collecté]]-tblData3245[[#This Row],[Montant perçu]]</f>
        <v>0</v>
      </c>
      <c r="H43" s="21"/>
    </row>
    <row r="44" spans="2:8" x14ac:dyDescent="0.4">
      <c r="B44" s="17">
        <f>tblData3245678910111213[[#This Row],[Nom du donnateur]]</f>
        <v>0</v>
      </c>
      <c r="C44" s="18">
        <f>tblData3245678910111213[[#This Row],[Téléphone]]</f>
        <v>0</v>
      </c>
      <c r="D44" s="53"/>
      <c r="E44" s="54"/>
      <c r="F44" s="54"/>
      <c r="G44" s="55">
        <f>tblData3245[[#This Row],[Montant a collecté]]-tblData3245[[#This Row],[Montant perçu]]</f>
        <v>0</v>
      </c>
      <c r="H44" s="21"/>
    </row>
    <row r="45" spans="2:8" x14ac:dyDescent="0.4">
      <c r="B45" s="17">
        <f>tblData3245678910111213[[#This Row],[Nom du donnateur]]</f>
        <v>0</v>
      </c>
      <c r="C45" s="18">
        <f>tblData3245678910111213[[#This Row],[Téléphone]]</f>
        <v>0</v>
      </c>
      <c r="D45" s="53"/>
      <c r="E45" s="54"/>
      <c r="F45" s="54"/>
      <c r="G45" s="55">
        <f>tblData3245[[#This Row],[Montant a collecté]]-tblData3245[[#This Row],[Montant perçu]]</f>
        <v>0</v>
      </c>
      <c r="H45" s="21"/>
    </row>
    <row r="46" spans="2:8" x14ac:dyDescent="0.4">
      <c r="B46" s="17">
        <f>tblData3245678910111213[[#This Row],[Nom du donnateur]]</f>
        <v>0</v>
      </c>
      <c r="C46" s="18">
        <f>tblData3245678910111213[[#This Row],[Téléphone]]</f>
        <v>0</v>
      </c>
      <c r="D46" s="53"/>
      <c r="E46" s="54"/>
      <c r="F46" s="54"/>
      <c r="G46" s="55">
        <f>tblData3245[[#This Row],[Montant a collecté]]-tblData3245[[#This Row],[Montant perçu]]</f>
        <v>0</v>
      </c>
      <c r="H46" s="21"/>
    </row>
    <row r="47" spans="2:8" x14ac:dyDescent="0.4">
      <c r="B47" s="17">
        <f>tblData3245678910111213[[#This Row],[Nom du donnateur]]</f>
        <v>0</v>
      </c>
      <c r="C47" s="18">
        <f>tblData3245678910111213[[#This Row],[Téléphone]]</f>
        <v>0</v>
      </c>
      <c r="D47" s="53"/>
      <c r="E47" s="54"/>
      <c r="F47" s="54"/>
      <c r="G47" s="55">
        <f>tblData3245[[#This Row],[Montant a collecté]]-tblData3245[[#This Row],[Montant perçu]]</f>
        <v>0</v>
      </c>
      <c r="H47" s="21"/>
    </row>
    <row r="48" spans="2:8" x14ac:dyDescent="0.4">
      <c r="B48" s="17">
        <f>tblData3245678910111213[[#This Row],[Nom du donnateur]]</f>
        <v>0</v>
      </c>
      <c r="C48" s="18">
        <f>tblData3245678910111213[[#This Row],[Téléphone]]</f>
        <v>0</v>
      </c>
      <c r="D48" s="53"/>
      <c r="E48" s="54"/>
      <c r="F48" s="54"/>
      <c r="G48" s="55">
        <f>tblData3245[[#This Row],[Montant a collecté]]-tblData3245[[#This Row],[Montant perçu]]</f>
        <v>0</v>
      </c>
      <c r="H48" s="21"/>
    </row>
    <row r="49" spans="2:8" x14ac:dyDescent="0.4">
      <c r="B49" s="17">
        <f>tblData3245678910111213[[#This Row],[Nom du donnateur]]</f>
        <v>0</v>
      </c>
      <c r="C49" s="18">
        <f>tblData3245678910111213[[#This Row],[Téléphone]]</f>
        <v>0</v>
      </c>
      <c r="D49" s="53"/>
      <c r="E49" s="54"/>
      <c r="F49" s="54"/>
      <c r="G49" s="55">
        <f>tblData3245[[#This Row],[Montant a collecté]]-tblData3245[[#This Row],[Montant perçu]]</f>
        <v>0</v>
      </c>
      <c r="H49" s="21"/>
    </row>
    <row r="50" spans="2:8" x14ac:dyDescent="0.4">
      <c r="B50" s="17">
        <f>tblData3245678910111213[[#This Row],[Nom du donnateur]]</f>
        <v>0</v>
      </c>
      <c r="C50" s="18">
        <f>tblData3245678910111213[[#This Row],[Téléphone]]</f>
        <v>0</v>
      </c>
      <c r="D50" s="53"/>
      <c r="E50" s="54"/>
      <c r="F50" s="54"/>
      <c r="G50" s="55">
        <f>tblData3245[[#This Row],[Montant a collecté]]-tblData3245[[#This Row],[Montant perçu]]</f>
        <v>0</v>
      </c>
      <c r="H50" s="21"/>
    </row>
    <row r="51" spans="2:8" x14ac:dyDescent="0.4">
      <c r="B51" s="17">
        <f>tblData3245678910111213[[#This Row],[Nom du donnateur]]</f>
        <v>0</v>
      </c>
      <c r="C51" s="18">
        <f>tblData3245678910111213[[#This Row],[Téléphone]]</f>
        <v>0</v>
      </c>
      <c r="D51" s="53"/>
      <c r="E51" s="54"/>
      <c r="F51" s="54"/>
      <c r="G51" s="55">
        <f>tblData3245[[#This Row],[Montant a collecté]]-tblData3245[[#This Row],[Montant perçu]]</f>
        <v>0</v>
      </c>
      <c r="H51" s="21"/>
    </row>
    <row r="52" spans="2:8" x14ac:dyDescent="0.4">
      <c r="B52" s="17">
        <f>tblData3245678910111213[[#This Row],[Nom du donnateur]]</f>
        <v>0</v>
      </c>
      <c r="C52" s="18">
        <f>tblData3245678910111213[[#This Row],[Téléphone]]</f>
        <v>0</v>
      </c>
      <c r="D52" s="53"/>
      <c r="E52" s="54"/>
      <c r="F52" s="54"/>
      <c r="G52" s="55">
        <f>tblData3245[[#This Row],[Montant a collecté]]-tblData3245[[#This Row],[Montant perçu]]</f>
        <v>0</v>
      </c>
      <c r="H52" s="21"/>
    </row>
    <row r="53" spans="2:8" x14ac:dyDescent="0.4">
      <c r="B53" s="17">
        <f>tblData3245678910111213[[#This Row],[Nom du donnateur]]</f>
        <v>0</v>
      </c>
      <c r="C53" s="18">
        <f>tblData3245678910111213[[#This Row],[Téléphone]]</f>
        <v>0</v>
      </c>
      <c r="D53" s="53"/>
      <c r="E53" s="54"/>
      <c r="F53" s="54"/>
      <c r="G53" s="55">
        <f>tblData3245[[#This Row],[Montant a collecté]]-tblData3245[[#This Row],[Montant perçu]]</f>
        <v>0</v>
      </c>
      <c r="H53" s="21"/>
    </row>
    <row r="54" spans="2:8" x14ac:dyDescent="0.4">
      <c r="B54" s="17">
        <f>tblData3245678910111213[[#This Row],[Nom du donnateur]]</f>
        <v>0</v>
      </c>
      <c r="C54" s="18">
        <f>tblData3245678910111213[[#This Row],[Téléphone]]</f>
        <v>0</v>
      </c>
      <c r="D54" s="53"/>
      <c r="E54" s="54"/>
      <c r="F54" s="54"/>
      <c r="G54" s="55">
        <f>tblData3245[[#This Row],[Montant a collecté]]-tblData3245[[#This Row],[Montant perçu]]</f>
        <v>0</v>
      </c>
      <c r="H54" s="21"/>
    </row>
    <row r="55" spans="2:8" x14ac:dyDescent="0.4">
      <c r="B55" s="17">
        <f>tblData3245678910111213[[#This Row],[Nom du donnateur]]</f>
        <v>0</v>
      </c>
      <c r="C55" s="18">
        <f>tblData3245678910111213[[#This Row],[Téléphone]]</f>
        <v>0</v>
      </c>
      <c r="D55" s="53"/>
      <c r="E55" s="54"/>
      <c r="F55" s="54"/>
      <c r="G55" s="55">
        <f>tblData3245[[#This Row],[Montant a collecté]]-tblData3245[[#This Row],[Montant perçu]]</f>
        <v>0</v>
      </c>
      <c r="H55" s="21"/>
    </row>
    <row r="56" spans="2:8" x14ac:dyDescent="0.4">
      <c r="B56" s="17">
        <f>tblData3245678910111213[[#This Row],[Nom du donnateur]]</f>
        <v>0</v>
      </c>
      <c r="C56" s="18">
        <f>tblData3245678910111213[[#This Row],[Téléphone]]</f>
        <v>0</v>
      </c>
      <c r="D56" s="53"/>
      <c r="E56" s="54"/>
      <c r="F56" s="54"/>
      <c r="G56" s="55">
        <f>tblData3245[[#This Row],[Montant a collecté]]-tblData3245[[#This Row],[Montant perçu]]</f>
        <v>0</v>
      </c>
      <c r="H56" s="21"/>
    </row>
    <row r="57" spans="2:8" x14ac:dyDescent="0.4">
      <c r="B57" s="17">
        <f>tblData3245678910111213[[#This Row],[Nom du donnateur]]</f>
        <v>0</v>
      </c>
      <c r="C57" s="18">
        <f>tblData3245678910111213[[#This Row],[Téléphone]]</f>
        <v>0</v>
      </c>
      <c r="D57" s="53"/>
      <c r="E57" s="54"/>
      <c r="F57" s="54"/>
      <c r="G57" s="55">
        <f>tblData3245[[#This Row],[Montant a collecté]]-tblData3245[[#This Row],[Montant perçu]]</f>
        <v>0</v>
      </c>
      <c r="H57" s="21"/>
    </row>
    <row r="58" spans="2:8" x14ac:dyDescent="0.4">
      <c r="B58" s="17">
        <f>tblData3245678910111213[[#This Row],[Nom du donnateur]]</f>
        <v>0</v>
      </c>
      <c r="C58" s="18">
        <f>tblData3245678910111213[[#This Row],[Téléphone]]</f>
        <v>0</v>
      </c>
      <c r="D58" s="53"/>
      <c r="E58" s="54"/>
      <c r="F58" s="54"/>
      <c r="G58" s="55">
        <f>tblData3245[[#This Row],[Montant a collecté]]-tblData3245[[#This Row],[Montant perçu]]</f>
        <v>0</v>
      </c>
      <c r="H58" s="21"/>
    </row>
    <row r="59" spans="2:8" x14ac:dyDescent="0.4">
      <c r="B59" s="17">
        <f>tblData3245678910111213[[#This Row],[Nom du donnateur]]</f>
        <v>0</v>
      </c>
      <c r="C59" s="18">
        <f>tblData3245678910111213[[#This Row],[Téléphone]]</f>
        <v>0</v>
      </c>
      <c r="D59" s="53"/>
      <c r="E59" s="54"/>
      <c r="F59" s="54"/>
      <c r="G59" s="55">
        <f>tblData3245[[#This Row],[Montant a collecté]]-tblData3245[[#This Row],[Montant perçu]]</f>
        <v>0</v>
      </c>
      <c r="H59" s="21"/>
    </row>
    <row r="60" spans="2:8" x14ac:dyDescent="0.4">
      <c r="B60" s="17">
        <f>tblData3245678910111213[[#This Row],[Nom du donnateur]]</f>
        <v>0</v>
      </c>
      <c r="C60" s="18">
        <f>tblData3245678910111213[[#This Row],[Téléphone]]</f>
        <v>0</v>
      </c>
      <c r="D60" s="53"/>
      <c r="E60" s="54"/>
      <c r="F60" s="54"/>
      <c r="G60" s="55">
        <f>tblData3245[[#This Row],[Montant a collecté]]-tblData3245[[#This Row],[Montant perçu]]</f>
        <v>0</v>
      </c>
      <c r="H60" s="21"/>
    </row>
    <row r="61" spans="2:8" x14ac:dyDescent="0.4">
      <c r="B61" s="17">
        <f>tblData3245678910111213[[#This Row],[Nom du donnateur]]</f>
        <v>0</v>
      </c>
      <c r="C61" s="18">
        <f>tblData3245678910111213[[#This Row],[Téléphone]]</f>
        <v>0</v>
      </c>
      <c r="D61" s="53"/>
      <c r="E61" s="54"/>
      <c r="F61" s="54"/>
      <c r="G61" s="55">
        <f>tblData3245[[#This Row],[Montant a collecté]]-tblData3245[[#This Row],[Montant perçu]]</f>
        <v>0</v>
      </c>
      <c r="H61" s="21"/>
    </row>
    <row r="62" spans="2:8" x14ac:dyDescent="0.4">
      <c r="B62" s="17">
        <f>tblData3245678910111213[[#This Row],[Nom du donnateur]]</f>
        <v>0</v>
      </c>
      <c r="C62" s="18">
        <f>tblData3245678910111213[[#This Row],[Téléphone]]</f>
        <v>0</v>
      </c>
      <c r="D62" s="53"/>
      <c r="E62" s="54"/>
      <c r="F62" s="54"/>
      <c r="G62" s="55">
        <f>tblData3245[[#This Row],[Montant a collecté]]-tblData3245[[#This Row],[Montant perçu]]</f>
        <v>0</v>
      </c>
      <c r="H62" s="21"/>
    </row>
    <row r="63" spans="2:8" x14ac:dyDescent="0.4">
      <c r="B63" s="17">
        <f>tblData3245678910111213[[#This Row],[Nom du donnateur]]</f>
        <v>0</v>
      </c>
      <c r="C63" s="18">
        <f>tblData3245678910111213[[#This Row],[Téléphone]]</f>
        <v>0</v>
      </c>
      <c r="D63" s="53"/>
      <c r="E63" s="54"/>
      <c r="F63" s="54"/>
      <c r="G63" s="55">
        <f>tblData3245[[#This Row],[Montant a collecté]]-tblData3245[[#This Row],[Montant perçu]]</f>
        <v>0</v>
      </c>
      <c r="H63" s="21"/>
    </row>
    <row r="64" spans="2:8" x14ac:dyDescent="0.4">
      <c r="B64" s="17">
        <f>tblData3245678910111213[[#This Row],[Nom du donnateur]]</f>
        <v>0</v>
      </c>
      <c r="C64" s="18">
        <f>tblData3245678910111213[[#This Row],[Téléphone]]</f>
        <v>0</v>
      </c>
      <c r="D64" s="53"/>
      <c r="E64" s="54"/>
      <c r="F64" s="54"/>
      <c r="G64" s="55">
        <f>tblData3245[[#This Row],[Montant a collecté]]-tblData3245[[#This Row],[Montant perçu]]</f>
        <v>0</v>
      </c>
      <c r="H64" s="21"/>
    </row>
    <row r="65" spans="2:8" x14ac:dyDescent="0.4">
      <c r="B65" s="17">
        <f>tblData3245678910111213[[#This Row],[Nom du donnateur]]</f>
        <v>0</v>
      </c>
      <c r="C65" s="18">
        <f>tblData3245678910111213[[#This Row],[Téléphone]]</f>
        <v>0</v>
      </c>
      <c r="D65" s="53"/>
      <c r="E65" s="54"/>
      <c r="F65" s="54"/>
      <c r="G65" s="55">
        <f>tblData3245[[#This Row],[Montant a collecté]]-tblData3245[[#This Row],[Montant perçu]]</f>
        <v>0</v>
      </c>
      <c r="H65" s="21"/>
    </row>
    <row r="66" spans="2:8" x14ac:dyDescent="0.4">
      <c r="B66" s="17">
        <f>tblData3245678910111213[[#This Row],[Nom du donnateur]]</f>
        <v>0</v>
      </c>
      <c r="C66" s="18">
        <f>tblData3245678910111213[[#This Row],[Téléphone]]</f>
        <v>0</v>
      </c>
      <c r="D66" s="53"/>
      <c r="E66" s="54"/>
      <c r="F66" s="54"/>
      <c r="G66" s="55">
        <f>tblData3245[[#This Row],[Montant a collecté]]-tblData3245[[#This Row],[Montant perçu]]</f>
        <v>0</v>
      </c>
      <c r="H66" s="21"/>
    </row>
    <row r="67" spans="2:8" x14ac:dyDescent="0.4">
      <c r="B67" s="17">
        <f>tblData3245678910111213[[#This Row],[Nom du donnateur]]</f>
        <v>0</v>
      </c>
      <c r="C67" s="18">
        <f>tblData3245678910111213[[#This Row],[Téléphone]]</f>
        <v>0</v>
      </c>
      <c r="D67" s="53"/>
      <c r="E67" s="54"/>
      <c r="F67" s="54"/>
      <c r="G67" s="55">
        <f>tblData3245[[#This Row],[Montant a collecté]]-tblData3245[[#This Row],[Montant perçu]]</f>
        <v>0</v>
      </c>
      <c r="H67" s="21"/>
    </row>
    <row r="68" spans="2:8" x14ac:dyDescent="0.4">
      <c r="B68" s="17">
        <f>tblData3245678910111213[[#This Row],[Nom du donnateur]]</f>
        <v>0</v>
      </c>
      <c r="C68" s="18">
        <f>tblData3245678910111213[[#This Row],[Téléphone]]</f>
        <v>0</v>
      </c>
      <c r="D68" s="53"/>
      <c r="E68" s="54"/>
      <c r="F68" s="54"/>
      <c r="G68" s="55">
        <f>tblData3245[[#This Row],[Montant a collecté]]-tblData3245[[#This Row],[Montant perçu]]</f>
        <v>0</v>
      </c>
      <c r="H68" s="21"/>
    </row>
    <row r="69" spans="2:8" x14ac:dyDescent="0.4">
      <c r="B69" s="17">
        <f>tblData3245678910111213[[#This Row],[Nom du donnateur]]</f>
        <v>0</v>
      </c>
      <c r="C69" s="18">
        <f>tblData3245678910111213[[#This Row],[Téléphone]]</f>
        <v>0</v>
      </c>
      <c r="D69" s="53"/>
      <c r="E69" s="54"/>
      <c r="F69" s="54"/>
      <c r="G69" s="55">
        <f>tblData3245[[#This Row],[Montant a collecté]]-tblData3245[[#This Row],[Montant perçu]]</f>
        <v>0</v>
      </c>
      <c r="H69" s="21"/>
    </row>
    <row r="70" spans="2:8" x14ac:dyDescent="0.4">
      <c r="B70" s="17">
        <f>tblData3245678910111213[[#This Row],[Nom du donnateur]]</f>
        <v>0</v>
      </c>
      <c r="C70" s="18">
        <f>tblData3245678910111213[[#This Row],[Téléphone]]</f>
        <v>0</v>
      </c>
      <c r="D70" s="53"/>
      <c r="E70" s="54"/>
      <c r="F70" s="54"/>
      <c r="G70" s="55">
        <f>tblData3245[[#This Row],[Montant a collecté]]-tblData3245[[#This Row],[Montant perçu]]</f>
        <v>0</v>
      </c>
      <c r="H70" s="21"/>
    </row>
    <row r="71" spans="2:8" x14ac:dyDescent="0.4">
      <c r="B71" s="17">
        <f>tblData3245678910111213[[#This Row],[Nom du donnateur]]</f>
        <v>0</v>
      </c>
      <c r="C71" s="18">
        <f>tblData3245678910111213[[#This Row],[Téléphone]]</f>
        <v>0</v>
      </c>
      <c r="D71" s="53"/>
      <c r="E71" s="54"/>
      <c r="F71" s="54"/>
      <c r="G71" s="55">
        <f>tblData3245[[#This Row],[Montant a collecté]]-tblData3245[[#This Row],[Montant perçu]]</f>
        <v>0</v>
      </c>
      <c r="H71" s="21"/>
    </row>
    <row r="72" spans="2:8" x14ac:dyDescent="0.4">
      <c r="B72" s="17">
        <f>tblData3245678910111213[[#This Row],[Nom du donnateur]]</f>
        <v>0</v>
      </c>
      <c r="C72" s="18">
        <f>tblData3245678910111213[[#This Row],[Téléphone]]</f>
        <v>0</v>
      </c>
      <c r="D72" s="53"/>
      <c r="E72" s="54"/>
      <c r="F72" s="54"/>
      <c r="G72" s="55">
        <f>tblData3245[[#This Row],[Montant a collecté]]-tblData3245[[#This Row],[Montant perçu]]</f>
        <v>0</v>
      </c>
      <c r="H72" s="21"/>
    </row>
    <row r="73" spans="2:8" x14ac:dyDescent="0.4">
      <c r="B73" s="17">
        <f>tblData3245678910111213[[#This Row],[Nom du donnateur]]</f>
        <v>0</v>
      </c>
      <c r="C73" s="18">
        <f>tblData3245678910111213[[#This Row],[Téléphone]]</f>
        <v>0</v>
      </c>
      <c r="D73" s="53"/>
      <c r="E73" s="54"/>
      <c r="F73" s="54"/>
      <c r="G73" s="55">
        <f>tblData3245[[#This Row],[Montant a collecté]]-tblData3245[[#This Row],[Montant perçu]]</f>
        <v>0</v>
      </c>
      <c r="H73" s="21"/>
    </row>
    <row r="74" spans="2:8" x14ac:dyDescent="0.4">
      <c r="B74" s="17">
        <f>tblData3245678910111213[[#This Row],[Nom du donnateur]]</f>
        <v>0</v>
      </c>
      <c r="C74" s="18">
        <f>tblData3245678910111213[[#This Row],[Téléphone]]</f>
        <v>0</v>
      </c>
      <c r="D74" s="53"/>
      <c r="E74" s="54"/>
      <c r="F74" s="54"/>
      <c r="G74" s="55">
        <f>tblData3245[[#This Row],[Montant a collecté]]-tblData3245[[#This Row],[Montant perçu]]</f>
        <v>0</v>
      </c>
      <c r="H74" s="21"/>
    </row>
    <row r="75" spans="2:8" x14ac:dyDescent="0.4">
      <c r="B75" s="17">
        <f>tblData3245678910111213[[#This Row],[Nom du donnateur]]</f>
        <v>0</v>
      </c>
      <c r="C75" s="18">
        <f>tblData3245678910111213[[#This Row],[Téléphone]]</f>
        <v>0</v>
      </c>
      <c r="D75" s="53"/>
      <c r="E75" s="54"/>
      <c r="F75" s="54"/>
      <c r="G75" s="55">
        <f>tblData3245[[#This Row],[Montant a collecté]]-tblData3245[[#This Row],[Montant perçu]]</f>
        <v>0</v>
      </c>
      <c r="H75" s="21"/>
    </row>
    <row r="76" spans="2:8" x14ac:dyDescent="0.4">
      <c r="B76" s="17">
        <f>tblData3245678910111213[[#This Row],[Nom du donnateur]]</f>
        <v>0</v>
      </c>
      <c r="C76" s="18">
        <f>tblData3245678910111213[[#This Row],[Téléphone]]</f>
        <v>0</v>
      </c>
      <c r="D76" s="53"/>
      <c r="E76" s="54"/>
      <c r="F76" s="54"/>
      <c r="G76" s="55">
        <f>tblData3245[[#This Row],[Montant a collecté]]-tblData3245[[#This Row],[Montant perçu]]</f>
        <v>0</v>
      </c>
      <c r="H76" s="21"/>
    </row>
    <row r="77" spans="2:8" x14ac:dyDescent="0.4">
      <c r="B77" s="17">
        <f>tblData3245678910111213[[#This Row],[Nom du donnateur]]</f>
        <v>0</v>
      </c>
      <c r="C77" s="18">
        <f>tblData3245678910111213[[#This Row],[Téléphone]]</f>
        <v>0</v>
      </c>
      <c r="D77" s="53"/>
      <c r="E77" s="54"/>
      <c r="F77" s="54"/>
      <c r="G77" s="55">
        <f>tblData3245[[#This Row],[Montant a collecté]]-tblData3245[[#This Row],[Montant perçu]]</f>
        <v>0</v>
      </c>
      <c r="H77" s="21"/>
    </row>
    <row r="78" spans="2:8" x14ac:dyDescent="0.4">
      <c r="B78" s="17">
        <f>tblData3245678910111213[[#This Row],[Nom du donnateur]]</f>
        <v>0</v>
      </c>
      <c r="C78" s="18">
        <f>tblData3245678910111213[[#This Row],[Téléphone]]</f>
        <v>0</v>
      </c>
      <c r="D78" s="53"/>
      <c r="E78" s="54"/>
      <c r="F78" s="54"/>
      <c r="G78" s="55">
        <f>tblData3245[[#This Row],[Montant a collecté]]-tblData3245[[#This Row],[Montant perçu]]</f>
        <v>0</v>
      </c>
      <c r="H78" s="21"/>
    </row>
    <row r="79" spans="2:8" x14ac:dyDescent="0.4">
      <c r="B79" s="17">
        <f>tblData3245678910111213[[#This Row],[Nom du donnateur]]</f>
        <v>0</v>
      </c>
      <c r="C79" s="18">
        <f>tblData3245678910111213[[#This Row],[Téléphone]]</f>
        <v>0</v>
      </c>
      <c r="D79" s="53"/>
      <c r="E79" s="54"/>
      <c r="F79" s="54"/>
      <c r="G79" s="55">
        <f>tblData3245[[#This Row],[Montant a collecté]]-tblData3245[[#This Row],[Montant perçu]]</f>
        <v>0</v>
      </c>
      <c r="H79" s="21"/>
    </row>
    <row r="80" spans="2:8" x14ac:dyDescent="0.4">
      <c r="B80" s="17">
        <f>tblData3245678910111213[[#This Row],[Nom du donnateur]]</f>
        <v>0</v>
      </c>
      <c r="C80" s="18">
        <f>tblData3245678910111213[[#This Row],[Téléphone]]</f>
        <v>0</v>
      </c>
      <c r="D80" s="53"/>
      <c r="E80" s="54"/>
      <c r="F80" s="54"/>
      <c r="G80" s="55">
        <f>tblData3245[[#This Row],[Montant a collecté]]-tblData3245[[#This Row],[Montant perçu]]</f>
        <v>0</v>
      </c>
      <c r="H80" s="21"/>
    </row>
    <row r="81" spans="2:8" x14ac:dyDescent="0.4">
      <c r="B81" s="17">
        <f>tblData3245678910111213[[#This Row],[Nom du donnateur]]</f>
        <v>0</v>
      </c>
      <c r="C81" s="18">
        <f>tblData3245678910111213[[#This Row],[Téléphone]]</f>
        <v>0</v>
      </c>
      <c r="D81" s="53"/>
      <c r="E81" s="54"/>
      <c r="F81" s="54"/>
      <c r="G81" s="55">
        <f>tblData3245[[#This Row],[Montant a collecté]]-tblData3245[[#This Row],[Montant perçu]]</f>
        <v>0</v>
      </c>
      <c r="H81" s="21"/>
    </row>
    <row r="82" spans="2:8" x14ac:dyDescent="0.4">
      <c r="B82" s="17">
        <f>tblData3245678910111213[[#This Row],[Nom du donnateur]]</f>
        <v>0</v>
      </c>
      <c r="C82" s="18">
        <f>tblData3245678910111213[[#This Row],[Téléphone]]</f>
        <v>0</v>
      </c>
      <c r="D82" s="53"/>
      <c r="E82" s="54"/>
      <c r="F82" s="54"/>
      <c r="G82" s="55">
        <f>tblData3245[[#This Row],[Montant a collecté]]-tblData3245[[#This Row],[Montant perçu]]</f>
        <v>0</v>
      </c>
      <c r="H82" s="21"/>
    </row>
    <row r="83" spans="2:8" x14ac:dyDescent="0.4">
      <c r="B83" s="17">
        <f>tblData3245678910111213[[#This Row],[Nom du donnateur]]</f>
        <v>0</v>
      </c>
      <c r="C83" s="18">
        <f>tblData3245678910111213[[#This Row],[Téléphone]]</f>
        <v>0</v>
      </c>
      <c r="D83" s="53"/>
      <c r="E83" s="54"/>
      <c r="F83" s="54"/>
      <c r="G83" s="55">
        <f>tblData3245[[#This Row],[Montant a collecté]]-tblData3245[[#This Row],[Montant perçu]]</f>
        <v>0</v>
      </c>
      <c r="H83" s="21"/>
    </row>
    <row r="84" spans="2:8" x14ac:dyDescent="0.4">
      <c r="B84" s="17">
        <f>tblData3245678910111213[[#This Row],[Nom du donnateur]]</f>
        <v>0</v>
      </c>
      <c r="C84" s="18">
        <f>tblData3245678910111213[[#This Row],[Téléphone]]</f>
        <v>0</v>
      </c>
      <c r="D84" s="53"/>
      <c r="E84" s="54"/>
      <c r="F84" s="54"/>
      <c r="G84" s="55">
        <f>tblData3245[[#This Row],[Montant a collecté]]-tblData3245[[#This Row],[Montant perçu]]</f>
        <v>0</v>
      </c>
      <c r="H84" s="21"/>
    </row>
    <row r="85" spans="2:8" x14ac:dyDescent="0.4">
      <c r="B85" s="17">
        <f>tblData3245678910111213[[#This Row],[Nom du donnateur]]</f>
        <v>0</v>
      </c>
      <c r="C85" s="18">
        <f>tblData3245678910111213[[#This Row],[Téléphone]]</f>
        <v>0</v>
      </c>
      <c r="D85" s="53"/>
      <c r="E85" s="54"/>
      <c r="F85" s="54"/>
      <c r="G85" s="55">
        <f>tblData3245[[#This Row],[Montant a collecté]]-tblData3245[[#This Row],[Montant perçu]]</f>
        <v>0</v>
      </c>
      <c r="H85" s="21"/>
    </row>
    <row r="86" spans="2:8" x14ac:dyDescent="0.4">
      <c r="B86" s="17">
        <f>tblData3245678910111213[[#This Row],[Nom du donnateur]]</f>
        <v>0</v>
      </c>
      <c r="C86" s="18">
        <f>tblData3245678910111213[[#This Row],[Téléphone]]</f>
        <v>0</v>
      </c>
      <c r="D86" s="53"/>
      <c r="E86" s="54"/>
      <c r="F86" s="54"/>
      <c r="G86" s="55">
        <f>tblData3245[[#This Row],[Montant a collecté]]-tblData3245[[#This Row],[Montant perçu]]</f>
        <v>0</v>
      </c>
      <c r="H86" s="21"/>
    </row>
    <row r="87" spans="2:8" x14ac:dyDescent="0.4">
      <c r="B87" s="17">
        <f>tblData3245678910111213[[#This Row],[Nom du donnateur]]</f>
        <v>0</v>
      </c>
      <c r="C87" s="18">
        <f>tblData3245678910111213[[#This Row],[Téléphone]]</f>
        <v>0</v>
      </c>
      <c r="D87" s="53"/>
      <c r="E87" s="54"/>
      <c r="F87" s="54"/>
      <c r="G87" s="55">
        <f>tblData3245[[#This Row],[Montant a collecté]]-tblData3245[[#This Row],[Montant perçu]]</f>
        <v>0</v>
      </c>
      <c r="H87" s="21"/>
    </row>
    <row r="88" spans="2:8" x14ac:dyDescent="0.4">
      <c r="B88" s="17">
        <f>tblData3245678910111213[[#This Row],[Nom du donnateur]]</f>
        <v>0</v>
      </c>
      <c r="C88" s="18">
        <f>tblData3245678910111213[[#This Row],[Téléphone]]</f>
        <v>0</v>
      </c>
      <c r="D88" s="53"/>
      <c r="E88" s="54"/>
      <c r="F88" s="54"/>
      <c r="G88" s="55">
        <f>tblData3245[[#This Row],[Montant a collecté]]-tblData3245[[#This Row],[Montant perçu]]</f>
        <v>0</v>
      </c>
      <c r="H88" s="21"/>
    </row>
    <row r="89" spans="2:8" x14ac:dyDescent="0.4">
      <c r="B89" s="17">
        <f>tblData3245678910111213[[#This Row],[Nom du donnateur]]</f>
        <v>0</v>
      </c>
      <c r="C89" s="18">
        <f>tblData3245678910111213[[#This Row],[Téléphone]]</f>
        <v>0</v>
      </c>
      <c r="D89" s="53"/>
      <c r="E89" s="54"/>
      <c r="F89" s="54"/>
      <c r="G89" s="55">
        <f>tblData3245[[#This Row],[Montant a collecté]]-tblData3245[[#This Row],[Montant perçu]]</f>
        <v>0</v>
      </c>
      <c r="H89" s="21"/>
    </row>
    <row r="90" spans="2:8" x14ac:dyDescent="0.4">
      <c r="B90" s="17">
        <f>tblData3245678910111213[[#This Row],[Nom du donnateur]]</f>
        <v>0</v>
      </c>
      <c r="C90" s="18">
        <f>tblData3245678910111213[[#This Row],[Téléphone]]</f>
        <v>0</v>
      </c>
      <c r="D90" s="53"/>
      <c r="E90" s="54"/>
      <c r="F90" s="54"/>
      <c r="G90" s="55">
        <f>tblData3245[[#This Row],[Montant a collecté]]-tblData3245[[#This Row],[Montant perçu]]</f>
        <v>0</v>
      </c>
      <c r="H90" s="21"/>
    </row>
    <row r="91" spans="2:8" x14ac:dyDescent="0.4">
      <c r="B91" s="17">
        <f>tblData3245678910111213[[#This Row],[Nom du donnateur]]</f>
        <v>0</v>
      </c>
      <c r="C91" s="18">
        <f>tblData3245678910111213[[#This Row],[Téléphone]]</f>
        <v>0</v>
      </c>
      <c r="D91" s="53"/>
      <c r="E91" s="54"/>
      <c r="F91" s="54"/>
      <c r="G91" s="55">
        <f>tblData3245[[#This Row],[Montant a collecté]]-tblData3245[[#This Row],[Montant perçu]]</f>
        <v>0</v>
      </c>
      <c r="H91" s="21"/>
    </row>
    <row r="92" spans="2:8" x14ac:dyDescent="0.4">
      <c r="B92" s="17">
        <f>tblData3245678910111213[[#This Row],[Nom du donnateur]]</f>
        <v>0</v>
      </c>
      <c r="C92" s="18">
        <f>tblData3245678910111213[[#This Row],[Téléphone]]</f>
        <v>0</v>
      </c>
      <c r="D92" s="53"/>
      <c r="E92" s="54"/>
      <c r="F92" s="54"/>
      <c r="G92" s="55">
        <f>tblData3245[[#This Row],[Montant a collecté]]-tblData3245[[#This Row],[Montant perçu]]</f>
        <v>0</v>
      </c>
      <c r="H92" s="21"/>
    </row>
    <row r="93" spans="2:8" x14ac:dyDescent="0.4">
      <c r="B93" s="17">
        <f>tblData3245678910111213[[#This Row],[Nom du donnateur]]</f>
        <v>0</v>
      </c>
      <c r="C93" s="18">
        <f>tblData3245678910111213[[#This Row],[Téléphone]]</f>
        <v>0</v>
      </c>
      <c r="D93" s="53"/>
      <c r="E93" s="54"/>
      <c r="F93" s="54"/>
      <c r="G93" s="55">
        <f>tblData3245[[#This Row],[Montant a collecté]]-tblData3245[[#This Row],[Montant perçu]]</f>
        <v>0</v>
      </c>
      <c r="H93" s="21"/>
    </row>
    <row r="94" spans="2:8" x14ac:dyDescent="0.4">
      <c r="B94" s="17">
        <f>tblData3245678910111213[[#This Row],[Nom du donnateur]]</f>
        <v>0</v>
      </c>
      <c r="C94" s="18">
        <f>tblData3245678910111213[[#This Row],[Téléphone]]</f>
        <v>0</v>
      </c>
      <c r="D94" s="53"/>
      <c r="E94" s="54"/>
      <c r="F94" s="54"/>
      <c r="G94" s="55">
        <f>tblData3245[[#This Row],[Montant a collecté]]-tblData3245[[#This Row],[Montant perçu]]</f>
        <v>0</v>
      </c>
      <c r="H94" s="21"/>
    </row>
    <row r="95" spans="2:8" x14ac:dyDescent="0.4">
      <c r="B95" s="17">
        <f>tblData3245678910111213[[#This Row],[Nom du donnateur]]</f>
        <v>0</v>
      </c>
      <c r="C95" s="18">
        <f>tblData3245678910111213[[#This Row],[Téléphone]]</f>
        <v>0</v>
      </c>
      <c r="D95" s="53"/>
      <c r="E95" s="54"/>
      <c r="F95" s="54"/>
      <c r="G95" s="55">
        <f>tblData3245[[#This Row],[Montant a collecté]]-tblData3245[[#This Row],[Montant perçu]]</f>
        <v>0</v>
      </c>
      <c r="H95" s="21"/>
    </row>
    <row r="96" spans="2:8" x14ac:dyDescent="0.4">
      <c r="B96" s="17">
        <f>tblData3245678910111213[[#This Row],[Nom du donnateur]]</f>
        <v>0</v>
      </c>
      <c r="C96" s="18">
        <f>tblData3245678910111213[[#This Row],[Téléphone]]</f>
        <v>0</v>
      </c>
      <c r="D96" s="53"/>
      <c r="E96" s="54"/>
      <c r="F96" s="54"/>
      <c r="G96" s="55">
        <f>tblData3245[[#This Row],[Montant a collecté]]-tblData3245[[#This Row],[Montant perçu]]</f>
        <v>0</v>
      </c>
      <c r="H96" s="21"/>
    </row>
    <row r="97" spans="2:8" x14ac:dyDescent="0.4">
      <c r="B97" s="17">
        <f>tblData3245678910111213[[#This Row],[Nom du donnateur]]</f>
        <v>0</v>
      </c>
      <c r="C97" s="18">
        <f>tblData3245678910111213[[#This Row],[Téléphone]]</f>
        <v>0</v>
      </c>
      <c r="D97" s="53"/>
      <c r="E97" s="54"/>
      <c r="F97" s="54"/>
      <c r="G97" s="55">
        <f>tblData3245[[#This Row],[Montant a collecté]]-tblData3245[[#This Row],[Montant perçu]]</f>
        <v>0</v>
      </c>
      <c r="H97" s="21"/>
    </row>
    <row r="98" spans="2:8" x14ac:dyDescent="0.4">
      <c r="B98" s="17">
        <f>tblData3245678910111213[[#This Row],[Nom du donnateur]]</f>
        <v>0</v>
      </c>
      <c r="C98" s="18">
        <f>tblData3245678910111213[[#This Row],[Téléphone]]</f>
        <v>0</v>
      </c>
      <c r="D98" s="53"/>
      <c r="E98" s="54"/>
      <c r="F98" s="54"/>
      <c r="G98" s="55">
        <f>tblData3245[[#This Row],[Montant a collecté]]-tblData3245[[#This Row],[Montant perçu]]</f>
        <v>0</v>
      </c>
      <c r="H98" s="21"/>
    </row>
    <row r="99" spans="2:8" x14ac:dyDescent="0.4">
      <c r="B99" s="17">
        <f>tblData3245678910111213[[#This Row],[Nom du donnateur]]</f>
        <v>0</v>
      </c>
      <c r="C99" s="18">
        <f>tblData3245678910111213[[#This Row],[Téléphone]]</f>
        <v>0</v>
      </c>
      <c r="D99" s="53"/>
      <c r="E99" s="54"/>
      <c r="F99" s="54"/>
      <c r="G99" s="55">
        <f>tblData3245[[#This Row],[Montant a collecté]]-tblData3245[[#This Row],[Montant perçu]]</f>
        <v>0</v>
      </c>
      <c r="H99" s="21"/>
    </row>
    <row r="100" spans="2:8" x14ac:dyDescent="0.4">
      <c r="B100" s="17">
        <f>tblData3245678910111213[[#This Row],[Nom du donnateur]]</f>
        <v>0</v>
      </c>
      <c r="C100" s="18">
        <f>tblData3245678910111213[[#This Row],[Téléphone]]</f>
        <v>0</v>
      </c>
      <c r="D100" s="53"/>
      <c r="E100" s="54"/>
      <c r="F100" s="54"/>
      <c r="G100" s="55">
        <f>tblData3245[[#This Row],[Montant a collecté]]-tblData3245[[#This Row],[Montant perçu]]</f>
        <v>0</v>
      </c>
      <c r="H100" s="21"/>
    </row>
    <row r="101" spans="2:8" x14ac:dyDescent="0.4">
      <c r="B101" s="17">
        <f>tblData3245678910111213[[#This Row],[Nom du donnateur]]</f>
        <v>0</v>
      </c>
      <c r="C101" s="18">
        <f>tblData3245678910111213[[#This Row],[Téléphone]]</f>
        <v>0</v>
      </c>
      <c r="D101" s="53"/>
      <c r="E101" s="54"/>
      <c r="F101" s="54"/>
      <c r="G101" s="55">
        <f>tblData3245[[#This Row],[Montant a collecté]]-tblData3245[[#This Row],[Montant perçu]]</f>
        <v>0</v>
      </c>
      <c r="H101" s="21"/>
    </row>
    <row r="102" spans="2:8" x14ac:dyDescent="0.4">
      <c r="B102" s="17">
        <f>tblData3245678910111213[[#This Row],[Nom du donnateur]]</f>
        <v>0</v>
      </c>
      <c r="C102" s="18">
        <f>tblData3245678910111213[[#This Row],[Téléphone]]</f>
        <v>0</v>
      </c>
      <c r="D102" s="53"/>
      <c r="E102" s="54"/>
      <c r="F102" s="54"/>
      <c r="G102" s="55">
        <f>tblData3245[[#This Row],[Montant a collecté]]-tblData3245[[#This Row],[Montant perçu]]</f>
        <v>0</v>
      </c>
      <c r="H102" s="21"/>
    </row>
    <row r="103" spans="2:8" x14ac:dyDescent="0.4">
      <c r="B103" s="17">
        <f>tblData3245678910111213[[#This Row],[Nom du donnateur]]</f>
        <v>0</v>
      </c>
      <c r="C103" s="18">
        <f>tblData3245678910111213[[#This Row],[Téléphone]]</f>
        <v>0</v>
      </c>
      <c r="D103" s="53"/>
      <c r="E103" s="54"/>
      <c r="F103" s="54"/>
      <c r="G103" s="55">
        <f>tblData3245[[#This Row],[Montant a collecté]]-tblData3245[[#This Row],[Montant perçu]]</f>
        <v>0</v>
      </c>
      <c r="H103" s="21"/>
    </row>
    <row r="104" spans="2:8" x14ac:dyDescent="0.4">
      <c r="B104" s="17">
        <f>tblData3245678910111213[[#This Row],[Nom du donnateur]]</f>
        <v>0</v>
      </c>
      <c r="C104" s="18">
        <f>tblData3245678910111213[[#This Row],[Téléphone]]</f>
        <v>0</v>
      </c>
      <c r="D104" s="53"/>
      <c r="E104" s="54"/>
      <c r="F104" s="54"/>
      <c r="G104" s="55">
        <f>tblData3245[[#This Row],[Montant a collecté]]-tblData3245[[#This Row],[Montant perçu]]</f>
        <v>0</v>
      </c>
      <c r="H104" s="21"/>
    </row>
    <row r="105" spans="2:8" x14ac:dyDescent="0.4">
      <c r="B105" s="17">
        <f>tblData3245678910111213[[#This Row],[Nom du donnateur]]</f>
        <v>0</v>
      </c>
      <c r="C105" s="18">
        <f>tblData3245678910111213[[#This Row],[Téléphone]]</f>
        <v>0</v>
      </c>
      <c r="D105" s="53"/>
      <c r="E105" s="54"/>
      <c r="F105" s="54"/>
      <c r="G105" s="55">
        <f>tblData3245[[#This Row],[Montant a collecté]]-tblData3245[[#This Row],[Montant perçu]]</f>
        <v>0</v>
      </c>
      <c r="H105" s="21"/>
    </row>
    <row r="106" spans="2:8" x14ac:dyDescent="0.4">
      <c r="B106" s="17">
        <f>tblData3245678910111213[[#This Row],[Nom du donnateur]]</f>
        <v>0</v>
      </c>
      <c r="C106" s="18">
        <f>tblData3245678910111213[[#This Row],[Téléphone]]</f>
        <v>0</v>
      </c>
      <c r="D106" s="53"/>
      <c r="E106" s="54"/>
      <c r="F106" s="54"/>
      <c r="G106" s="55">
        <f>tblData3245[[#This Row],[Montant a collecté]]-tblData3245[[#This Row],[Montant perçu]]</f>
        <v>0</v>
      </c>
      <c r="H106" s="21"/>
    </row>
    <row r="107" spans="2:8" x14ac:dyDescent="0.4">
      <c r="B107" s="17">
        <f>tblData3245678910111213[[#This Row],[Nom du donnateur]]</f>
        <v>0</v>
      </c>
      <c r="C107" s="18">
        <f>tblData3245678910111213[[#This Row],[Téléphone]]</f>
        <v>0</v>
      </c>
      <c r="D107" s="53"/>
      <c r="E107" s="54"/>
      <c r="F107" s="54"/>
      <c r="G107" s="55">
        <f>tblData3245[[#This Row],[Montant a collecté]]-tblData3245[[#This Row],[Montant perçu]]</f>
        <v>0</v>
      </c>
      <c r="H107" s="21"/>
    </row>
    <row r="108" spans="2:8" x14ac:dyDescent="0.4">
      <c r="B108" s="17">
        <f>tblData3245678910111213[[#This Row],[Nom du donnateur]]</f>
        <v>0</v>
      </c>
      <c r="C108" s="18">
        <f>tblData3245678910111213[[#This Row],[Téléphone]]</f>
        <v>0</v>
      </c>
      <c r="D108" s="53"/>
      <c r="E108" s="54"/>
      <c r="F108" s="54"/>
      <c r="G108" s="55">
        <f>tblData3245[[#This Row],[Montant a collecté]]-tblData3245[[#This Row],[Montant perçu]]</f>
        <v>0</v>
      </c>
      <c r="H108" s="21"/>
    </row>
    <row r="109" spans="2:8" x14ac:dyDescent="0.4">
      <c r="B109" s="17">
        <f>tblData3245678910111213[[#This Row],[Nom du donnateur]]</f>
        <v>0</v>
      </c>
      <c r="C109" s="18">
        <f>tblData3245678910111213[[#This Row],[Téléphone]]</f>
        <v>0</v>
      </c>
      <c r="D109" s="53"/>
      <c r="E109" s="54"/>
      <c r="F109" s="54"/>
      <c r="G109" s="55">
        <f>tblData3245[[#This Row],[Montant a collecté]]-tblData3245[[#This Row],[Montant perçu]]</f>
        <v>0</v>
      </c>
      <c r="H109" s="21"/>
    </row>
    <row r="110" spans="2:8" x14ac:dyDescent="0.4">
      <c r="B110" s="17">
        <f>tblData3245678910111213[[#This Row],[Nom du donnateur]]</f>
        <v>0</v>
      </c>
      <c r="C110" s="18">
        <f>tblData3245678910111213[[#This Row],[Téléphone]]</f>
        <v>0</v>
      </c>
      <c r="D110" s="53"/>
      <c r="E110" s="54"/>
      <c r="F110" s="54"/>
      <c r="G110" s="55">
        <f>tblData3245[[#This Row],[Montant a collecté]]-tblData3245[[#This Row],[Montant perçu]]</f>
        <v>0</v>
      </c>
      <c r="H110" s="21"/>
    </row>
    <row r="111" spans="2:8" x14ac:dyDescent="0.4">
      <c r="B111" s="17">
        <f>tblData3245678910111213[[#This Row],[Nom du donnateur]]</f>
        <v>0</v>
      </c>
      <c r="C111" s="18">
        <f>tblData3245678910111213[[#This Row],[Téléphone]]</f>
        <v>0</v>
      </c>
      <c r="D111" s="53"/>
      <c r="E111" s="54"/>
      <c r="F111" s="54"/>
      <c r="G111" s="55">
        <f>tblData3245[[#This Row],[Montant a collecté]]-tblData3245[[#This Row],[Montant perçu]]</f>
        <v>0</v>
      </c>
      <c r="H111" s="21"/>
    </row>
    <row r="112" spans="2:8" x14ac:dyDescent="0.4">
      <c r="B112" s="17">
        <f>tblData3245678910111213[[#This Row],[Nom du donnateur]]</f>
        <v>0</v>
      </c>
      <c r="C112" s="18">
        <f>tblData3245678910111213[[#This Row],[Téléphone]]</f>
        <v>0</v>
      </c>
      <c r="D112" s="53"/>
      <c r="E112" s="54"/>
      <c r="F112" s="54"/>
      <c r="G112" s="55">
        <f>tblData3245[[#This Row],[Montant a collecté]]-tblData3245[[#This Row],[Montant perçu]]</f>
        <v>0</v>
      </c>
      <c r="H112" s="21"/>
    </row>
    <row r="113" spans="2:8" x14ac:dyDescent="0.4">
      <c r="B113" s="17">
        <f>tblData3245678910111213[[#This Row],[Nom du donnateur]]</f>
        <v>0</v>
      </c>
      <c r="C113" s="18">
        <f>tblData3245678910111213[[#This Row],[Téléphone]]</f>
        <v>0</v>
      </c>
      <c r="D113" s="53"/>
      <c r="E113" s="54"/>
      <c r="F113" s="54"/>
      <c r="G113" s="55">
        <f>tblData3245[[#This Row],[Montant a collecté]]-tblData3245[[#This Row],[Montant perçu]]</f>
        <v>0</v>
      </c>
      <c r="H113" s="21"/>
    </row>
    <row r="114" spans="2:8" x14ac:dyDescent="0.4">
      <c r="B114" s="17">
        <f>tblData3245678910111213[[#This Row],[Nom du donnateur]]</f>
        <v>0</v>
      </c>
      <c r="C114" s="18">
        <f>tblData3245678910111213[[#This Row],[Téléphone]]</f>
        <v>0</v>
      </c>
      <c r="D114" s="53"/>
      <c r="E114" s="54"/>
      <c r="F114" s="54"/>
      <c r="G114" s="55">
        <f>tblData3245[[#This Row],[Montant a collecté]]-tblData3245[[#This Row],[Montant perçu]]</f>
        <v>0</v>
      </c>
      <c r="H114" s="21"/>
    </row>
    <row r="115" spans="2:8" x14ac:dyDescent="0.4">
      <c r="B115" s="17">
        <f>tblData3245678910111213[[#This Row],[Nom du donnateur]]</f>
        <v>0</v>
      </c>
      <c r="C115" s="18">
        <f>tblData3245678910111213[[#This Row],[Téléphone]]</f>
        <v>0</v>
      </c>
      <c r="D115" s="53"/>
      <c r="E115" s="54"/>
      <c r="F115" s="54"/>
      <c r="G115" s="55">
        <f>tblData3245[[#This Row],[Montant a collecté]]-tblData3245[[#This Row],[Montant perçu]]</f>
        <v>0</v>
      </c>
      <c r="H115" s="21"/>
    </row>
    <row r="116" spans="2:8" x14ac:dyDescent="0.4">
      <c r="B116" s="17">
        <f>tblData3245678910111213[[#This Row],[Nom du donnateur]]</f>
        <v>0</v>
      </c>
      <c r="C116" s="18">
        <f>tblData3245678910111213[[#This Row],[Téléphone]]</f>
        <v>0</v>
      </c>
      <c r="D116" s="53"/>
      <c r="E116" s="54"/>
      <c r="F116" s="54"/>
      <c r="G116" s="55">
        <f>tblData3245[[#This Row],[Montant a collecté]]-tblData3245[[#This Row],[Montant perçu]]</f>
        <v>0</v>
      </c>
      <c r="H116" s="21"/>
    </row>
    <row r="117" spans="2:8" x14ac:dyDescent="0.4">
      <c r="B117" s="17">
        <f>tblData3245678910111213[[#This Row],[Nom du donnateur]]</f>
        <v>0</v>
      </c>
      <c r="C117" s="18">
        <f>tblData3245678910111213[[#This Row],[Téléphone]]</f>
        <v>0</v>
      </c>
      <c r="D117" s="53"/>
      <c r="E117" s="54"/>
      <c r="F117" s="54"/>
      <c r="G117" s="55">
        <f>tblData3245[[#This Row],[Montant a collecté]]-tblData3245[[#This Row],[Montant perçu]]</f>
        <v>0</v>
      </c>
      <c r="H117" s="21"/>
    </row>
    <row r="118" spans="2:8" x14ac:dyDescent="0.4">
      <c r="B118" s="17">
        <f>tblData3245678910111213[[#This Row],[Nom du donnateur]]</f>
        <v>0</v>
      </c>
      <c r="C118" s="18">
        <f>tblData3245678910111213[[#This Row],[Téléphone]]</f>
        <v>0</v>
      </c>
      <c r="D118" s="53"/>
      <c r="E118" s="54"/>
      <c r="F118" s="54"/>
      <c r="G118" s="55">
        <f>tblData3245[[#This Row],[Montant a collecté]]-tblData3245[[#This Row],[Montant perçu]]</f>
        <v>0</v>
      </c>
      <c r="H118" s="21"/>
    </row>
    <row r="119" spans="2:8" x14ac:dyDescent="0.4">
      <c r="B119" s="17">
        <f>tblData3245678910111213[[#This Row],[Nom du donnateur]]</f>
        <v>0</v>
      </c>
      <c r="C119" s="18">
        <f>tblData3245678910111213[[#This Row],[Téléphone]]</f>
        <v>0</v>
      </c>
      <c r="D119" s="53"/>
      <c r="E119" s="54"/>
      <c r="F119" s="54"/>
      <c r="G119" s="55">
        <f>tblData3245[[#This Row],[Montant a collecté]]-tblData3245[[#This Row],[Montant perçu]]</f>
        <v>0</v>
      </c>
      <c r="H119" s="21"/>
    </row>
    <row r="120" spans="2:8" x14ac:dyDescent="0.4">
      <c r="B120" s="17">
        <f>tblData3245678910111213[[#This Row],[Nom du donnateur]]</f>
        <v>0</v>
      </c>
      <c r="C120" s="18">
        <f>tblData3245678910111213[[#This Row],[Téléphone]]</f>
        <v>0</v>
      </c>
      <c r="D120" s="53"/>
      <c r="E120" s="54"/>
      <c r="F120" s="54"/>
      <c r="G120" s="55">
        <f>tblData3245[[#This Row],[Montant a collecté]]-tblData3245[[#This Row],[Montant perçu]]</f>
        <v>0</v>
      </c>
      <c r="H120" s="21"/>
    </row>
    <row r="121" spans="2:8" x14ac:dyDescent="0.4">
      <c r="B121" s="17">
        <f>tblData3245678910111213[[#This Row],[Nom du donnateur]]</f>
        <v>0</v>
      </c>
      <c r="C121" s="18">
        <f>tblData3245678910111213[[#This Row],[Téléphone]]</f>
        <v>0</v>
      </c>
      <c r="D121" s="53"/>
      <c r="E121" s="54"/>
      <c r="F121" s="54"/>
      <c r="G121" s="55">
        <f>tblData3245[[#This Row],[Montant a collecté]]-tblData3245[[#This Row],[Montant perçu]]</f>
        <v>0</v>
      </c>
      <c r="H121" s="21"/>
    </row>
    <row r="122" spans="2:8" x14ac:dyDescent="0.4">
      <c r="B122" s="17">
        <f>tblData3245678910111213[[#This Row],[Nom du donnateur]]</f>
        <v>0</v>
      </c>
      <c r="C122" s="18">
        <f>tblData3245678910111213[[#This Row],[Téléphone]]</f>
        <v>0</v>
      </c>
      <c r="D122" s="53"/>
      <c r="E122" s="54"/>
      <c r="F122" s="54"/>
      <c r="G122" s="55">
        <f>tblData3245[[#This Row],[Montant a collecté]]-tblData3245[[#This Row],[Montant perçu]]</f>
        <v>0</v>
      </c>
      <c r="H122" s="21"/>
    </row>
    <row r="123" spans="2:8" x14ac:dyDescent="0.4">
      <c r="B123" s="17">
        <f>tblData3245678910111213[[#This Row],[Nom du donnateur]]</f>
        <v>0</v>
      </c>
      <c r="C123" s="18">
        <f>tblData3245678910111213[[#This Row],[Téléphone]]</f>
        <v>0</v>
      </c>
      <c r="D123" s="53"/>
      <c r="E123" s="54"/>
      <c r="F123" s="54"/>
      <c r="G123" s="55">
        <f>tblData3245[[#This Row],[Montant a collecté]]-tblData3245[[#This Row],[Montant perçu]]</f>
        <v>0</v>
      </c>
      <c r="H123" s="21"/>
    </row>
    <row r="124" spans="2:8" x14ac:dyDescent="0.4">
      <c r="B124" s="17">
        <f>tblData3245678910111213[[#This Row],[Nom du donnateur]]</f>
        <v>0</v>
      </c>
      <c r="C124" s="18">
        <f>tblData3245678910111213[[#This Row],[Téléphone]]</f>
        <v>0</v>
      </c>
      <c r="D124" s="53"/>
      <c r="E124" s="54"/>
      <c r="F124" s="54"/>
      <c r="G124" s="55">
        <f>tblData3245[[#This Row],[Montant a collecté]]-tblData3245[[#This Row],[Montant perçu]]</f>
        <v>0</v>
      </c>
      <c r="H124" s="21"/>
    </row>
    <row r="125" spans="2:8" x14ac:dyDescent="0.4">
      <c r="B125" s="17">
        <f>tblData3245678910111213[[#This Row],[Nom du donnateur]]</f>
        <v>0</v>
      </c>
      <c r="C125" s="18">
        <f>tblData3245678910111213[[#This Row],[Téléphone]]</f>
        <v>0</v>
      </c>
      <c r="D125" s="53"/>
      <c r="E125" s="54"/>
      <c r="F125" s="54"/>
      <c r="G125" s="55">
        <f>tblData3245[[#This Row],[Montant a collecté]]-tblData3245[[#This Row],[Montant perçu]]</f>
        <v>0</v>
      </c>
      <c r="H125" s="21"/>
    </row>
    <row r="126" spans="2:8" x14ac:dyDescent="0.4">
      <c r="B126" s="17">
        <f>tblData3245678910111213[[#This Row],[Nom du donnateur]]</f>
        <v>0</v>
      </c>
      <c r="C126" s="18">
        <f>tblData3245678910111213[[#This Row],[Téléphone]]</f>
        <v>0</v>
      </c>
      <c r="D126" s="53"/>
      <c r="E126" s="54"/>
      <c r="F126" s="54"/>
      <c r="G126" s="55">
        <f>tblData3245[[#This Row],[Montant a collecté]]-tblData3245[[#This Row],[Montant perçu]]</f>
        <v>0</v>
      </c>
      <c r="H126" s="21"/>
    </row>
    <row r="127" spans="2:8" x14ac:dyDescent="0.4">
      <c r="B127" s="17">
        <f>tblData3245678910111213[[#This Row],[Nom du donnateur]]</f>
        <v>0</v>
      </c>
      <c r="C127" s="18">
        <f>tblData3245678910111213[[#This Row],[Téléphone]]</f>
        <v>0</v>
      </c>
      <c r="D127" s="53"/>
      <c r="E127" s="54"/>
      <c r="F127" s="54"/>
      <c r="G127" s="55">
        <f>tblData3245[[#This Row],[Montant a collecté]]-tblData3245[[#This Row],[Montant perçu]]</f>
        <v>0</v>
      </c>
      <c r="H127" s="21"/>
    </row>
    <row r="128" spans="2:8" x14ac:dyDescent="0.4">
      <c r="B128" s="17">
        <f>tblData3245678910111213[[#This Row],[Nom du donnateur]]</f>
        <v>0</v>
      </c>
      <c r="C128" s="18">
        <f>tblData3245678910111213[[#This Row],[Téléphone]]</f>
        <v>0</v>
      </c>
      <c r="D128" s="53"/>
      <c r="E128" s="54"/>
      <c r="F128" s="54"/>
      <c r="G128" s="55">
        <f>tblData3245[[#This Row],[Montant a collecté]]-tblData3245[[#This Row],[Montant perçu]]</f>
        <v>0</v>
      </c>
      <c r="H128" s="21"/>
    </row>
    <row r="129" spans="2:8" x14ac:dyDescent="0.4">
      <c r="B129" s="17">
        <f>tblData3245678910111213[[#This Row],[Nom du donnateur]]</f>
        <v>0</v>
      </c>
      <c r="C129" s="18">
        <f>tblData3245678910111213[[#This Row],[Téléphone]]</f>
        <v>0</v>
      </c>
      <c r="D129" s="53"/>
      <c r="E129" s="54"/>
      <c r="F129" s="54"/>
      <c r="G129" s="55">
        <f>tblData3245[[#This Row],[Montant a collecté]]-tblData3245[[#This Row],[Montant perçu]]</f>
        <v>0</v>
      </c>
      <c r="H129" s="21"/>
    </row>
    <row r="130" spans="2:8" x14ac:dyDescent="0.4">
      <c r="B130" s="17">
        <f>tblData3245678910111213[[#This Row],[Nom du donnateur]]</f>
        <v>0</v>
      </c>
      <c r="C130" s="18">
        <f>tblData3245678910111213[[#This Row],[Téléphone]]</f>
        <v>0</v>
      </c>
      <c r="D130" s="53"/>
      <c r="E130" s="54"/>
      <c r="F130" s="54"/>
      <c r="G130" s="55">
        <f>tblData3245[[#This Row],[Montant a collecté]]-tblData3245[[#This Row],[Montant perçu]]</f>
        <v>0</v>
      </c>
      <c r="H130" s="21"/>
    </row>
    <row r="131" spans="2:8" x14ac:dyDescent="0.4">
      <c r="B131" s="17">
        <f>tblData3245678910111213[[#This Row],[Nom du donnateur]]</f>
        <v>0</v>
      </c>
      <c r="C131" s="18">
        <f>tblData3245678910111213[[#This Row],[Téléphone]]</f>
        <v>0</v>
      </c>
      <c r="D131" s="53"/>
      <c r="E131" s="54"/>
      <c r="F131" s="54"/>
      <c r="G131" s="55">
        <f>tblData3245[[#This Row],[Montant a collecté]]-tblData3245[[#This Row],[Montant perçu]]</f>
        <v>0</v>
      </c>
      <c r="H131" s="21"/>
    </row>
    <row r="132" spans="2:8" x14ac:dyDescent="0.4">
      <c r="B132" s="17">
        <f>tblData3245678910111213[[#This Row],[Nom du donnateur]]</f>
        <v>0</v>
      </c>
      <c r="C132" s="18">
        <f>tblData3245678910111213[[#This Row],[Téléphone]]</f>
        <v>0</v>
      </c>
      <c r="D132" s="53"/>
      <c r="E132" s="54"/>
      <c r="F132" s="54"/>
      <c r="G132" s="55">
        <f>tblData3245[[#This Row],[Montant a collecté]]-tblData3245[[#This Row],[Montant perçu]]</f>
        <v>0</v>
      </c>
      <c r="H132" s="21"/>
    </row>
    <row r="133" spans="2:8" x14ac:dyDescent="0.4">
      <c r="B133" s="17">
        <f>tblData3245678910111213[[#This Row],[Nom du donnateur]]</f>
        <v>0</v>
      </c>
      <c r="C133" s="18">
        <f>tblData3245678910111213[[#This Row],[Téléphone]]</f>
        <v>0</v>
      </c>
      <c r="D133" s="53"/>
      <c r="E133" s="54"/>
      <c r="F133" s="54"/>
      <c r="G133" s="55">
        <f>tblData3245[[#This Row],[Montant a collecté]]-tblData3245[[#This Row],[Montant perçu]]</f>
        <v>0</v>
      </c>
      <c r="H133" s="21"/>
    </row>
    <row r="134" spans="2:8" x14ac:dyDescent="0.4">
      <c r="B134" s="17">
        <f>tblData3245678910111213[[#This Row],[Nom du donnateur]]</f>
        <v>0</v>
      </c>
      <c r="C134" s="18">
        <f>tblData3245678910111213[[#This Row],[Téléphone]]</f>
        <v>0</v>
      </c>
      <c r="D134" s="53"/>
      <c r="E134" s="54"/>
      <c r="F134" s="54"/>
      <c r="G134" s="55">
        <f>tblData3245[[#This Row],[Montant a collecté]]-tblData3245[[#This Row],[Montant perçu]]</f>
        <v>0</v>
      </c>
      <c r="H134" s="21"/>
    </row>
    <row r="135" spans="2:8" x14ac:dyDescent="0.4">
      <c r="B135" s="17">
        <f>tblData3245678910111213[[#This Row],[Nom du donnateur]]</f>
        <v>0</v>
      </c>
      <c r="C135" s="18">
        <f>tblData3245678910111213[[#This Row],[Téléphone]]</f>
        <v>0</v>
      </c>
      <c r="D135" s="53"/>
      <c r="E135" s="54"/>
      <c r="F135" s="54"/>
      <c r="G135" s="55">
        <f>tblData3245[[#This Row],[Montant a collecté]]-tblData3245[[#This Row],[Montant perçu]]</f>
        <v>0</v>
      </c>
      <c r="H135" s="21"/>
    </row>
    <row r="136" spans="2:8" x14ac:dyDescent="0.4">
      <c r="B136" s="17">
        <f>tblData3245678910111213[[#This Row],[Nom du donnateur]]</f>
        <v>0</v>
      </c>
      <c r="C136" s="18">
        <f>tblData3245678910111213[[#This Row],[Téléphone]]</f>
        <v>0</v>
      </c>
      <c r="D136" s="53"/>
      <c r="E136" s="54"/>
      <c r="F136" s="54"/>
      <c r="G136" s="55">
        <f>tblData3245[[#This Row],[Montant a collecté]]-tblData3245[[#This Row],[Montant perçu]]</f>
        <v>0</v>
      </c>
      <c r="H136" s="21"/>
    </row>
    <row r="137" spans="2:8" x14ac:dyDescent="0.4">
      <c r="B137" s="17">
        <f>tblData3245678910111213[[#This Row],[Nom du donnateur]]</f>
        <v>0</v>
      </c>
      <c r="C137" s="18">
        <f>tblData3245678910111213[[#This Row],[Téléphone]]</f>
        <v>0</v>
      </c>
      <c r="D137" s="53"/>
      <c r="E137" s="54"/>
      <c r="F137" s="54"/>
      <c r="G137" s="55">
        <f>tblData3245[[#This Row],[Montant a collecté]]-tblData3245[[#This Row],[Montant perçu]]</f>
        <v>0</v>
      </c>
      <c r="H137" s="21"/>
    </row>
    <row r="138" spans="2:8" x14ac:dyDescent="0.4">
      <c r="B138" s="17">
        <f>tblData3245678910111213[[#This Row],[Nom du donnateur]]</f>
        <v>0</v>
      </c>
      <c r="C138" s="18">
        <f>tblData3245678910111213[[#This Row],[Téléphone]]</f>
        <v>0</v>
      </c>
      <c r="D138" s="53"/>
      <c r="E138" s="54"/>
      <c r="F138" s="54"/>
      <c r="G138" s="55">
        <f>tblData3245[[#This Row],[Montant a collecté]]-tblData3245[[#This Row],[Montant perçu]]</f>
        <v>0</v>
      </c>
      <c r="H138" s="21"/>
    </row>
    <row r="139" spans="2:8" x14ac:dyDescent="0.4">
      <c r="B139" s="17">
        <f>tblData3245678910111213[[#This Row],[Nom du donnateur]]</f>
        <v>0</v>
      </c>
      <c r="C139" s="18">
        <f>tblData3245678910111213[[#This Row],[Téléphone]]</f>
        <v>0</v>
      </c>
      <c r="D139" s="53"/>
      <c r="E139" s="54"/>
      <c r="F139" s="54"/>
      <c r="G139" s="55">
        <f>tblData3245[[#This Row],[Montant a collecté]]-tblData3245[[#This Row],[Montant perçu]]</f>
        <v>0</v>
      </c>
      <c r="H139" s="21"/>
    </row>
    <row r="140" spans="2:8" x14ac:dyDescent="0.4">
      <c r="B140" s="17">
        <f>tblData3245678910111213[[#This Row],[Nom du donnateur]]</f>
        <v>0</v>
      </c>
      <c r="C140" s="18">
        <f>tblData3245678910111213[[#This Row],[Téléphone]]</f>
        <v>0</v>
      </c>
      <c r="D140" s="53"/>
      <c r="E140" s="54"/>
      <c r="F140" s="54"/>
      <c r="G140" s="55">
        <f>tblData3245[[#This Row],[Montant a collecté]]-tblData3245[[#This Row],[Montant perçu]]</f>
        <v>0</v>
      </c>
      <c r="H140" s="21"/>
    </row>
    <row r="141" spans="2:8" x14ac:dyDescent="0.4">
      <c r="B141" s="17">
        <f>tblData3245678910111213[[#This Row],[Nom du donnateur]]</f>
        <v>0</v>
      </c>
      <c r="C141" s="18">
        <f>tblData3245678910111213[[#This Row],[Téléphone]]</f>
        <v>0</v>
      </c>
      <c r="D141" s="53"/>
      <c r="E141" s="54"/>
      <c r="F141" s="54"/>
      <c r="G141" s="55">
        <f>tblData3245[[#This Row],[Montant a collecté]]-tblData3245[[#This Row],[Montant perçu]]</f>
        <v>0</v>
      </c>
      <c r="H141" s="21"/>
    </row>
    <row r="142" spans="2:8" x14ac:dyDescent="0.4">
      <c r="B142" s="17">
        <f>tblData3245678910111213[[#This Row],[Nom du donnateur]]</f>
        <v>0</v>
      </c>
      <c r="C142" s="18">
        <f>tblData3245678910111213[[#This Row],[Téléphone]]</f>
        <v>0</v>
      </c>
      <c r="D142" s="53"/>
      <c r="E142" s="54"/>
      <c r="F142" s="54"/>
      <c r="G142" s="55">
        <f>tblData3245[[#This Row],[Montant a collecté]]-tblData3245[[#This Row],[Montant perçu]]</f>
        <v>0</v>
      </c>
      <c r="H142" s="21"/>
    </row>
    <row r="143" spans="2:8" x14ac:dyDescent="0.4">
      <c r="B143" s="17">
        <f>tblData3245678910111213[[#This Row],[Nom du donnateur]]</f>
        <v>0</v>
      </c>
      <c r="C143" s="18">
        <f>tblData3245678910111213[[#This Row],[Téléphone]]</f>
        <v>0</v>
      </c>
      <c r="D143" s="53"/>
      <c r="E143" s="54"/>
      <c r="F143" s="54"/>
      <c r="G143" s="55">
        <f>tblData3245[[#This Row],[Montant a collecté]]-tblData3245[[#This Row],[Montant perçu]]</f>
        <v>0</v>
      </c>
      <c r="H143" s="21"/>
    </row>
    <row r="144" spans="2:8" x14ac:dyDescent="0.4">
      <c r="B144" s="17">
        <f>tblData3245678910111213[[#This Row],[Nom du donnateur]]</f>
        <v>0</v>
      </c>
      <c r="C144" s="18">
        <f>tblData3245678910111213[[#This Row],[Téléphone]]</f>
        <v>0</v>
      </c>
      <c r="D144" s="53"/>
      <c r="E144" s="54"/>
      <c r="F144" s="54"/>
      <c r="G144" s="55">
        <f>tblData3245[[#This Row],[Montant a collecté]]-tblData3245[[#This Row],[Montant perçu]]</f>
        <v>0</v>
      </c>
      <c r="H144" s="21"/>
    </row>
    <row r="145" spans="2:8" x14ac:dyDescent="0.4">
      <c r="B145" s="17">
        <f>tblData3245678910111213[[#This Row],[Nom du donnateur]]</f>
        <v>0</v>
      </c>
      <c r="C145" s="18">
        <f>tblData3245678910111213[[#This Row],[Téléphone]]</f>
        <v>0</v>
      </c>
      <c r="D145" s="53"/>
      <c r="E145" s="54"/>
      <c r="F145" s="54"/>
      <c r="G145" s="55">
        <f>tblData3245[[#This Row],[Montant a collecté]]-tblData3245[[#This Row],[Montant perçu]]</f>
        <v>0</v>
      </c>
      <c r="H145" s="21"/>
    </row>
    <row r="146" spans="2:8" x14ac:dyDescent="0.4">
      <c r="B146" s="17">
        <f>tblData3245678910111213[[#This Row],[Nom du donnateur]]</f>
        <v>0</v>
      </c>
      <c r="C146" s="18">
        <f>tblData3245678910111213[[#This Row],[Téléphone]]</f>
        <v>0</v>
      </c>
      <c r="D146" s="53"/>
      <c r="E146" s="54"/>
      <c r="F146" s="54"/>
      <c r="G146" s="55">
        <f>tblData3245[[#This Row],[Montant a collecté]]-tblData3245[[#This Row],[Montant perçu]]</f>
        <v>0</v>
      </c>
      <c r="H146" s="21"/>
    </row>
    <row r="147" spans="2:8" x14ac:dyDescent="0.4">
      <c r="B147" s="17">
        <f>tblData3245678910111213[[#This Row],[Nom du donnateur]]</f>
        <v>0</v>
      </c>
      <c r="C147" s="18">
        <f>tblData3245678910111213[[#This Row],[Téléphone]]</f>
        <v>0</v>
      </c>
      <c r="D147" s="53"/>
      <c r="E147" s="54"/>
      <c r="F147" s="54"/>
      <c r="G147" s="55">
        <f>tblData3245[[#This Row],[Montant a collecté]]-tblData3245[[#This Row],[Montant perçu]]</f>
        <v>0</v>
      </c>
      <c r="H147" s="21"/>
    </row>
    <row r="148" spans="2:8" x14ac:dyDescent="0.4">
      <c r="B148" s="17">
        <f>tblData3245678910111213[[#This Row],[Nom du donnateur]]</f>
        <v>0</v>
      </c>
      <c r="C148" s="18">
        <f>tblData3245678910111213[[#This Row],[Téléphone]]</f>
        <v>0</v>
      </c>
      <c r="D148" s="53"/>
      <c r="E148" s="54"/>
      <c r="F148" s="54"/>
      <c r="G148" s="55">
        <f>tblData3245[[#This Row],[Montant a collecté]]-tblData3245[[#This Row],[Montant perçu]]</f>
        <v>0</v>
      </c>
      <c r="H148" s="21"/>
    </row>
    <row r="149" spans="2:8" x14ac:dyDescent="0.4">
      <c r="B149" s="17">
        <f>tblData3245678910111213[[#This Row],[Nom du donnateur]]</f>
        <v>0</v>
      </c>
      <c r="C149" s="18">
        <f>tblData3245678910111213[[#This Row],[Téléphone]]</f>
        <v>0</v>
      </c>
      <c r="D149" s="53"/>
      <c r="E149" s="54"/>
      <c r="F149" s="54"/>
      <c r="G149" s="55">
        <f>tblData3245[[#This Row],[Montant a collecté]]-tblData3245[[#This Row],[Montant perçu]]</f>
        <v>0</v>
      </c>
      <c r="H149" s="21"/>
    </row>
    <row r="150" spans="2:8" x14ac:dyDescent="0.4">
      <c r="B150" s="17">
        <f>tblData3245678910111213[[#This Row],[Nom du donnateur]]</f>
        <v>0</v>
      </c>
      <c r="C150" s="18">
        <f>tblData3245678910111213[[#This Row],[Téléphone]]</f>
        <v>0</v>
      </c>
      <c r="D150" s="53"/>
      <c r="E150" s="54"/>
      <c r="F150" s="54"/>
      <c r="G150" s="55">
        <f>tblData3245[[#This Row],[Montant a collecté]]-tblData3245[[#This Row],[Montant perçu]]</f>
        <v>0</v>
      </c>
      <c r="H150" s="21"/>
    </row>
    <row r="151" spans="2:8" x14ac:dyDescent="0.4">
      <c r="B151" s="17">
        <f>tblData3245678910111213[[#This Row],[Nom du donnateur]]</f>
        <v>0</v>
      </c>
      <c r="C151" s="18">
        <f>tblData3245678910111213[[#This Row],[Téléphone]]</f>
        <v>0</v>
      </c>
      <c r="D151" s="53"/>
      <c r="E151" s="54"/>
      <c r="F151" s="54"/>
      <c r="G151" s="55">
        <f>tblData3245[[#This Row],[Montant a collecté]]-tblData3245[[#This Row],[Montant perçu]]</f>
        <v>0</v>
      </c>
      <c r="H151" s="21"/>
    </row>
    <row r="152" spans="2:8" x14ac:dyDescent="0.4">
      <c r="B152" s="17">
        <f>tblData3245678910111213[[#This Row],[Nom du donnateur]]</f>
        <v>0</v>
      </c>
      <c r="C152" s="18">
        <f>tblData3245678910111213[[#This Row],[Téléphone]]</f>
        <v>0</v>
      </c>
      <c r="D152" s="53"/>
      <c r="E152" s="54"/>
      <c r="F152" s="54"/>
      <c r="G152" s="55">
        <f>tblData3245[[#This Row],[Montant a collecté]]-tblData3245[[#This Row],[Montant perçu]]</f>
        <v>0</v>
      </c>
      <c r="H152" s="21"/>
    </row>
    <row r="153" spans="2:8" x14ac:dyDescent="0.4">
      <c r="B153" s="17">
        <f>tblData3245678910111213[[#This Row],[Nom du donnateur]]</f>
        <v>0</v>
      </c>
      <c r="C153" s="18">
        <f>tblData3245678910111213[[#This Row],[Téléphone]]</f>
        <v>0</v>
      </c>
      <c r="D153" s="53"/>
      <c r="E153" s="54"/>
      <c r="F153" s="54"/>
      <c r="G153" s="55">
        <f>tblData3245[[#This Row],[Montant a collecté]]-tblData3245[[#This Row],[Montant perçu]]</f>
        <v>0</v>
      </c>
      <c r="H153" s="21"/>
    </row>
    <row r="154" spans="2:8" x14ac:dyDescent="0.4">
      <c r="B154" s="17">
        <f>tblData3245678910111213[[#This Row],[Nom du donnateur]]</f>
        <v>0</v>
      </c>
      <c r="C154" s="18">
        <f>tblData3245678910111213[[#This Row],[Téléphone]]</f>
        <v>0</v>
      </c>
      <c r="D154" s="53"/>
      <c r="E154" s="54"/>
      <c r="F154" s="54"/>
      <c r="G154" s="55">
        <f>tblData3245[[#This Row],[Montant a collecté]]-tblData3245[[#This Row],[Montant perçu]]</f>
        <v>0</v>
      </c>
      <c r="H154" s="21"/>
    </row>
    <row r="155" spans="2:8" x14ac:dyDescent="0.4">
      <c r="B155" s="17">
        <f>tblData3245678910111213[[#This Row],[Nom du donnateur]]</f>
        <v>0</v>
      </c>
      <c r="C155" s="18">
        <f>tblData3245678910111213[[#This Row],[Téléphone]]</f>
        <v>0</v>
      </c>
      <c r="D155" s="53"/>
      <c r="E155" s="54"/>
      <c r="F155" s="54"/>
      <c r="G155" s="55">
        <f>tblData3245[[#This Row],[Montant a collecté]]-tblData3245[[#This Row],[Montant perçu]]</f>
        <v>0</v>
      </c>
      <c r="H155" s="21"/>
    </row>
    <row r="156" spans="2:8" x14ac:dyDescent="0.4">
      <c r="B156" s="17">
        <f>tblData3245678910111213[[#This Row],[Nom du donnateur]]</f>
        <v>0</v>
      </c>
      <c r="C156" s="18">
        <f>tblData3245678910111213[[#This Row],[Téléphone]]</f>
        <v>0</v>
      </c>
      <c r="D156" s="53"/>
      <c r="E156" s="54"/>
      <c r="F156" s="54"/>
      <c r="G156" s="55">
        <f>tblData3245[[#This Row],[Montant a collecté]]-tblData3245[[#This Row],[Montant perçu]]</f>
        <v>0</v>
      </c>
      <c r="H156" s="21"/>
    </row>
    <row r="157" spans="2:8" x14ac:dyDescent="0.4">
      <c r="B157" s="17">
        <f>tblData3245678910111213[[#This Row],[Nom du donnateur]]</f>
        <v>0</v>
      </c>
      <c r="C157" s="18">
        <f>tblData3245678910111213[[#This Row],[Téléphone]]</f>
        <v>0</v>
      </c>
      <c r="D157" s="53"/>
      <c r="E157" s="54"/>
      <c r="F157" s="54"/>
      <c r="G157" s="55">
        <f>tblData3245[[#This Row],[Montant a collecté]]-tblData3245[[#This Row],[Montant perçu]]</f>
        <v>0</v>
      </c>
      <c r="H157" s="21"/>
    </row>
    <row r="158" spans="2:8" x14ac:dyDescent="0.4">
      <c r="B158" s="17">
        <f>tblData3245678910111213[[#This Row],[Nom du donnateur]]</f>
        <v>0</v>
      </c>
      <c r="C158" s="18">
        <f>tblData3245678910111213[[#This Row],[Téléphone]]</f>
        <v>0</v>
      </c>
      <c r="D158" s="53"/>
      <c r="E158" s="54"/>
      <c r="F158" s="54"/>
      <c r="G158" s="55">
        <f>tblData3245[[#This Row],[Montant a collecté]]-tblData3245[[#This Row],[Montant perçu]]</f>
        <v>0</v>
      </c>
      <c r="H158" s="21"/>
    </row>
    <row r="159" spans="2:8" x14ac:dyDescent="0.4">
      <c r="B159" s="17">
        <f>tblData3245678910111213[[#This Row],[Nom du donnateur]]</f>
        <v>0</v>
      </c>
      <c r="C159" s="18">
        <f>tblData3245678910111213[[#This Row],[Téléphone]]</f>
        <v>0</v>
      </c>
      <c r="D159" s="53"/>
      <c r="E159" s="54"/>
      <c r="F159" s="54"/>
      <c r="G159" s="55">
        <f>tblData3245[[#This Row],[Montant a collecté]]-tblData3245[[#This Row],[Montant perçu]]</f>
        <v>0</v>
      </c>
      <c r="H159" s="21"/>
    </row>
    <row r="160" spans="2:8" x14ac:dyDescent="0.4">
      <c r="B160" s="17">
        <f>tblData3245678910111213[[#This Row],[Nom du donnateur]]</f>
        <v>0</v>
      </c>
      <c r="C160" s="18">
        <f>tblData3245678910111213[[#This Row],[Téléphone]]</f>
        <v>0</v>
      </c>
      <c r="D160" s="53"/>
      <c r="E160" s="54"/>
      <c r="F160" s="54"/>
      <c r="G160" s="55">
        <f>tblData3245[[#This Row],[Montant a collecté]]-tblData3245[[#This Row],[Montant perçu]]</f>
        <v>0</v>
      </c>
      <c r="H160" s="21"/>
    </row>
    <row r="161" spans="2:8" x14ac:dyDescent="0.4">
      <c r="B161" s="17">
        <f>tblData3245678910111213[[#This Row],[Nom du donnateur]]</f>
        <v>0</v>
      </c>
      <c r="C161" s="18">
        <f>tblData3245678910111213[[#This Row],[Téléphone]]</f>
        <v>0</v>
      </c>
      <c r="D161" s="53"/>
      <c r="E161" s="54"/>
      <c r="F161" s="54"/>
      <c r="G161" s="55">
        <f>tblData3245[[#This Row],[Montant a collecté]]-tblData3245[[#This Row],[Montant perçu]]</f>
        <v>0</v>
      </c>
      <c r="H161" s="21"/>
    </row>
    <row r="162" spans="2:8" x14ac:dyDescent="0.4">
      <c r="B162" s="17">
        <f>tblData3245678910111213[[#This Row],[Nom du donnateur]]</f>
        <v>0</v>
      </c>
      <c r="C162" s="18">
        <f>tblData3245678910111213[[#This Row],[Téléphone]]</f>
        <v>0</v>
      </c>
      <c r="D162" s="53"/>
      <c r="E162" s="54"/>
      <c r="F162" s="54"/>
      <c r="G162" s="55">
        <f>tblData3245[[#This Row],[Montant a collecté]]-tblData3245[[#This Row],[Montant perçu]]</f>
        <v>0</v>
      </c>
      <c r="H162" s="21"/>
    </row>
    <row r="163" spans="2:8" x14ac:dyDescent="0.4">
      <c r="B163" s="17">
        <f>tblData3245678910111213[[#This Row],[Nom du donnateur]]</f>
        <v>0</v>
      </c>
      <c r="C163" s="18">
        <f>tblData3245678910111213[[#This Row],[Téléphone]]</f>
        <v>0</v>
      </c>
      <c r="D163" s="53"/>
      <c r="E163" s="54"/>
      <c r="F163" s="54"/>
      <c r="G163" s="55">
        <f>tblData3245[[#This Row],[Montant a collecté]]-tblData3245[[#This Row],[Montant perçu]]</f>
        <v>0</v>
      </c>
      <c r="H163" s="21"/>
    </row>
    <row r="164" spans="2:8" x14ac:dyDescent="0.4">
      <c r="B164" s="17">
        <f>tblData3245678910111213[[#This Row],[Nom du donnateur]]</f>
        <v>0</v>
      </c>
      <c r="C164" s="18">
        <f>tblData3245678910111213[[#This Row],[Téléphone]]</f>
        <v>0</v>
      </c>
      <c r="D164" s="53"/>
      <c r="E164" s="54"/>
      <c r="F164" s="54"/>
      <c r="G164" s="55">
        <f>tblData3245[[#This Row],[Montant a collecté]]-tblData3245[[#This Row],[Montant perçu]]</f>
        <v>0</v>
      </c>
      <c r="H164" s="21"/>
    </row>
    <row r="165" spans="2:8" x14ac:dyDescent="0.4">
      <c r="B165" s="17">
        <f>tblData3245678910111213[[#This Row],[Nom du donnateur]]</f>
        <v>0</v>
      </c>
      <c r="C165" s="18">
        <f>tblData3245678910111213[[#This Row],[Téléphone]]</f>
        <v>0</v>
      </c>
      <c r="D165" s="53"/>
      <c r="E165" s="54"/>
      <c r="F165" s="54"/>
      <c r="G165" s="55">
        <f>tblData3245[[#This Row],[Montant a collecté]]-tblData3245[[#This Row],[Montant perçu]]</f>
        <v>0</v>
      </c>
      <c r="H165" s="21"/>
    </row>
    <row r="166" spans="2:8" x14ac:dyDescent="0.4">
      <c r="B166" s="17">
        <f>tblData3245678910111213[[#This Row],[Nom du donnateur]]</f>
        <v>0</v>
      </c>
      <c r="C166" s="18">
        <f>tblData3245678910111213[[#This Row],[Téléphone]]</f>
        <v>0</v>
      </c>
      <c r="D166" s="53"/>
      <c r="E166" s="54"/>
      <c r="F166" s="54"/>
      <c r="G166" s="55">
        <f>tblData3245[[#This Row],[Montant a collecté]]-tblData3245[[#This Row],[Montant perçu]]</f>
        <v>0</v>
      </c>
      <c r="H166" s="21"/>
    </row>
    <row r="167" spans="2:8" x14ac:dyDescent="0.4">
      <c r="B167" s="17">
        <f>tblData3245678910111213[[#This Row],[Nom du donnateur]]</f>
        <v>0</v>
      </c>
      <c r="C167" s="18">
        <f>tblData3245678910111213[[#This Row],[Téléphone]]</f>
        <v>0</v>
      </c>
      <c r="D167" s="53"/>
      <c r="E167" s="54"/>
      <c r="F167" s="54"/>
      <c r="G167" s="55">
        <f>tblData3245[[#This Row],[Montant a collecté]]-tblData3245[[#This Row],[Montant perçu]]</f>
        <v>0</v>
      </c>
      <c r="H167" s="21"/>
    </row>
    <row r="168" spans="2:8" x14ac:dyDescent="0.4">
      <c r="B168" s="17">
        <f>tblData3245678910111213[[#This Row],[Nom du donnateur]]</f>
        <v>0</v>
      </c>
      <c r="C168" s="18">
        <f>tblData3245678910111213[[#This Row],[Téléphone]]</f>
        <v>0</v>
      </c>
      <c r="D168" s="53"/>
      <c r="E168" s="54"/>
      <c r="F168" s="54"/>
      <c r="G168" s="55">
        <f>tblData3245[[#This Row],[Montant a collecté]]-tblData3245[[#This Row],[Montant perçu]]</f>
        <v>0</v>
      </c>
      <c r="H168" s="21"/>
    </row>
    <row r="169" spans="2:8" x14ac:dyDescent="0.4">
      <c r="B169" s="17">
        <f>tblData3245678910111213[[#This Row],[Nom du donnateur]]</f>
        <v>0</v>
      </c>
      <c r="C169" s="18">
        <f>tblData3245678910111213[[#This Row],[Téléphone]]</f>
        <v>0</v>
      </c>
      <c r="D169" s="53"/>
      <c r="E169" s="54"/>
      <c r="F169" s="54"/>
      <c r="G169" s="55">
        <f>tblData3245[[#This Row],[Montant a collecté]]-tblData3245[[#This Row],[Montant perçu]]</f>
        <v>0</v>
      </c>
      <c r="H169" s="21"/>
    </row>
    <row r="170" spans="2:8" x14ac:dyDescent="0.4">
      <c r="B170" s="17">
        <f>tblData3245678910111213[[#This Row],[Nom du donnateur]]</f>
        <v>0</v>
      </c>
      <c r="C170" s="18">
        <f>tblData3245678910111213[[#This Row],[Téléphone]]</f>
        <v>0</v>
      </c>
      <c r="D170" s="53"/>
      <c r="E170" s="54"/>
      <c r="F170" s="54"/>
      <c r="G170" s="55">
        <f>tblData3245[[#This Row],[Montant a collecté]]-tblData3245[[#This Row],[Montant perçu]]</f>
        <v>0</v>
      </c>
      <c r="H170" s="21"/>
    </row>
    <row r="171" spans="2:8" x14ac:dyDescent="0.4">
      <c r="B171" s="17">
        <f>tblData3245678910111213[[#This Row],[Nom du donnateur]]</f>
        <v>0</v>
      </c>
      <c r="C171" s="18">
        <f>tblData3245678910111213[[#This Row],[Téléphone]]</f>
        <v>0</v>
      </c>
      <c r="D171" s="53"/>
      <c r="E171" s="54"/>
      <c r="F171" s="54"/>
      <c r="G171" s="55">
        <f>tblData3245[[#This Row],[Montant a collecté]]-tblData3245[[#This Row],[Montant perçu]]</f>
        <v>0</v>
      </c>
      <c r="H171" s="21"/>
    </row>
    <row r="172" spans="2:8" x14ac:dyDescent="0.4">
      <c r="B172" s="17">
        <f>tblData3245678910111213[[#This Row],[Nom du donnateur]]</f>
        <v>0</v>
      </c>
      <c r="C172" s="18">
        <f>tblData3245678910111213[[#This Row],[Téléphone]]</f>
        <v>0</v>
      </c>
      <c r="D172" s="53"/>
      <c r="E172" s="54"/>
      <c r="F172" s="54"/>
      <c r="G172" s="55">
        <f>tblData3245[[#This Row],[Montant a collecté]]-tblData3245[[#This Row],[Montant perçu]]</f>
        <v>0</v>
      </c>
      <c r="H172" s="21"/>
    </row>
    <row r="173" spans="2:8" x14ac:dyDescent="0.4">
      <c r="B173" s="17">
        <f>tblData3245678910111213[[#This Row],[Nom du donnateur]]</f>
        <v>0</v>
      </c>
      <c r="C173" s="18">
        <f>tblData3245678910111213[[#This Row],[Téléphone]]</f>
        <v>0</v>
      </c>
      <c r="D173" s="53"/>
      <c r="E173" s="54"/>
      <c r="F173" s="54"/>
      <c r="G173" s="55">
        <f>tblData3245[[#This Row],[Montant a collecté]]-tblData3245[[#This Row],[Montant perçu]]</f>
        <v>0</v>
      </c>
      <c r="H173" s="21"/>
    </row>
    <row r="174" spans="2:8" x14ac:dyDescent="0.4">
      <c r="B174" s="17">
        <f>tblData3245678910111213[[#This Row],[Nom du donnateur]]</f>
        <v>0</v>
      </c>
      <c r="C174" s="18">
        <f>tblData3245678910111213[[#This Row],[Téléphone]]</f>
        <v>0</v>
      </c>
      <c r="D174" s="53"/>
      <c r="E174" s="54"/>
      <c r="F174" s="54"/>
      <c r="G174" s="55">
        <f>tblData3245[[#This Row],[Montant a collecté]]-tblData3245[[#This Row],[Montant perçu]]</f>
        <v>0</v>
      </c>
      <c r="H174" s="21"/>
    </row>
    <row r="175" spans="2:8" x14ac:dyDescent="0.4">
      <c r="B175" s="17">
        <f>tblData3245678910111213[[#This Row],[Nom du donnateur]]</f>
        <v>0</v>
      </c>
      <c r="C175" s="18">
        <f>tblData3245678910111213[[#This Row],[Téléphone]]</f>
        <v>0</v>
      </c>
      <c r="D175" s="53"/>
      <c r="E175" s="54"/>
      <c r="F175" s="54"/>
      <c r="G175" s="55">
        <f>tblData3245[[#This Row],[Montant a collecté]]-tblData3245[[#This Row],[Montant perçu]]</f>
        <v>0</v>
      </c>
      <c r="H175" s="21"/>
    </row>
    <row r="176" spans="2:8" x14ac:dyDescent="0.4">
      <c r="B176" s="17">
        <f>tblData3245678910111213[[#This Row],[Nom du donnateur]]</f>
        <v>0</v>
      </c>
      <c r="C176" s="18">
        <f>tblData3245678910111213[[#This Row],[Téléphone]]</f>
        <v>0</v>
      </c>
      <c r="D176" s="53"/>
      <c r="E176" s="54"/>
      <c r="F176" s="54"/>
      <c r="G176" s="55">
        <f>tblData3245[[#This Row],[Montant a collecté]]-tblData3245[[#This Row],[Montant perçu]]</f>
        <v>0</v>
      </c>
      <c r="H176" s="21"/>
    </row>
    <row r="177" spans="2:8" x14ac:dyDescent="0.4">
      <c r="B177" s="17">
        <f>tblData3245678910111213[[#This Row],[Nom du donnateur]]</f>
        <v>0</v>
      </c>
      <c r="C177" s="18">
        <f>tblData3245678910111213[[#This Row],[Téléphone]]</f>
        <v>0</v>
      </c>
      <c r="D177" s="53"/>
      <c r="E177" s="54"/>
      <c r="F177" s="54"/>
      <c r="G177" s="55">
        <f>tblData3245[[#This Row],[Montant a collecté]]-tblData3245[[#This Row],[Montant perçu]]</f>
        <v>0</v>
      </c>
      <c r="H177" s="21"/>
    </row>
    <row r="178" spans="2:8" x14ac:dyDescent="0.4">
      <c r="B178" s="17">
        <f>tblData3245678910111213[[#This Row],[Nom du donnateur]]</f>
        <v>0</v>
      </c>
      <c r="C178" s="18">
        <f>tblData3245678910111213[[#This Row],[Téléphone]]</f>
        <v>0</v>
      </c>
      <c r="D178" s="53"/>
      <c r="E178" s="54"/>
      <c r="F178" s="54"/>
      <c r="G178" s="55">
        <f>tblData3245[[#This Row],[Montant a collecté]]-tblData3245[[#This Row],[Montant perçu]]</f>
        <v>0</v>
      </c>
      <c r="H178" s="21"/>
    </row>
    <row r="179" spans="2:8" x14ac:dyDescent="0.4">
      <c r="B179" s="17">
        <f>tblData3245678910111213[[#This Row],[Nom du donnateur]]</f>
        <v>0</v>
      </c>
      <c r="C179" s="18">
        <f>tblData3245678910111213[[#This Row],[Téléphone]]</f>
        <v>0</v>
      </c>
      <c r="D179" s="53"/>
      <c r="E179" s="54"/>
      <c r="F179" s="54"/>
      <c r="G179" s="55">
        <f>tblData3245[[#This Row],[Montant a collecté]]-tblData3245[[#This Row],[Montant perçu]]</f>
        <v>0</v>
      </c>
      <c r="H179" s="21"/>
    </row>
    <row r="180" spans="2:8" x14ac:dyDescent="0.4">
      <c r="B180" s="17">
        <f>tblData3245678910111213[[#This Row],[Nom du donnateur]]</f>
        <v>0</v>
      </c>
      <c r="C180" s="18">
        <f>tblData3245678910111213[[#This Row],[Téléphone]]</f>
        <v>0</v>
      </c>
      <c r="D180" s="53"/>
      <c r="E180" s="54"/>
      <c r="F180" s="54"/>
      <c r="G180" s="55">
        <f>tblData3245[[#This Row],[Montant a collecté]]-tblData3245[[#This Row],[Montant perçu]]</f>
        <v>0</v>
      </c>
      <c r="H180" s="21"/>
    </row>
    <row r="181" spans="2:8" x14ac:dyDescent="0.4">
      <c r="B181" s="17">
        <f>tblData3245678910111213[[#This Row],[Nom du donnateur]]</f>
        <v>0</v>
      </c>
      <c r="C181" s="18">
        <f>tblData3245678910111213[[#This Row],[Téléphone]]</f>
        <v>0</v>
      </c>
      <c r="D181" s="53"/>
      <c r="E181" s="54"/>
      <c r="F181" s="54"/>
      <c r="G181" s="55">
        <f>tblData3245[[#This Row],[Montant a collecté]]-tblData3245[[#This Row],[Montant perçu]]</f>
        <v>0</v>
      </c>
      <c r="H181" s="21"/>
    </row>
    <row r="182" spans="2:8" x14ac:dyDescent="0.4">
      <c r="B182" s="17">
        <f>tblData3245678910111213[[#This Row],[Nom du donnateur]]</f>
        <v>0</v>
      </c>
      <c r="C182" s="18">
        <f>tblData3245678910111213[[#This Row],[Téléphone]]</f>
        <v>0</v>
      </c>
      <c r="D182" s="53"/>
      <c r="E182" s="54"/>
      <c r="F182" s="54"/>
      <c r="G182" s="55">
        <f>tblData3245[[#This Row],[Montant a collecté]]-tblData3245[[#This Row],[Montant perçu]]</f>
        <v>0</v>
      </c>
      <c r="H182" s="21"/>
    </row>
    <row r="183" spans="2:8" x14ac:dyDescent="0.4">
      <c r="B183" s="17">
        <f>tblData3245678910111213[[#This Row],[Nom du donnateur]]</f>
        <v>0</v>
      </c>
      <c r="C183" s="18">
        <f>tblData3245678910111213[[#This Row],[Téléphone]]</f>
        <v>0</v>
      </c>
      <c r="D183" s="53"/>
      <c r="E183" s="54"/>
      <c r="F183" s="54"/>
      <c r="G183" s="55">
        <f>tblData3245[[#This Row],[Montant a collecté]]-tblData3245[[#This Row],[Montant perçu]]</f>
        <v>0</v>
      </c>
      <c r="H183" s="21"/>
    </row>
    <row r="184" spans="2:8" x14ac:dyDescent="0.4">
      <c r="B184" s="17">
        <f>tblData3245678910111213[[#This Row],[Nom du donnateur]]</f>
        <v>0</v>
      </c>
      <c r="C184" s="18">
        <f>tblData3245678910111213[[#This Row],[Téléphone]]</f>
        <v>0</v>
      </c>
      <c r="D184" s="53"/>
      <c r="E184" s="54"/>
      <c r="F184" s="54"/>
      <c r="G184" s="55">
        <f>tblData3245[[#This Row],[Montant a collecté]]-tblData3245[[#This Row],[Montant perçu]]</f>
        <v>0</v>
      </c>
      <c r="H184" s="21"/>
    </row>
    <row r="185" spans="2:8" x14ac:dyDescent="0.4">
      <c r="B185" s="17">
        <f>tblData3245678910111213[[#This Row],[Nom du donnateur]]</f>
        <v>0</v>
      </c>
      <c r="C185" s="18">
        <f>tblData3245678910111213[[#This Row],[Téléphone]]</f>
        <v>0</v>
      </c>
      <c r="D185" s="53"/>
      <c r="E185" s="54"/>
      <c r="F185" s="54"/>
      <c r="G185" s="55">
        <f>tblData3245[[#This Row],[Montant a collecté]]-tblData3245[[#This Row],[Montant perçu]]</f>
        <v>0</v>
      </c>
      <c r="H185" s="21"/>
    </row>
    <row r="186" spans="2:8" x14ac:dyDescent="0.4">
      <c r="B186" s="17">
        <f>tblData3245678910111213[[#This Row],[Nom du donnateur]]</f>
        <v>0</v>
      </c>
      <c r="C186" s="18">
        <f>tblData3245678910111213[[#This Row],[Téléphone]]</f>
        <v>0</v>
      </c>
      <c r="D186" s="53"/>
      <c r="E186" s="54"/>
      <c r="F186" s="54"/>
      <c r="G186" s="55">
        <f>tblData3245[[#This Row],[Montant a collecté]]-tblData3245[[#This Row],[Montant perçu]]</f>
        <v>0</v>
      </c>
      <c r="H186" s="21"/>
    </row>
    <row r="187" spans="2:8" x14ac:dyDescent="0.4">
      <c r="B187" s="17">
        <f>tblData3245678910111213[[#This Row],[Nom du donnateur]]</f>
        <v>0</v>
      </c>
      <c r="C187" s="18">
        <f>tblData3245678910111213[[#This Row],[Téléphone]]</f>
        <v>0</v>
      </c>
      <c r="D187" s="53"/>
      <c r="E187" s="54"/>
      <c r="F187" s="54"/>
      <c r="G187" s="55">
        <f>tblData3245[[#This Row],[Montant a collecté]]-tblData3245[[#This Row],[Montant perçu]]</f>
        <v>0</v>
      </c>
      <c r="H187" s="21"/>
    </row>
    <row r="188" spans="2:8" x14ac:dyDescent="0.4">
      <c r="B188" s="17">
        <f>tblData3245678910111213[[#This Row],[Nom du donnateur]]</f>
        <v>0</v>
      </c>
      <c r="C188" s="18">
        <f>tblData3245678910111213[[#This Row],[Téléphone]]</f>
        <v>0</v>
      </c>
      <c r="D188" s="53"/>
      <c r="E188" s="54"/>
      <c r="F188" s="54"/>
      <c r="G188" s="55">
        <f>tblData3245[[#This Row],[Montant a collecté]]-tblData3245[[#This Row],[Montant perçu]]</f>
        <v>0</v>
      </c>
      <c r="H188" s="21"/>
    </row>
    <row r="189" spans="2:8" x14ac:dyDescent="0.4">
      <c r="B189" s="17">
        <f>tblData3245678910111213[[#This Row],[Nom du donnateur]]</f>
        <v>0</v>
      </c>
      <c r="C189" s="18">
        <f>tblData3245678910111213[[#This Row],[Téléphone]]</f>
        <v>0</v>
      </c>
      <c r="D189" s="53"/>
      <c r="E189" s="54"/>
      <c r="F189" s="54"/>
      <c r="G189" s="55">
        <f>tblData3245[[#This Row],[Montant a collecté]]-tblData3245[[#This Row],[Montant perçu]]</f>
        <v>0</v>
      </c>
      <c r="H189" s="21"/>
    </row>
    <row r="190" spans="2:8" x14ac:dyDescent="0.4">
      <c r="B190" s="17">
        <f>tblData3245678910111213[[#This Row],[Nom du donnateur]]</f>
        <v>0</v>
      </c>
      <c r="C190" s="18">
        <f>tblData3245678910111213[[#This Row],[Téléphone]]</f>
        <v>0</v>
      </c>
      <c r="D190" s="53"/>
      <c r="E190" s="54"/>
      <c r="F190" s="54"/>
      <c r="G190" s="55">
        <f>tblData3245[[#This Row],[Montant a collecté]]-tblData3245[[#This Row],[Montant perçu]]</f>
        <v>0</v>
      </c>
      <c r="H190" s="21"/>
    </row>
    <row r="191" spans="2:8" x14ac:dyDescent="0.4">
      <c r="B191" s="17">
        <f>tblData3245678910111213[[#This Row],[Nom du donnateur]]</f>
        <v>0</v>
      </c>
      <c r="C191" s="18">
        <f>tblData3245678910111213[[#This Row],[Téléphone]]</f>
        <v>0</v>
      </c>
      <c r="D191" s="53"/>
      <c r="E191" s="54"/>
      <c r="F191" s="54"/>
      <c r="G191" s="55">
        <f>tblData3245[[#This Row],[Montant a collecté]]-tblData3245[[#This Row],[Montant perçu]]</f>
        <v>0</v>
      </c>
      <c r="H191" s="21"/>
    </row>
    <row r="192" spans="2:8" x14ac:dyDescent="0.4">
      <c r="B192" s="17">
        <f>tblData3245678910111213[[#This Row],[Nom du donnateur]]</f>
        <v>0</v>
      </c>
      <c r="C192" s="18">
        <f>tblData3245678910111213[[#This Row],[Téléphone]]</f>
        <v>0</v>
      </c>
      <c r="D192" s="53"/>
      <c r="E192" s="54"/>
      <c r="F192" s="54"/>
      <c r="G192" s="55">
        <f>tblData3245[[#This Row],[Montant a collecté]]-tblData3245[[#This Row],[Montant perçu]]</f>
        <v>0</v>
      </c>
      <c r="H192" s="21"/>
    </row>
    <row r="193" spans="2:8" x14ac:dyDescent="0.4">
      <c r="B193" s="17">
        <f>tblData3245678910111213[[#This Row],[Nom du donnateur]]</f>
        <v>0</v>
      </c>
      <c r="C193" s="18">
        <f>tblData3245678910111213[[#This Row],[Téléphone]]</f>
        <v>0</v>
      </c>
      <c r="D193" s="53"/>
      <c r="E193" s="54"/>
      <c r="F193" s="54"/>
      <c r="G193" s="55">
        <f>tblData3245[[#This Row],[Montant a collecté]]-tblData3245[[#This Row],[Montant perçu]]</f>
        <v>0</v>
      </c>
      <c r="H193" s="21"/>
    </row>
    <row r="194" spans="2:8" x14ac:dyDescent="0.4">
      <c r="B194" s="17">
        <f>tblData3245678910111213[[#This Row],[Nom du donnateur]]</f>
        <v>0</v>
      </c>
      <c r="C194" s="18">
        <f>tblData3245678910111213[[#This Row],[Téléphone]]</f>
        <v>0</v>
      </c>
      <c r="D194" s="53"/>
      <c r="E194" s="54"/>
      <c r="F194" s="54"/>
      <c r="G194" s="55">
        <f>tblData3245[[#This Row],[Montant a collecté]]-tblData3245[[#This Row],[Montant perçu]]</f>
        <v>0</v>
      </c>
      <c r="H194" s="21"/>
    </row>
    <row r="195" spans="2:8" x14ac:dyDescent="0.4">
      <c r="B195" s="17">
        <f>tblData3245678910111213[[#This Row],[Nom du donnateur]]</f>
        <v>0</v>
      </c>
      <c r="C195" s="18">
        <f>tblData3245678910111213[[#This Row],[Téléphone]]</f>
        <v>0</v>
      </c>
      <c r="D195" s="53"/>
      <c r="E195" s="54"/>
      <c r="F195" s="54"/>
      <c r="G195" s="55">
        <f>tblData3245[[#This Row],[Montant a collecté]]-tblData3245[[#This Row],[Montant perçu]]</f>
        <v>0</v>
      </c>
      <c r="H195" s="21"/>
    </row>
    <row r="196" spans="2:8" x14ac:dyDescent="0.4">
      <c r="B196" s="17">
        <f>tblData3245678910111213[[#This Row],[Nom du donnateur]]</f>
        <v>0</v>
      </c>
      <c r="C196" s="18">
        <f>tblData3245678910111213[[#This Row],[Téléphone]]</f>
        <v>0</v>
      </c>
      <c r="D196" s="53"/>
      <c r="E196" s="54"/>
      <c r="F196" s="54"/>
      <c r="G196" s="55">
        <f>tblData3245[[#This Row],[Montant a collecté]]-tblData3245[[#This Row],[Montant perçu]]</f>
        <v>0</v>
      </c>
      <c r="H196" s="21"/>
    </row>
    <row r="197" spans="2:8" x14ac:dyDescent="0.4">
      <c r="B197" s="17">
        <f>tblData3245678910111213[[#This Row],[Nom du donnateur]]</f>
        <v>0</v>
      </c>
      <c r="C197" s="18">
        <f>tblData3245678910111213[[#This Row],[Téléphone]]</f>
        <v>0</v>
      </c>
      <c r="D197" s="53"/>
      <c r="E197" s="54"/>
      <c r="F197" s="54"/>
      <c r="G197" s="55">
        <f>tblData3245[[#This Row],[Montant a collecté]]-tblData3245[[#This Row],[Montant perçu]]</f>
        <v>0</v>
      </c>
      <c r="H197" s="21"/>
    </row>
    <row r="198" spans="2:8" x14ac:dyDescent="0.4">
      <c r="B198" s="17">
        <f>tblData3245678910111213[[#This Row],[Nom du donnateur]]</f>
        <v>0</v>
      </c>
      <c r="C198" s="18">
        <f>tblData3245678910111213[[#This Row],[Téléphone]]</f>
        <v>0</v>
      </c>
      <c r="D198" s="53"/>
      <c r="E198" s="54"/>
      <c r="F198" s="54"/>
      <c r="G198" s="55">
        <f>tblData3245[[#This Row],[Montant a collecté]]-tblData3245[[#This Row],[Montant perçu]]</f>
        <v>0</v>
      </c>
      <c r="H198" s="21"/>
    </row>
    <row r="199" spans="2:8" x14ac:dyDescent="0.4">
      <c r="B199" s="17">
        <f>tblData3245678910111213[[#This Row],[Nom du donnateur]]</f>
        <v>0</v>
      </c>
      <c r="C199" s="18">
        <f>tblData3245678910111213[[#This Row],[Téléphone]]</f>
        <v>0</v>
      </c>
      <c r="D199" s="53"/>
      <c r="E199" s="54"/>
      <c r="F199" s="54"/>
      <c r="G199" s="55">
        <f>tblData3245[[#This Row],[Montant a collecté]]-tblData3245[[#This Row],[Montant perçu]]</f>
        <v>0</v>
      </c>
      <c r="H199" s="21"/>
    </row>
    <row r="200" spans="2:8" x14ac:dyDescent="0.4">
      <c r="B200" s="17">
        <f>tblData3245678910111213[[#This Row],[Nom du donnateur]]</f>
        <v>0</v>
      </c>
      <c r="C200" s="18">
        <f>tblData3245678910111213[[#This Row],[Téléphone]]</f>
        <v>0</v>
      </c>
      <c r="D200" s="53"/>
      <c r="E200" s="54"/>
      <c r="F200" s="54"/>
      <c r="G200" s="55">
        <f>tblData3245[[#This Row],[Montant a collecté]]-tblData3245[[#This Row],[Montant perçu]]</f>
        <v>0</v>
      </c>
      <c r="H200" s="21"/>
    </row>
    <row r="201" spans="2:8" x14ac:dyDescent="0.4">
      <c r="B201" s="17">
        <f>tblData3245678910111213[[#This Row],[Nom du donnateur]]</f>
        <v>0</v>
      </c>
      <c r="C201" s="18">
        <f>tblData3245678910111213[[#This Row],[Téléphone]]</f>
        <v>0</v>
      </c>
      <c r="D201" s="53"/>
      <c r="E201" s="54"/>
      <c r="F201" s="54"/>
      <c r="G201" s="55">
        <f>tblData3245[[#This Row],[Montant a collecté]]-tblData3245[[#This Row],[Montant perçu]]</f>
        <v>0</v>
      </c>
      <c r="H201" s="21"/>
    </row>
    <row r="202" spans="2:8" x14ac:dyDescent="0.4">
      <c r="B202" s="17">
        <f>tblData3245678910111213[[#This Row],[Nom du donnateur]]</f>
        <v>0</v>
      </c>
      <c r="C202" s="18">
        <f>tblData3245678910111213[[#This Row],[Téléphone]]</f>
        <v>0</v>
      </c>
      <c r="D202" s="53"/>
      <c r="E202" s="54"/>
      <c r="F202" s="54"/>
      <c r="G202" s="55">
        <f>tblData3245[[#This Row],[Montant a collecté]]-tblData3245[[#This Row],[Montant perçu]]</f>
        <v>0</v>
      </c>
      <c r="H202" s="21"/>
    </row>
    <row r="203" spans="2:8" x14ac:dyDescent="0.4">
      <c r="B203" s="17">
        <f>tblData3245678910111213[[#This Row],[Nom du donnateur]]</f>
        <v>0</v>
      </c>
      <c r="C203" s="18">
        <f>tblData3245678910111213[[#This Row],[Téléphone]]</f>
        <v>0</v>
      </c>
      <c r="D203" s="53"/>
      <c r="E203" s="54"/>
      <c r="F203" s="54"/>
      <c r="G203" s="55">
        <f>tblData3245[[#This Row],[Montant a collecté]]-tblData3245[[#This Row],[Montant perçu]]</f>
        <v>0</v>
      </c>
      <c r="H203" s="21"/>
    </row>
    <row r="204" spans="2:8" x14ac:dyDescent="0.4">
      <c r="B204" s="17">
        <f>tblData3245678910111213[[#This Row],[Nom du donnateur]]</f>
        <v>0</v>
      </c>
      <c r="C204" s="18">
        <f>tblData3245678910111213[[#This Row],[Téléphone]]</f>
        <v>0</v>
      </c>
      <c r="D204" s="53"/>
      <c r="E204" s="54"/>
      <c r="F204" s="54"/>
      <c r="G204" s="55">
        <f>tblData3245[[#This Row],[Montant a collecté]]-tblData3245[[#This Row],[Montant perçu]]</f>
        <v>0</v>
      </c>
      <c r="H204" s="21"/>
    </row>
    <row r="205" spans="2:8" x14ac:dyDescent="0.4">
      <c r="B205" s="17">
        <f>tblData3245678910111213[[#This Row],[Nom du donnateur]]</f>
        <v>0</v>
      </c>
      <c r="C205" s="18">
        <f>tblData3245678910111213[[#This Row],[Téléphone]]</f>
        <v>0</v>
      </c>
      <c r="D205" s="53"/>
      <c r="E205" s="54"/>
      <c r="F205" s="54"/>
      <c r="G205" s="55">
        <f>tblData3245[[#This Row],[Montant a collecté]]-tblData3245[[#This Row],[Montant perçu]]</f>
        <v>0</v>
      </c>
      <c r="H205" s="21"/>
    </row>
    <row r="206" spans="2:8" x14ac:dyDescent="0.4">
      <c r="B206" s="17">
        <f>tblData3245678910111213[[#This Row],[Nom du donnateur]]</f>
        <v>0</v>
      </c>
      <c r="C206" s="18">
        <f>tblData3245678910111213[[#This Row],[Téléphone]]</f>
        <v>0</v>
      </c>
      <c r="D206" s="53"/>
      <c r="E206" s="54"/>
      <c r="F206" s="54"/>
      <c r="G206" s="55">
        <f>tblData3245[[#This Row],[Montant a collecté]]-tblData3245[[#This Row],[Montant perçu]]</f>
        <v>0</v>
      </c>
      <c r="H206" s="21"/>
    </row>
    <row r="207" spans="2:8" x14ac:dyDescent="0.4">
      <c r="B207" s="17">
        <f>tblData3245678910111213[[#This Row],[Nom du donnateur]]</f>
        <v>0</v>
      </c>
      <c r="C207" s="18">
        <f>tblData3245678910111213[[#This Row],[Téléphone]]</f>
        <v>0</v>
      </c>
      <c r="D207" s="53"/>
      <c r="E207" s="54"/>
      <c r="F207" s="54"/>
      <c r="G207" s="55">
        <f>tblData3245[[#This Row],[Montant a collecté]]-tblData3245[[#This Row],[Montant perçu]]</f>
        <v>0</v>
      </c>
      <c r="H207" s="21"/>
    </row>
    <row r="208" spans="2:8" x14ac:dyDescent="0.4">
      <c r="B208" s="17">
        <f>tblData3245678910111213[[#This Row],[Nom du donnateur]]</f>
        <v>0</v>
      </c>
      <c r="C208" s="18">
        <f>tblData3245678910111213[[#This Row],[Téléphone]]</f>
        <v>0</v>
      </c>
      <c r="D208" s="53"/>
      <c r="E208" s="54"/>
      <c r="F208" s="54"/>
      <c r="G208" s="55">
        <f>tblData3245[[#This Row],[Montant a collecté]]-tblData3245[[#This Row],[Montant perçu]]</f>
        <v>0</v>
      </c>
      <c r="H208" s="21"/>
    </row>
    <row r="209" spans="2:8" x14ac:dyDescent="0.4">
      <c r="B209" s="4" t="s">
        <v>0</v>
      </c>
      <c r="C209" s="5"/>
      <c r="D209" s="6"/>
      <c r="E209" s="28">
        <f>SUBTOTAL(109,tblData3245[Montant perçu])</f>
        <v>2345</v>
      </c>
      <c r="F209" s="28">
        <f>SUBTOTAL(109,tblData3245[Montant a collecté])</f>
        <v>2523</v>
      </c>
      <c r="G209" s="28">
        <f>SUBTOTAL(109,tblData3245[Différence])</f>
        <v>178</v>
      </c>
      <c r="H209" s="7"/>
    </row>
  </sheetData>
  <printOptions horizontalCentered="1"/>
  <pageMargins left="0.4" right="0.4" top="0.4" bottom="0.4" header="0.3" footer="0.3"/>
  <pageSetup scale="89" fitToHeight="0" orientation="landscape"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E77E98F-FC68-48F5-8956-029C265895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JAN</vt:lpstr>
      <vt:lpstr>FEV</vt:lpstr>
      <vt:lpstr>MAR</vt:lpstr>
      <vt:lpstr>AVR</vt:lpstr>
      <vt:lpstr>MAI</vt:lpstr>
      <vt:lpstr>JUIN</vt:lpstr>
      <vt:lpstr>JUIL</vt:lpstr>
      <vt:lpstr>AOUT</vt:lpstr>
      <vt:lpstr>SEP</vt:lpstr>
      <vt:lpstr>OCT</vt:lpstr>
      <vt:lpstr>NOV</vt:lpstr>
      <vt:lpstr>DEC</vt:lpstr>
      <vt:lpstr>Recap du 1er Trim</vt:lpstr>
      <vt:lpstr>Recap du 2eme Trim</vt:lpstr>
      <vt:lpstr>Recap du 3eme Trim</vt:lpstr>
      <vt:lpstr>Recap du 4eme Trim</vt:lpstr>
      <vt:lpstr>Recap du 1er Sem</vt:lpstr>
      <vt:lpstr>Recap du 2eme Sem</vt:lpstr>
      <vt:lpstr>Recap Annuelle</vt:lpstr>
      <vt:lpstr>AOUT!Print_Titles</vt:lpstr>
      <vt:lpstr>AVR!Print_Titles</vt:lpstr>
      <vt:lpstr>DEC!Print_Titles</vt:lpstr>
      <vt:lpstr>FEV!Print_Titles</vt:lpstr>
      <vt:lpstr>JAN!Print_Titles</vt:lpstr>
      <vt:lpstr>JUIL!Print_Titles</vt:lpstr>
      <vt:lpstr>JUIN!Print_Titles</vt:lpstr>
      <vt:lpstr>MAI!Print_Titles</vt:lpstr>
      <vt:lpstr>MAR!Print_Titles</vt:lpstr>
      <vt:lpstr>NOV!Print_Titles</vt:lpstr>
      <vt:lpstr>OCT!Print_Titles</vt:lpstr>
      <vt:lpstr>SEP!Print_Titles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Eudes Stern</dc:creator>
  <cp:keywords/>
  <cp:lastModifiedBy>Eudes Stern</cp:lastModifiedBy>
  <dcterms:created xsi:type="dcterms:W3CDTF">2016-12-14T11:19:28Z</dcterms:created>
  <dcterms:modified xsi:type="dcterms:W3CDTF">2016-12-26T14:37:41Z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TC040354859991</vt:lpwstr>
  </property>
</Properties>
</file>