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-Max\Downloads\Projet Thierry\pharmacie date de péremption\"/>
    </mc:Choice>
  </mc:AlternateContent>
  <bookViews>
    <workbookView xWindow="0" yWindow="0" windowWidth="23670" windowHeight="12075"/>
  </bookViews>
  <sheets>
    <sheet name="Commande" sheetId="1" r:id="rId1"/>
    <sheet name="Listing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1" i="2" l="1"/>
  <c r="K161" i="2"/>
  <c r="J161" i="2"/>
  <c r="I161" i="2"/>
  <c r="F161" i="2"/>
  <c r="A161" i="2"/>
  <c r="K160" i="2"/>
  <c r="J160" i="2"/>
  <c r="L160" i="2" s="1"/>
  <c r="I160" i="2"/>
  <c r="A160" i="2"/>
  <c r="F160" i="2" s="1"/>
  <c r="K159" i="2"/>
  <c r="J159" i="2"/>
  <c r="L159" i="2" s="1"/>
  <c r="I159" i="2"/>
  <c r="F159" i="2"/>
  <c r="A159" i="2"/>
  <c r="K158" i="2"/>
  <c r="J158" i="2"/>
  <c r="I158" i="2"/>
  <c r="A158" i="2"/>
  <c r="F158" i="2" s="1"/>
  <c r="L157" i="2"/>
  <c r="K157" i="2"/>
  <c r="J157" i="2"/>
  <c r="I157" i="2"/>
  <c r="F157" i="2"/>
  <c r="A157" i="2"/>
  <c r="K156" i="2"/>
  <c r="J156" i="2"/>
  <c r="L155" i="2"/>
  <c r="K155" i="2"/>
  <c r="J155" i="2"/>
  <c r="I155" i="2"/>
  <c r="F155" i="2"/>
  <c r="A155" i="2"/>
  <c r="K154" i="2"/>
  <c r="J154" i="2"/>
  <c r="L154" i="2" s="1"/>
  <c r="I154" i="2" s="1"/>
  <c r="A154" i="2"/>
  <c r="F154" i="2" s="1"/>
  <c r="K153" i="2"/>
  <c r="J153" i="2"/>
  <c r="L153" i="2" s="1"/>
  <c r="I153" i="2" s="1"/>
  <c r="A153" i="2"/>
  <c r="F153" i="2" s="1"/>
  <c r="K152" i="2"/>
  <c r="J152" i="2"/>
  <c r="F152" i="2"/>
  <c r="A152" i="2"/>
  <c r="K151" i="2"/>
  <c r="J151" i="2"/>
  <c r="A151" i="2"/>
  <c r="K150" i="2"/>
  <c r="J150" i="2"/>
  <c r="L150" i="2" s="1"/>
  <c r="I150" i="2" s="1"/>
  <c r="A150" i="2"/>
  <c r="L149" i="2"/>
  <c r="K149" i="2"/>
  <c r="J149" i="2"/>
  <c r="I149" i="2"/>
  <c r="F149" i="2"/>
  <c r="A149" i="2"/>
  <c r="K148" i="2"/>
  <c r="J148" i="2"/>
  <c r="F148" i="2"/>
  <c r="A148" i="2"/>
  <c r="K147" i="2"/>
  <c r="J147" i="2"/>
  <c r="A147" i="2"/>
  <c r="K146" i="2"/>
  <c r="J146" i="2"/>
  <c r="A146" i="2"/>
  <c r="F146" i="2" s="1"/>
  <c r="K145" i="2"/>
  <c r="J145" i="2"/>
  <c r="L145" i="2" s="1"/>
  <c r="I145" i="2" s="1"/>
  <c r="F145" i="2"/>
  <c r="A145" i="2"/>
  <c r="K144" i="2"/>
  <c r="J144" i="2"/>
  <c r="L144" i="2" s="1"/>
  <c r="I144" i="2" s="1"/>
  <c r="F144" i="2"/>
  <c r="A144" i="2"/>
  <c r="K143" i="2"/>
  <c r="J143" i="2"/>
  <c r="A143" i="2"/>
  <c r="K142" i="2"/>
  <c r="J142" i="2"/>
  <c r="L142" i="2" s="1"/>
  <c r="I142" i="2" s="1"/>
  <c r="A142" i="2"/>
  <c r="K141" i="2"/>
  <c r="J141" i="2"/>
  <c r="A141" i="2"/>
  <c r="F141" i="2" s="1"/>
  <c r="L140" i="2"/>
  <c r="I140" i="2" s="1"/>
  <c r="K140" i="2"/>
  <c r="J140" i="2"/>
  <c r="F140" i="2"/>
  <c r="A140" i="2"/>
  <c r="L139" i="2"/>
  <c r="K139" i="2"/>
  <c r="J139" i="2"/>
  <c r="I139" i="2"/>
  <c r="F139" i="2"/>
  <c r="A139" i="2"/>
  <c r="K138" i="2"/>
  <c r="J138" i="2"/>
  <c r="L138" i="2" s="1"/>
  <c r="I138" i="2"/>
  <c r="A138" i="2"/>
  <c r="F138" i="2" s="1"/>
  <c r="K137" i="2"/>
  <c r="J137" i="2"/>
  <c r="L137" i="2" s="1"/>
  <c r="I137" i="2" s="1"/>
  <c r="F137" i="2"/>
  <c r="A137" i="2"/>
  <c r="K136" i="2"/>
  <c r="J136" i="2"/>
  <c r="L136" i="2" s="1"/>
  <c r="I136" i="2" s="1"/>
  <c r="F136" i="2"/>
  <c r="A136" i="2"/>
  <c r="L135" i="2"/>
  <c r="K135" i="2"/>
  <c r="J135" i="2"/>
  <c r="I135" i="2"/>
  <c r="F135" i="2"/>
  <c r="A135" i="2"/>
  <c r="K134" i="2"/>
  <c r="J134" i="2"/>
  <c r="A134" i="2"/>
  <c r="K133" i="2"/>
  <c r="J133" i="2"/>
  <c r="A133" i="2"/>
  <c r="F133" i="2" s="1"/>
  <c r="K132" i="2"/>
  <c r="J132" i="2"/>
  <c r="L132" i="2" s="1"/>
  <c r="I132" i="2" s="1"/>
  <c r="F132" i="2"/>
  <c r="A132" i="2"/>
  <c r="K131" i="2"/>
  <c r="J131" i="2"/>
  <c r="A131" i="2"/>
  <c r="L130" i="2"/>
  <c r="K130" i="2"/>
  <c r="J130" i="2"/>
  <c r="I130" i="2"/>
  <c r="F130" i="2"/>
  <c r="A130" i="2"/>
  <c r="K129" i="2"/>
  <c r="J129" i="2"/>
  <c r="F129" i="2"/>
  <c r="A129" i="2"/>
  <c r="K128" i="2"/>
  <c r="L128" i="2" s="1"/>
  <c r="I128" i="2" s="1"/>
  <c r="J128" i="2"/>
  <c r="F128" i="2"/>
  <c r="A128" i="2"/>
  <c r="K127" i="2"/>
  <c r="J127" i="2"/>
  <c r="A127" i="2"/>
  <c r="K126" i="2"/>
  <c r="J126" i="2"/>
  <c r="A126" i="2"/>
  <c r="K125" i="2"/>
  <c r="J125" i="2"/>
  <c r="L125" i="2" s="1"/>
  <c r="I125" i="2" s="1"/>
  <c r="A125" i="2"/>
  <c r="F125" i="2" s="1"/>
  <c r="L124" i="2"/>
  <c r="K124" i="2"/>
  <c r="J124" i="2"/>
  <c r="I124" i="2"/>
  <c r="F124" i="2"/>
  <c r="A124" i="2"/>
  <c r="K123" i="2"/>
  <c r="J123" i="2"/>
  <c r="L122" i="2"/>
  <c r="K122" i="2"/>
  <c r="J122" i="2"/>
  <c r="I122" i="2"/>
  <c r="F122" i="2"/>
  <c r="A122" i="2"/>
  <c r="L121" i="2"/>
  <c r="I121" i="2" s="1"/>
  <c r="K121" i="2"/>
  <c r="J121" i="2"/>
  <c r="F121" i="2"/>
  <c r="A121" i="2"/>
  <c r="K120" i="2"/>
  <c r="L120" i="2" s="1"/>
  <c r="I120" i="2" s="1"/>
  <c r="J120" i="2"/>
  <c r="A120" i="2"/>
  <c r="K119" i="2"/>
  <c r="J119" i="2"/>
  <c r="I119" i="2"/>
  <c r="A119" i="2"/>
  <c r="F119" i="2" s="1"/>
  <c r="K118" i="2"/>
  <c r="J118" i="2"/>
  <c r="L118" i="2" s="1"/>
  <c r="I118" i="2" s="1"/>
  <c r="F118" i="2"/>
  <c r="A118" i="2"/>
  <c r="L117" i="2"/>
  <c r="I117" i="2" s="1"/>
  <c r="K117" i="2"/>
  <c r="J117" i="2"/>
  <c r="F117" i="2"/>
  <c r="A117" i="2"/>
  <c r="K116" i="2"/>
  <c r="L116" i="2" s="1"/>
  <c r="I116" i="2" s="1"/>
  <c r="J116" i="2"/>
  <c r="A116" i="2"/>
  <c r="K115" i="2"/>
  <c r="J115" i="2"/>
  <c r="I115" i="2"/>
  <c r="A115" i="2"/>
  <c r="K114" i="2"/>
  <c r="J114" i="2"/>
  <c r="L114" i="2" s="1"/>
  <c r="I114" i="2"/>
  <c r="A114" i="2"/>
  <c r="F114" i="2" s="1"/>
  <c r="L113" i="2"/>
  <c r="I113" i="2" s="1"/>
  <c r="K113" i="2"/>
  <c r="J113" i="2"/>
  <c r="F113" i="2"/>
  <c r="A113" i="2"/>
  <c r="L112" i="2"/>
  <c r="K112" i="2"/>
  <c r="J112" i="2"/>
  <c r="I112" i="2"/>
  <c r="F112" i="2"/>
  <c r="A112" i="2"/>
  <c r="K111" i="2"/>
  <c r="J111" i="2"/>
  <c r="L110" i="2"/>
  <c r="K110" i="2"/>
  <c r="J110" i="2"/>
  <c r="I110" i="2"/>
  <c r="F110" i="2"/>
  <c r="A110" i="2"/>
  <c r="K109" i="2"/>
  <c r="J109" i="2"/>
  <c r="A109" i="2"/>
  <c r="K108" i="2"/>
  <c r="J108" i="2"/>
  <c r="A108" i="2"/>
  <c r="F108" i="2" s="1"/>
  <c r="K107" i="2"/>
  <c r="J107" i="2"/>
  <c r="F107" i="2"/>
  <c r="A107" i="2"/>
  <c r="L106" i="2"/>
  <c r="K106" i="2"/>
  <c r="J106" i="2"/>
  <c r="I106" i="2"/>
  <c r="F106" i="2"/>
  <c r="A106" i="2"/>
  <c r="K105" i="2"/>
  <c r="J105" i="2"/>
  <c r="I105" i="2"/>
  <c r="A105" i="2"/>
  <c r="K104" i="2"/>
  <c r="J104" i="2"/>
  <c r="A104" i="2"/>
  <c r="K103" i="2"/>
  <c r="J103" i="2"/>
  <c r="L103" i="2" s="1"/>
  <c r="I103" i="2"/>
  <c r="A103" i="2"/>
  <c r="F103" i="2" s="1"/>
  <c r="K102" i="2"/>
  <c r="J102" i="2"/>
  <c r="F102" i="2"/>
  <c r="A102" i="2"/>
  <c r="K101" i="2"/>
  <c r="J101" i="2"/>
  <c r="A101" i="2"/>
  <c r="K100" i="2"/>
  <c r="J100" i="2"/>
  <c r="I100" i="2"/>
  <c r="A100" i="2"/>
  <c r="F100" i="2" s="1"/>
  <c r="K99" i="2"/>
  <c r="J99" i="2"/>
  <c r="L99" i="2" s="1"/>
  <c r="I99" i="2"/>
  <c r="F99" i="2"/>
  <c r="A99" i="2"/>
  <c r="K98" i="2"/>
  <c r="J98" i="2"/>
  <c r="L98" i="2" s="1"/>
  <c r="I98" i="2"/>
  <c r="F98" i="2"/>
  <c r="A98" i="2"/>
  <c r="K97" i="2"/>
  <c r="J97" i="2"/>
  <c r="I97" i="2"/>
  <c r="A97" i="2"/>
  <c r="K96" i="2"/>
  <c r="J96" i="2"/>
  <c r="I96" i="2"/>
  <c r="A96" i="2"/>
  <c r="L95" i="2"/>
  <c r="K95" i="2"/>
  <c r="J95" i="2"/>
  <c r="I95" i="2"/>
  <c r="F95" i="2"/>
  <c r="A95" i="2"/>
  <c r="K94" i="2"/>
  <c r="J94" i="2"/>
  <c r="L93" i="2"/>
  <c r="K93" i="2"/>
  <c r="J93" i="2"/>
  <c r="I93" i="2"/>
  <c r="F93" i="2"/>
  <c r="A93" i="2"/>
  <c r="K92" i="2"/>
  <c r="J92" i="2"/>
  <c r="L92" i="2" s="1"/>
  <c r="I92" i="2" s="1"/>
  <c r="A92" i="2"/>
  <c r="F92" i="2" s="1"/>
  <c r="K91" i="2"/>
  <c r="J91" i="2"/>
  <c r="F91" i="2"/>
  <c r="A91" i="2"/>
  <c r="K90" i="2"/>
  <c r="J90" i="2"/>
  <c r="A90" i="2"/>
  <c r="K89" i="2"/>
  <c r="J89" i="2"/>
  <c r="L89" i="2" s="1"/>
  <c r="I89" i="2" s="1"/>
  <c r="A89" i="2"/>
  <c r="F89" i="2" s="1"/>
  <c r="K88" i="2"/>
  <c r="J88" i="2"/>
  <c r="L88" i="2" s="1"/>
  <c r="I88" i="2" s="1"/>
  <c r="F88" i="2"/>
  <c r="A88" i="2"/>
  <c r="K87" i="2"/>
  <c r="J87" i="2"/>
  <c r="L87" i="2" s="1"/>
  <c r="I87" i="2" s="1"/>
  <c r="F87" i="2"/>
  <c r="A87" i="2"/>
  <c r="K86" i="2"/>
  <c r="J86" i="2"/>
  <c r="A86" i="2"/>
  <c r="K85" i="2"/>
  <c r="J85" i="2"/>
  <c r="A85" i="2"/>
  <c r="K84" i="2"/>
  <c r="J84" i="2"/>
  <c r="A84" i="2"/>
  <c r="F84" i="2" s="1"/>
  <c r="K83" i="2"/>
  <c r="J83" i="2"/>
  <c r="L83" i="2" s="1"/>
  <c r="I83" i="2" s="1"/>
  <c r="F83" i="2"/>
  <c r="A83" i="2"/>
  <c r="K82" i="2"/>
  <c r="L82" i="2" s="1"/>
  <c r="I82" i="2" s="1"/>
  <c r="J82" i="2"/>
  <c r="A82" i="2"/>
  <c r="K81" i="2"/>
  <c r="J81" i="2"/>
  <c r="A81" i="2"/>
  <c r="F81" i="2" s="1"/>
  <c r="K80" i="2"/>
  <c r="J80" i="2"/>
  <c r="L80" i="2" s="1"/>
  <c r="I80" i="2" s="1"/>
  <c r="F80" i="2"/>
  <c r="A80" i="2"/>
  <c r="K79" i="2"/>
  <c r="J79" i="2"/>
  <c r="L79" i="2" s="1"/>
  <c r="I79" i="2" s="1"/>
  <c r="F79" i="2"/>
  <c r="A79" i="2"/>
  <c r="K78" i="2"/>
  <c r="J78" i="2"/>
  <c r="F78" i="2"/>
  <c r="A78" i="2"/>
  <c r="K77" i="2"/>
  <c r="J77" i="2"/>
  <c r="L77" i="2" s="1"/>
  <c r="I77" i="2" s="1"/>
  <c r="A77" i="2"/>
  <c r="K76" i="2"/>
  <c r="J76" i="2"/>
  <c r="L76" i="2" s="1"/>
  <c r="I76" i="2" s="1"/>
  <c r="A76" i="2"/>
  <c r="F76" i="2" s="1"/>
  <c r="K75" i="2"/>
  <c r="J75" i="2"/>
  <c r="I75" i="2"/>
  <c r="F75" i="2"/>
  <c r="A75" i="2"/>
  <c r="K74" i="2"/>
  <c r="J74" i="2"/>
  <c r="F74" i="2"/>
  <c r="A74" i="2"/>
  <c r="K73" i="2"/>
  <c r="J73" i="2"/>
  <c r="A73" i="2"/>
  <c r="K72" i="2"/>
  <c r="J72" i="2"/>
  <c r="F72" i="2"/>
  <c r="A72" i="2"/>
  <c r="K71" i="2"/>
  <c r="L71" i="2" s="1"/>
  <c r="I71" i="2" s="1"/>
  <c r="J71" i="2"/>
  <c r="F71" i="2"/>
  <c r="A71" i="2"/>
  <c r="K70" i="2"/>
  <c r="J70" i="2"/>
  <c r="L70" i="2" s="1"/>
  <c r="I70" i="2" s="1"/>
  <c r="A70" i="2"/>
  <c r="K69" i="2"/>
  <c r="J69" i="2"/>
  <c r="A69" i="2"/>
  <c r="K68" i="2"/>
  <c r="J68" i="2"/>
  <c r="A68" i="2"/>
  <c r="F68" i="2" s="1"/>
  <c r="K67" i="2"/>
  <c r="J67" i="2"/>
  <c r="L67" i="2" s="1"/>
  <c r="I67" i="2" s="1"/>
  <c r="F67" i="2"/>
  <c r="A67" i="2"/>
  <c r="K66" i="2"/>
  <c r="J66" i="2"/>
  <c r="L66" i="2" s="1"/>
  <c r="I66" i="2" s="1"/>
  <c r="A66" i="2"/>
  <c r="K65" i="2"/>
  <c r="J65" i="2"/>
  <c r="L65" i="2" s="1"/>
  <c r="I65" i="2" s="1"/>
  <c r="A65" i="2"/>
  <c r="K64" i="2"/>
  <c r="J64" i="2"/>
  <c r="F64" i="2"/>
  <c r="A64" i="2"/>
  <c r="M63" i="2"/>
  <c r="K63" i="2"/>
  <c r="J63" i="2"/>
  <c r="F63" i="2"/>
  <c r="A63" i="2"/>
  <c r="K62" i="2"/>
  <c r="J62" i="2"/>
  <c r="F62" i="2"/>
  <c r="A62" i="2"/>
  <c r="K61" i="2"/>
  <c r="J61" i="2"/>
  <c r="A61" i="2"/>
  <c r="K60" i="2"/>
  <c r="J60" i="2"/>
  <c r="I60" i="2"/>
  <c r="A60" i="2"/>
  <c r="F60" i="2" s="1"/>
  <c r="L59" i="2"/>
  <c r="K59" i="2"/>
  <c r="J59" i="2"/>
  <c r="I59" i="2"/>
  <c r="F59" i="2"/>
  <c r="A59" i="2"/>
  <c r="K58" i="2"/>
  <c r="J58" i="2"/>
  <c r="L57" i="2"/>
  <c r="K57" i="2"/>
  <c r="J57" i="2"/>
  <c r="I57" i="2"/>
  <c r="F57" i="2"/>
  <c r="A57" i="2"/>
  <c r="K56" i="2"/>
  <c r="J56" i="2"/>
  <c r="L56" i="2" s="1"/>
  <c r="I56" i="2"/>
  <c r="F56" i="2"/>
  <c r="A56" i="2"/>
  <c r="K55" i="2"/>
  <c r="J55" i="2"/>
  <c r="F55" i="2"/>
  <c r="A55" i="2"/>
  <c r="K54" i="2"/>
  <c r="J54" i="2"/>
  <c r="A54" i="2"/>
  <c r="K53" i="2"/>
  <c r="J53" i="2"/>
  <c r="F53" i="2"/>
  <c r="A53" i="2"/>
  <c r="K52" i="2"/>
  <c r="J52" i="2"/>
  <c r="I52" i="2"/>
  <c r="F52" i="2"/>
  <c r="A52" i="2"/>
  <c r="K51" i="2"/>
  <c r="J51" i="2"/>
  <c r="L51" i="2" s="1"/>
  <c r="I51" i="2" s="1"/>
  <c r="A51" i="2"/>
  <c r="K50" i="2"/>
  <c r="J50" i="2"/>
  <c r="A50" i="2"/>
  <c r="M49" i="2"/>
  <c r="K49" i="2"/>
  <c r="J49" i="2"/>
  <c r="L49" i="2" s="1"/>
  <c r="I49" i="2" s="1"/>
  <c r="A49" i="2"/>
  <c r="F49" i="2" s="1"/>
  <c r="K48" i="2"/>
  <c r="J48" i="2"/>
  <c r="L48" i="2" s="1"/>
  <c r="I48" i="2"/>
  <c r="F48" i="2"/>
  <c r="A48" i="2"/>
  <c r="K47" i="2"/>
  <c r="J47" i="2"/>
  <c r="L47" i="2" s="1"/>
  <c r="I47" i="2"/>
  <c r="F47" i="2"/>
  <c r="A47" i="2"/>
  <c r="K46" i="2"/>
  <c r="J46" i="2"/>
  <c r="I46" i="2"/>
  <c r="A46" i="2"/>
  <c r="K45" i="2"/>
  <c r="J45" i="2"/>
  <c r="I45" i="2"/>
  <c r="F45" i="2"/>
  <c r="A45" i="2"/>
  <c r="K44" i="2"/>
  <c r="J44" i="2"/>
  <c r="L44" i="2" s="1"/>
  <c r="I44" i="2"/>
  <c r="F44" i="2"/>
  <c r="A44" i="2"/>
  <c r="K43" i="2"/>
  <c r="J43" i="2"/>
  <c r="F43" i="2"/>
  <c r="A43" i="2"/>
  <c r="K42" i="2"/>
  <c r="J42" i="2"/>
  <c r="A42" i="2"/>
  <c r="K41" i="2"/>
  <c r="J41" i="2"/>
  <c r="I41" i="2"/>
  <c r="A41" i="2"/>
  <c r="F41" i="2" s="1"/>
  <c r="M40" i="2"/>
  <c r="L40" i="2"/>
  <c r="K40" i="2"/>
  <c r="J40" i="2"/>
  <c r="I40" i="2"/>
  <c r="F40" i="2"/>
  <c r="A40" i="2"/>
  <c r="K39" i="2"/>
  <c r="J39" i="2"/>
  <c r="L38" i="2"/>
  <c r="K38" i="2"/>
  <c r="J38" i="2"/>
  <c r="I38" i="2"/>
  <c r="F38" i="2"/>
  <c r="A38" i="2"/>
  <c r="M37" i="2"/>
  <c r="K37" i="2"/>
  <c r="J37" i="2"/>
  <c r="L37" i="2" s="1"/>
  <c r="I37" i="2"/>
  <c r="F37" i="2"/>
  <c r="A37" i="2"/>
  <c r="L36" i="2"/>
  <c r="K36" i="2"/>
  <c r="J36" i="2"/>
  <c r="I36" i="2"/>
  <c r="F36" i="2"/>
  <c r="A36" i="2"/>
  <c r="K35" i="2"/>
  <c r="J35" i="2"/>
  <c r="L34" i="2"/>
  <c r="K34" i="2"/>
  <c r="J34" i="2"/>
  <c r="I34" i="2"/>
  <c r="F34" i="2"/>
  <c r="A34" i="2"/>
  <c r="L33" i="2"/>
  <c r="K33" i="2"/>
  <c r="J33" i="2"/>
  <c r="I33" i="2"/>
  <c r="F33" i="2"/>
  <c r="A33" i="2"/>
  <c r="L32" i="2"/>
  <c r="K32" i="2"/>
  <c r="J32" i="2"/>
  <c r="I32" i="2"/>
  <c r="F32" i="2"/>
  <c r="A32" i="2"/>
  <c r="K31" i="2"/>
  <c r="J31" i="2"/>
  <c r="L30" i="2"/>
  <c r="K30" i="2"/>
  <c r="J30" i="2"/>
  <c r="I30" i="2"/>
  <c r="F30" i="2"/>
  <c r="A30" i="2"/>
  <c r="K29" i="2"/>
  <c r="J29" i="2"/>
  <c r="I29" i="2"/>
  <c r="A29" i="2"/>
  <c r="L28" i="2"/>
  <c r="K28" i="2"/>
  <c r="J28" i="2"/>
  <c r="I28" i="2"/>
  <c r="F28" i="2"/>
  <c r="A28" i="2"/>
  <c r="K27" i="2"/>
  <c r="J27" i="2"/>
  <c r="L26" i="2"/>
  <c r="K26" i="2"/>
  <c r="J26" i="2"/>
  <c r="I26" i="2"/>
  <c r="F26" i="2"/>
  <c r="A26" i="2"/>
  <c r="K25" i="2"/>
  <c r="J25" i="2"/>
  <c r="F25" i="2"/>
  <c r="A25" i="2"/>
  <c r="K24" i="2"/>
  <c r="J24" i="2"/>
  <c r="L24" i="2" s="1"/>
  <c r="I24" i="2"/>
  <c r="F24" i="2"/>
  <c r="A24" i="2"/>
  <c r="K23" i="2"/>
  <c r="L23" i="2" s="1"/>
  <c r="J23" i="2"/>
  <c r="I23" i="2"/>
  <c r="F23" i="2"/>
  <c r="A23" i="2"/>
  <c r="K22" i="2"/>
  <c r="J22" i="2"/>
  <c r="I22" i="2"/>
  <c r="A22" i="2"/>
  <c r="L21" i="2"/>
  <c r="K21" i="2"/>
  <c r="J21" i="2"/>
  <c r="I21" i="2"/>
  <c r="F21" i="2"/>
  <c r="A21" i="2"/>
  <c r="K20" i="2"/>
  <c r="J20" i="2"/>
  <c r="L19" i="2"/>
  <c r="K19" i="2"/>
  <c r="J19" i="2"/>
  <c r="I19" i="2"/>
  <c r="F19" i="2"/>
  <c r="A19" i="2"/>
  <c r="M19" i="2" s="1"/>
  <c r="K18" i="2"/>
  <c r="J18" i="2"/>
  <c r="A18" i="2"/>
  <c r="F18" i="2" s="1"/>
  <c r="M17" i="2"/>
  <c r="K17" i="2"/>
  <c r="J17" i="2"/>
  <c r="F17" i="2"/>
  <c r="A17" i="2"/>
  <c r="K16" i="2"/>
  <c r="J16" i="2"/>
  <c r="F16" i="2"/>
  <c r="A16" i="2"/>
  <c r="K15" i="2"/>
  <c r="J15" i="2"/>
  <c r="I15" i="2"/>
  <c r="A15" i="2"/>
  <c r="M14" i="2"/>
  <c r="L14" i="2"/>
  <c r="K14" i="2"/>
  <c r="J14" i="2"/>
  <c r="I14" i="2"/>
  <c r="F14" i="2"/>
  <c r="A14" i="2"/>
  <c r="K13" i="2"/>
  <c r="J13" i="2"/>
  <c r="L12" i="2"/>
  <c r="K12" i="2"/>
  <c r="J12" i="2"/>
  <c r="I12" i="2"/>
  <c r="F12" i="2"/>
  <c r="A12" i="2"/>
  <c r="K11" i="2"/>
  <c r="J11" i="2"/>
  <c r="L11" i="2" s="1"/>
  <c r="I11" i="2"/>
  <c r="F11" i="2"/>
  <c r="A11" i="2"/>
  <c r="K10" i="2"/>
  <c r="J10" i="2"/>
  <c r="I10" i="2"/>
  <c r="F10" i="2"/>
  <c r="A10" i="2"/>
  <c r="K9" i="2"/>
  <c r="J9" i="2"/>
  <c r="I9" i="2"/>
  <c r="F9" i="2"/>
  <c r="A9" i="2"/>
  <c r="M9" i="2" s="1"/>
  <c r="K8" i="2"/>
  <c r="J8" i="2"/>
  <c r="A8" i="2"/>
  <c r="M114" i="2" s="1"/>
  <c r="K7" i="2"/>
  <c r="J7" i="2"/>
  <c r="A7" i="2"/>
  <c r="F7" i="2" s="1"/>
  <c r="M6" i="2"/>
  <c r="L6" i="2"/>
  <c r="K6" i="2"/>
  <c r="J6" i="2"/>
  <c r="I6" i="2"/>
  <c r="F6" i="2"/>
  <c r="A6" i="2"/>
  <c r="A37" i="1"/>
  <c r="N37" i="1" s="1"/>
  <c r="L78" i="2" l="1"/>
  <c r="I78" i="2" s="1"/>
  <c r="L74" i="2"/>
  <c r="I74" i="2" s="1"/>
  <c r="L107" i="2"/>
  <c r="I107" i="2" s="1"/>
  <c r="L63" i="2"/>
  <c r="I63" i="2" s="1"/>
  <c r="L10" i="2"/>
  <c r="L17" i="2"/>
  <c r="I17" i="2" s="1"/>
  <c r="L81" i="2"/>
  <c r="I81" i="2" s="1"/>
  <c r="L96" i="2"/>
  <c r="L97" i="2"/>
  <c r="L43" i="2"/>
  <c r="I43" i="2" s="1"/>
  <c r="L52" i="2"/>
  <c r="L102" i="2"/>
  <c r="I102" i="2" s="1"/>
  <c r="L7" i="2"/>
  <c r="I7" i="2" s="1"/>
  <c r="L60" i="2"/>
  <c r="L75" i="2"/>
  <c r="L91" i="2"/>
  <c r="I91" i="2" s="1"/>
  <c r="L100" i="2"/>
  <c r="L134" i="2"/>
  <c r="I134" i="2" s="1"/>
  <c r="L148" i="2"/>
  <c r="I148" i="2" s="1"/>
  <c r="L152" i="2"/>
  <c r="I152" i="2" s="1"/>
  <c r="L90" i="2"/>
  <c r="I90" i="2" s="1"/>
  <c r="L101" i="2"/>
  <c r="I101" i="2" s="1"/>
  <c r="L105" i="2"/>
  <c r="L109" i="2"/>
  <c r="I109" i="2" s="1"/>
  <c r="L147" i="2"/>
  <c r="I147" i="2" s="1"/>
  <c r="L62" i="2"/>
  <c r="I62" i="2" s="1"/>
  <c r="L86" i="2"/>
  <c r="I86" i="2" s="1"/>
  <c r="L143" i="2"/>
  <c r="I143" i="2" s="1"/>
  <c r="L151" i="2"/>
  <c r="I151" i="2" s="1"/>
  <c r="L9" i="2"/>
  <c r="L16" i="2"/>
  <c r="I16" i="2" s="1"/>
  <c r="L18" i="2"/>
  <c r="I18" i="2" s="1"/>
  <c r="L53" i="2"/>
  <c r="I53" i="2" s="1"/>
  <c r="L55" i="2"/>
  <c r="I55" i="2" s="1"/>
  <c r="L68" i="2"/>
  <c r="I68" i="2" s="1"/>
  <c r="L84" i="2"/>
  <c r="I84" i="2" s="1"/>
  <c r="L115" i="2"/>
  <c r="L119" i="2"/>
  <c r="L127" i="2"/>
  <c r="I127" i="2" s="1"/>
  <c r="L129" i="2"/>
  <c r="I129" i="2" s="1"/>
  <c r="L141" i="2"/>
  <c r="I141" i="2" s="1"/>
  <c r="L41" i="2"/>
  <c r="L64" i="2"/>
  <c r="I64" i="2" s="1"/>
  <c r="L72" i="2"/>
  <c r="I72" i="2" s="1"/>
  <c r="L104" i="2"/>
  <c r="I104" i="2" s="1"/>
  <c r="L108" i="2"/>
  <c r="I108" i="2" s="1"/>
  <c r="L131" i="2"/>
  <c r="I131" i="2" s="1"/>
  <c r="L133" i="2"/>
  <c r="I133" i="2" s="1"/>
  <c r="L146" i="2"/>
  <c r="I146" i="2" s="1"/>
  <c r="L25" i="2"/>
  <c r="I25" i="2" s="1"/>
  <c r="L45" i="2"/>
  <c r="L69" i="2"/>
  <c r="I69" i="2" s="1"/>
  <c r="L85" i="2"/>
  <c r="I85" i="2" s="1"/>
  <c r="L126" i="2"/>
  <c r="I126" i="2" s="1"/>
  <c r="L158" i="2"/>
  <c r="F73" i="2"/>
  <c r="M73" i="2"/>
  <c r="M151" i="2"/>
  <c r="F151" i="2"/>
  <c r="M159" i="2"/>
  <c r="M11" i="2"/>
  <c r="F15" i="2"/>
  <c r="M15" i="2"/>
  <c r="M23" i="2"/>
  <c r="M34" i="2"/>
  <c r="M43" i="2"/>
  <c r="M50" i="2"/>
  <c r="F50" i="2"/>
  <c r="M55" i="2"/>
  <c r="M60" i="2"/>
  <c r="M71" i="2"/>
  <c r="L73" i="2"/>
  <c r="I73" i="2" s="1"/>
  <c r="F82" i="2"/>
  <c r="M82" i="2"/>
  <c r="M86" i="2"/>
  <c r="F86" i="2"/>
  <c r="M99" i="2"/>
  <c r="F109" i="2"/>
  <c r="M109" i="2"/>
  <c r="M127" i="2"/>
  <c r="F127" i="2"/>
  <c r="M133" i="2"/>
  <c r="M141" i="2"/>
  <c r="M116" i="2"/>
  <c r="F116" i="2"/>
  <c r="M12" i="2"/>
  <c r="M28" i="2"/>
  <c r="M45" i="2"/>
  <c r="L50" i="2"/>
  <c r="I50" i="2" s="1"/>
  <c r="M61" i="2"/>
  <c r="F61" i="2"/>
  <c r="M66" i="2"/>
  <c r="M68" i="2"/>
  <c r="F90" i="2"/>
  <c r="M90" i="2"/>
  <c r="M97" i="2"/>
  <c r="F97" i="2"/>
  <c r="M103" i="2"/>
  <c r="F120" i="2"/>
  <c r="M120" i="2"/>
  <c r="M134" i="2"/>
  <c r="M139" i="2"/>
  <c r="M142" i="2"/>
  <c r="M145" i="2"/>
  <c r="M161" i="2"/>
  <c r="M10" i="2"/>
  <c r="L15" i="2"/>
  <c r="M25" i="2"/>
  <c r="F29" i="2"/>
  <c r="M29" i="2"/>
  <c r="F46" i="2"/>
  <c r="M46" i="2"/>
  <c r="M48" i="2"/>
  <c r="M57" i="2"/>
  <c r="L61" i="2"/>
  <c r="I61" i="2" s="1"/>
  <c r="F66" i="2"/>
  <c r="M69" i="2"/>
  <c r="F69" i="2"/>
  <c r="M74" i="2"/>
  <c r="M76" i="2"/>
  <c r="M104" i="2"/>
  <c r="M122" i="2"/>
  <c r="M8" i="2"/>
  <c r="M136" i="2"/>
  <c r="M144" i="2"/>
  <c r="M128" i="2"/>
  <c r="M106" i="2"/>
  <c r="M98" i="2"/>
  <c r="M87" i="2"/>
  <c r="M152" i="2"/>
  <c r="M117" i="2"/>
  <c r="M79" i="2"/>
  <c r="M153" i="2"/>
  <c r="M140" i="2"/>
  <c r="M124" i="2"/>
  <c r="M110" i="2"/>
  <c r="F8" i="2"/>
  <c r="M132" i="2"/>
  <c r="M113" i="2"/>
  <c r="M91" i="2"/>
  <c r="M148" i="2"/>
  <c r="M121" i="2"/>
  <c r="M102" i="2"/>
  <c r="M83" i="2"/>
  <c r="M160" i="2"/>
  <c r="M21" i="2"/>
  <c r="M26" i="2"/>
  <c r="M56" i="2"/>
  <c r="M59" i="2"/>
  <c r="M77" i="2"/>
  <c r="F77" i="2"/>
  <c r="M112" i="2"/>
  <c r="M115" i="2"/>
  <c r="M149" i="2"/>
  <c r="M7" i="2"/>
  <c r="M36" i="2"/>
  <c r="M44" i="2"/>
  <c r="M51" i="2"/>
  <c r="L8" i="2"/>
  <c r="I8" i="2" s="1"/>
  <c r="M16" i="2"/>
  <c r="M18" i="2"/>
  <c r="M22" i="2"/>
  <c r="F22" i="2"/>
  <c r="M24" i="2"/>
  <c r="L29" i="2"/>
  <c r="M33" i="2"/>
  <c r="M41" i="2"/>
  <c r="L46" i="2"/>
  <c r="F51" i="2"/>
  <c r="M53" i="2"/>
  <c r="M62" i="2"/>
  <c r="M67" i="2"/>
  <c r="M80" i="2"/>
  <c r="M84" i="2"/>
  <c r="M95" i="2"/>
  <c r="M107" i="2"/>
  <c r="M118" i="2"/>
  <c r="M125" i="2"/>
  <c r="F131" i="2"/>
  <c r="M131" i="2"/>
  <c r="M135" i="2"/>
  <c r="M137" i="2"/>
  <c r="M143" i="2"/>
  <c r="F143" i="2"/>
  <c r="M150" i="2"/>
  <c r="M42" i="2"/>
  <c r="F42" i="2"/>
  <c r="F54" i="2"/>
  <c r="M54" i="2"/>
  <c r="M64" i="2"/>
  <c r="M70" i="2"/>
  <c r="M75" i="2"/>
  <c r="M85" i="2"/>
  <c r="M88" i="2"/>
  <c r="M92" i="2"/>
  <c r="M96" i="2"/>
  <c r="F101" i="2"/>
  <c r="M101" i="2"/>
  <c r="M105" i="2"/>
  <c r="F105" i="2"/>
  <c r="M126" i="2"/>
  <c r="M129" i="2"/>
  <c r="F147" i="2"/>
  <c r="M147" i="2"/>
  <c r="M155" i="2"/>
  <c r="M157" i="2"/>
  <c r="L22" i="2"/>
  <c r="M30" i="2"/>
  <c r="M32" i="2"/>
  <c r="M38" i="2"/>
  <c r="L42" i="2"/>
  <c r="I42" i="2" s="1"/>
  <c r="M47" i="2"/>
  <c r="M52" i="2"/>
  <c r="L54" i="2"/>
  <c r="I54" i="2" s="1"/>
  <c r="F65" i="2"/>
  <c r="M65" i="2"/>
  <c r="F70" i="2"/>
  <c r="M72" i="2"/>
  <c r="M78" i="2"/>
  <c r="M93" i="2"/>
  <c r="M130" i="2"/>
  <c r="F85" i="2"/>
  <c r="F96" i="2"/>
  <c r="F104" i="2"/>
  <c r="F115" i="2"/>
  <c r="F126" i="2"/>
  <c r="F134" i="2"/>
  <c r="F142" i="2"/>
  <c r="F150" i="2"/>
  <c r="M158" i="2"/>
  <c r="M81" i="2"/>
  <c r="M89" i="2"/>
  <c r="M100" i="2"/>
  <c r="M108" i="2"/>
  <c r="M119" i="2"/>
  <c r="M138" i="2"/>
  <c r="M146" i="2"/>
  <c r="M154" i="2"/>
  <c r="AA2" i="1"/>
  <c r="E37" i="1"/>
  <c r="AD2" i="1"/>
  <c r="AE2" i="1"/>
  <c r="AF2" i="1"/>
  <c r="I37" i="1"/>
  <c r="Y2" i="1"/>
  <c r="AB2" i="1"/>
  <c r="F37" i="1"/>
  <c r="H37" i="1"/>
  <c r="AG2" i="1"/>
  <c r="K37" i="1"/>
  <c r="X2" i="1"/>
  <c r="L37" i="1"/>
  <c r="M37" i="1"/>
</calcChain>
</file>

<file path=xl/sharedStrings.xml><?xml version="1.0" encoding="utf-8"?>
<sst xmlns="http://schemas.openxmlformats.org/spreadsheetml/2006/main" count="256" uniqueCount="194">
  <si>
    <t>Date :</t>
  </si>
  <si>
    <t>DÉSIGNATION</t>
  </si>
  <si>
    <t>EMPLACEMENT</t>
  </si>
  <si>
    <t>RÉSERVE</t>
  </si>
  <si>
    <t>QUANTITÉ</t>
  </si>
  <si>
    <t>REMARQUES</t>
  </si>
  <si>
    <t>DU MÉDICAMENT</t>
  </si>
  <si>
    <t>NORMALE</t>
  </si>
  <si>
    <t>EN STOCK</t>
  </si>
  <si>
    <t>DEMANDÉE</t>
  </si>
  <si>
    <t>Nom du responsable de l'unité de soins :</t>
  </si>
  <si>
    <t>Nom du Médecin responsable :</t>
  </si>
  <si>
    <t>________________________________________</t>
  </si>
  <si>
    <t>Signature :</t>
  </si>
  <si>
    <t>Lieu et  dénomination</t>
  </si>
  <si>
    <t>Référence</t>
  </si>
  <si>
    <t>Quantité</t>
  </si>
  <si>
    <t>Date</t>
  </si>
  <si>
    <t>Mois</t>
  </si>
  <si>
    <t>Contenant</t>
  </si>
  <si>
    <t>Minima</t>
  </si>
  <si>
    <t>Réelle</t>
  </si>
  <si>
    <t>d'expiration</t>
  </si>
  <si>
    <t>de péremption</t>
  </si>
  <si>
    <t>Mini</t>
  </si>
  <si>
    <t>Groupage</t>
  </si>
  <si>
    <t>mois</t>
  </si>
  <si>
    <t>jours</t>
  </si>
  <si>
    <t>Nbre de doublons</t>
  </si>
  <si>
    <t>Chariot d’urgence</t>
  </si>
  <si>
    <t>Primperan (Tiroir 3)</t>
  </si>
  <si>
    <t>Ampoule 10mg/2ml</t>
  </si>
  <si>
    <t>1 boite</t>
  </si>
  <si>
    <t>Spasfon (Tiroir 3)</t>
  </si>
  <si>
    <t>Ampoule Injectable</t>
  </si>
  <si>
    <t>Eau Stérile ( Tiroir 5)</t>
  </si>
  <si>
    <t>Flacon 500 cc</t>
  </si>
  <si>
    <t>1 Flacon</t>
  </si>
  <si>
    <t>Exacyl (Tiroir 3)</t>
  </si>
  <si>
    <t>Ampoule Injectable 0,5g/5ml</t>
  </si>
  <si>
    <t>Aspirateur de mucosites(accuvac)</t>
  </si>
  <si>
    <t>1 flacon eau stérile 500 ml</t>
  </si>
  <si>
    <t>Sondes aspiration</t>
  </si>
  <si>
    <t>N°3</t>
  </si>
  <si>
    <t>Insufflateur(ambu) + Masque adulte(1)</t>
  </si>
  <si>
    <t xml:space="preserve">Insufflateur(ambu) </t>
  </si>
  <si>
    <t>Masque adulte</t>
  </si>
  <si>
    <t>Container à aiguilles</t>
  </si>
  <si>
    <t>Gel désinfectant pour friction hydroalcooliqueaniosgel</t>
  </si>
  <si>
    <t>Bouteille oxygéne</t>
  </si>
  <si>
    <t>Concentrateur</t>
  </si>
  <si>
    <t>Planche à massage  cardiaque</t>
  </si>
  <si>
    <t>Tiroir N°1</t>
  </si>
  <si>
    <t>Classeur</t>
  </si>
  <si>
    <t>Tiroir N°2</t>
  </si>
  <si>
    <t>Plateau</t>
  </si>
  <si>
    <t>Tensiométre</t>
  </si>
  <si>
    <t>Stétoscope</t>
  </si>
  <si>
    <t>Lampe de poche</t>
  </si>
  <si>
    <t>Glycométre</t>
  </si>
  <si>
    <t>sur chariot medoc</t>
  </si>
  <si>
    <t>Oxymétre</t>
  </si>
  <si>
    <t>Reniforme</t>
  </si>
  <si>
    <t>Haricot</t>
  </si>
  <si>
    <t>Sacs poubelles</t>
  </si>
  <si>
    <t>Bétadine scrub 4/</t>
  </si>
  <si>
    <t>Solution Antiseptique</t>
  </si>
  <si>
    <t>Bétadine dermique 10%</t>
  </si>
  <si>
    <t>Savon Antiseptique</t>
  </si>
  <si>
    <t>Alcool</t>
  </si>
  <si>
    <t>Alcool Modifié</t>
  </si>
  <si>
    <t>Protection</t>
  </si>
  <si>
    <t>Boite de gant non stérile</t>
  </si>
  <si>
    <t>Médium</t>
  </si>
  <si>
    <t>Large</t>
  </si>
  <si>
    <t>Abaisse langues</t>
  </si>
  <si>
    <t>Thermométre</t>
  </si>
  <si>
    <t>Electronique</t>
  </si>
  <si>
    <t>Tiroir N°3</t>
  </si>
  <si>
    <t>Drogues</t>
  </si>
  <si>
    <t>Valium</t>
  </si>
  <si>
    <t>10mg/2ml</t>
  </si>
  <si>
    <t>5 ampoules</t>
  </si>
  <si>
    <t>Canule rectale</t>
  </si>
  <si>
    <t>Rivotril</t>
  </si>
  <si>
    <t>1mg/1ml</t>
  </si>
  <si>
    <t>6 ampoules</t>
  </si>
  <si>
    <t>Celestene</t>
  </si>
  <si>
    <t>4mg/1ml</t>
  </si>
  <si>
    <t>4 ampoules</t>
  </si>
  <si>
    <t>Lasilix</t>
  </si>
  <si>
    <t>20mg/2ml</t>
  </si>
  <si>
    <t>Aiguilles</t>
  </si>
  <si>
    <t>18g</t>
  </si>
  <si>
    <t>5iv</t>
  </si>
  <si>
    <t>19g</t>
  </si>
  <si>
    <t>5sc</t>
  </si>
  <si>
    <t>21g</t>
  </si>
  <si>
    <t>5im</t>
  </si>
  <si>
    <t>23g</t>
  </si>
  <si>
    <t>5 trocards</t>
  </si>
  <si>
    <t>Ventoline</t>
  </si>
  <si>
    <t>Flacon Présurisé</t>
  </si>
  <si>
    <t>Chambre inhalation aerochamber</t>
  </si>
  <si>
    <t>Adrenaline</t>
  </si>
  <si>
    <t>Spasfon</t>
  </si>
  <si>
    <t>40mg</t>
  </si>
  <si>
    <t>Natispray</t>
  </si>
  <si>
    <t>0,30mg/dose</t>
  </si>
  <si>
    <t>Seringues</t>
  </si>
  <si>
    <t>20cc</t>
  </si>
  <si>
    <t>10cc</t>
  </si>
  <si>
    <t>5cc</t>
  </si>
  <si>
    <t>2cc</t>
  </si>
  <si>
    <t>Solumedrol</t>
  </si>
  <si>
    <t>120mg/2ml</t>
  </si>
  <si>
    <t>Atropine</t>
  </si>
  <si>
    <t>Glucose</t>
  </si>
  <si>
    <t>6g-20 ml 30%</t>
  </si>
  <si>
    <t>3g-20ml 30%</t>
  </si>
  <si>
    <t>Primperan</t>
  </si>
  <si>
    <t>Vitamine K1</t>
  </si>
  <si>
    <t>2mg/0,2ml</t>
  </si>
  <si>
    <t>Loxen</t>
  </si>
  <si>
    <t>20mg</t>
  </si>
  <si>
    <t>1 boite de 30 cp</t>
  </si>
  <si>
    <t>Narcan (Naxolone)</t>
  </si>
  <si>
    <t>0,4mg/1ml</t>
  </si>
  <si>
    <t>Tiroir N°4</t>
  </si>
  <si>
    <t>Pose voie veineuse</t>
  </si>
  <si>
    <t>Inox</t>
  </si>
  <si>
    <t>Sparadrap</t>
  </si>
  <si>
    <t>Opsite</t>
  </si>
  <si>
    <t>Garrot</t>
  </si>
  <si>
    <t>Compresses</t>
  </si>
  <si>
    <t>Sachet 2 Compresses</t>
  </si>
  <si>
    <t>Perfuseur</t>
  </si>
  <si>
    <t>Catheter veineux</t>
  </si>
  <si>
    <t>Jaune 24GA</t>
  </si>
  <si>
    <t>Bleu 22GA</t>
  </si>
  <si>
    <t>Rose</t>
  </si>
  <si>
    <t>Chlorexedine</t>
  </si>
  <si>
    <t>Dosette</t>
  </si>
  <si>
    <t>Glucose 5%</t>
  </si>
  <si>
    <t>500 ml</t>
  </si>
  <si>
    <t>NaCl</t>
  </si>
  <si>
    <t>Tiroir N°5</t>
  </si>
  <si>
    <t>Insufflateur (AMBU) usage unique</t>
  </si>
  <si>
    <t>Laryngoscope</t>
  </si>
  <si>
    <t>Canules de guedel</t>
  </si>
  <si>
    <t>N°1</t>
  </si>
  <si>
    <t>N°2</t>
  </si>
  <si>
    <t>N°4</t>
  </si>
  <si>
    <t>Masque à oxygéne</t>
  </si>
  <si>
    <t>Lunettes à oxygéne</t>
  </si>
  <si>
    <t>Tiroir N°6</t>
  </si>
  <si>
    <t>Sparadrap non tissé extensible</t>
  </si>
  <si>
    <t>Médipore</t>
  </si>
  <si>
    <t>Pince stérile</t>
  </si>
  <si>
    <t>Ciseau stérile</t>
  </si>
  <si>
    <t>Robé Médical</t>
  </si>
  <si>
    <t>Scalpel</t>
  </si>
  <si>
    <t>Avec Manche</t>
  </si>
  <si>
    <t>Sans Manche</t>
  </si>
  <si>
    <t>Pansement américain</t>
  </si>
  <si>
    <t>Gants stériles</t>
  </si>
  <si>
    <t>Taille 7,5</t>
  </si>
  <si>
    <t>Taille 8,5</t>
  </si>
  <si>
    <t>Boites de compresses stériles</t>
  </si>
  <si>
    <t>Set à pansement</t>
  </si>
  <si>
    <t>Tulle gras</t>
  </si>
  <si>
    <t>Bande nylex</t>
  </si>
  <si>
    <t>Urgo 4m/10cm</t>
  </si>
  <si>
    <t>Set à suture stérile</t>
  </si>
  <si>
    <t>Médiset</t>
  </si>
  <si>
    <t>Robé+Médical</t>
  </si>
  <si>
    <t>Fils suture</t>
  </si>
  <si>
    <t>2/0</t>
  </si>
  <si>
    <t>3/0</t>
  </si>
  <si>
    <t>4/0</t>
  </si>
  <si>
    <t>5/0</t>
  </si>
  <si>
    <t>Agraffeuse</t>
  </si>
  <si>
    <t>3M Précise</t>
  </si>
  <si>
    <t>Agraphe</t>
  </si>
  <si>
    <t>Coalgan</t>
  </si>
  <si>
    <t>Urgostrip</t>
  </si>
  <si>
    <t>Large 100mm*6mm</t>
  </si>
  <si>
    <t>Fin    75mm*3mm</t>
  </si>
  <si>
    <t>Bétadine jaune</t>
  </si>
  <si>
    <t>Eosine</t>
  </si>
  <si>
    <t>Chargeur de batterie pour aspirateur ACCUVAC</t>
  </si>
  <si>
    <t>Sondes d'aspiration</t>
  </si>
  <si>
    <t>Stop vide (à changer après chaque aspiration)</t>
  </si>
  <si>
    <t>LISTES DES BESOINS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</si>
</sst>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8"/>
      <color theme="4"/>
      <name val="Verdana"/>
      <family val="2"/>
    </font>
    <font>
      <sz val="14"/>
      <name val="Calibri"/>
      <family val="2"/>
      <scheme val="minor"/>
    </font>
    <font>
      <sz val="14"/>
      <color theme="4"/>
      <name val="Calibri"/>
      <family val="2"/>
      <scheme val="minor"/>
    </font>
    <font>
      <sz val="12"/>
      <name val="Calibri"/>
      <family val="2"/>
      <scheme val="minor"/>
    </font>
    <font>
      <sz val="11"/>
      <color theme="4"/>
      <name val="Calibri"/>
      <family val="2"/>
      <scheme val="minor"/>
    </font>
    <font>
      <sz val="16"/>
      <name val="Calibri"/>
      <family val="2"/>
      <scheme val="minor"/>
    </font>
    <font>
      <u/>
      <sz val="16"/>
      <color theme="4"/>
      <name val="Calibri"/>
      <family val="2"/>
      <scheme val="minor"/>
    </font>
    <font>
      <sz val="14"/>
      <color theme="0"/>
      <name val="Arial"/>
      <family val="2"/>
    </font>
    <font>
      <sz val="14"/>
      <name val="Arial"/>
      <family val="2"/>
    </font>
    <font>
      <sz val="24"/>
      <name val="Arial"/>
      <family val="2"/>
    </font>
    <font>
      <b/>
      <sz val="14"/>
      <name val="Arial"/>
      <family val="2"/>
    </font>
    <font>
      <sz val="14"/>
      <color theme="0" tint="-0.34998626667073579"/>
      <name val="Arial"/>
      <family val="2"/>
    </font>
    <font>
      <b/>
      <sz val="20"/>
      <name val="Arial"/>
      <family val="2"/>
    </font>
    <font>
      <sz val="14"/>
      <color rgb="FF000000"/>
      <name val="Times New Roman"/>
      <family val="1"/>
    </font>
    <font>
      <b/>
      <sz val="20"/>
      <color theme="0"/>
      <name val="Arial"/>
      <family val="2"/>
    </font>
    <font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theme="0" tint="-0.24994659260841701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/>
      <right/>
      <top style="medium">
        <color theme="4"/>
      </top>
      <bottom/>
      <diagonal/>
    </border>
    <border>
      <left/>
      <right style="medium">
        <color theme="4"/>
      </right>
      <top style="medium">
        <color theme="4"/>
      </top>
      <bottom/>
      <diagonal/>
    </border>
    <border>
      <left style="medium">
        <color theme="4"/>
      </left>
      <right style="medium">
        <color theme="4"/>
      </right>
      <top style="medium">
        <color theme="4"/>
      </top>
      <bottom/>
      <diagonal/>
    </border>
    <border>
      <left style="medium">
        <color theme="4"/>
      </left>
      <right/>
      <top style="medium">
        <color theme="4"/>
      </top>
      <bottom/>
      <diagonal/>
    </border>
    <border>
      <left style="medium">
        <color theme="4"/>
      </left>
      <right/>
      <top/>
      <bottom/>
      <diagonal/>
    </border>
    <border>
      <left/>
      <right style="medium">
        <color theme="4"/>
      </right>
      <top/>
      <bottom/>
      <diagonal/>
    </border>
    <border>
      <left style="medium">
        <color theme="4"/>
      </left>
      <right style="medium">
        <color theme="4"/>
      </right>
      <top/>
      <bottom/>
      <diagonal/>
    </border>
    <border>
      <left style="medium">
        <color theme="4"/>
      </left>
      <right/>
      <top/>
      <bottom style="medium">
        <color theme="4"/>
      </bottom>
      <diagonal/>
    </border>
    <border>
      <left/>
      <right/>
      <top/>
      <bottom style="medium">
        <color theme="4"/>
      </bottom>
      <diagonal/>
    </border>
    <border>
      <left/>
      <right style="medium">
        <color theme="4"/>
      </right>
      <top/>
      <bottom style="medium">
        <color theme="4"/>
      </bottom>
      <diagonal/>
    </border>
    <border>
      <left style="medium">
        <color theme="4"/>
      </left>
      <right style="medium">
        <color theme="4"/>
      </right>
      <top/>
      <bottom style="medium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2" fillId="0" borderId="0" xfId="0" applyFont="1" applyAlignment="1" applyProtection="1">
      <alignment horizontal="center" vertical="center"/>
    </xf>
    <xf numFmtId="0" fontId="2" fillId="0" borderId="0" xfId="0" applyFont="1" applyProtection="1"/>
    <xf numFmtId="0" fontId="3" fillId="0" borderId="0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/>
    </xf>
    <xf numFmtId="0" fontId="2" fillId="0" borderId="0" xfId="0" applyFont="1" applyBorder="1" applyProtection="1"/>
    <xf numFmtId="0" fontId="6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vertical="center"/>
    </xf>
    <xf numFmtId="0" fontId="7" fillId="2" borderId="4" xfId="0" applyFont="1" applyFill="1" applyBorder="1" applyAlignment="1" applyProtection="1">
      <alignment vertical="center"/>
    </xf>
    <xf numFmtId="0" fontId="6" fillId="2" borderId="4" xfId="0" applyFont="1" applyFill="1" applyBorder="1" applyProtection="1"/>
    <xf numFmtId="0" fontId="6" fillId="2" borderId="5" xfId="0" applyFont="1" applyFill="1" applyBorder="1" applyProtection="1"/>
    <xf numFmtId="0" fontId="6" fillId="2" borderId="6" xfId="0" applyFont="1" applyFill="1" applyBorder="1" applyProtection="1"/>
    <xf numFmtId="0" fontId="6" fillId="2" borderId="7" xfId="0" applyFont="1" applyFill="1" applyBorder="1" applyProtection="1"/>
    <xf numFmtId="0" fontId="6" fillId="0" borderId="0" xfId="0" applyFont="1" applyBorder="1" applyProtection="1"/>
    <xf numFmtId="0" fontId="6" fillId="0" borderId="0" xfId="0" applyFont="1" applyProtection="1"/>
    <xf numFmtId="0" fontId="7" fillId="2" borderId="8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center"/>
    </xf>
    <xf numFmtId="0" fontId="7" fillId="2" borderId="9" xfId="0" applyFont="1" applyFill="1" applyBorder="1" applyAlignment="1" applyProtection="1">
      <alignment horizontal="center" vertical="center"/>
    </xf>
    <xf numFmtId="0" fontId="7" fillId="2" borderId="9" xfId="0" applyFont="1" applyFill="1" applyBorder="1" applyAlignment="1" applyProtection="1">
      <alignment horizontal="center" vertical="center"/>
    </xf>
    <xf numFmtId="0" fontId="7" fillId="2" borderId="10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center" vertical="center"/>
    </xf>
    <xf numFmtId="0" fontId="6" fillId="2" borderId="12" xfId="0" applyFont="1" applyFill="1" applyBorder="1" applyProtection="1"/>
    <xf numFmtId="0" fontId="6" fillId="2" borderId="13" xfId="0" applyFont="1" applyFill="1" applyBorder="1" applyProtection="1"/>
    <xf numFmtId="0" fontId="6" fillId="2" borderId="14" xfId="0" applyFont="1" applyFill="1" applyBorder="1" applyProtection="1"/>
    <xf numFmtId="0" fontId="6" fillId="2" borderId="11" xfId="0" applyFont="1" applyFill="1" applyBorder="1" applyProtection="1"/>
    <xf numFmtId="0" fontId="8" fillId="0" borderId="7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0" fontId="8" fillId="0" borderId="6" xfId="0" applyFont="1" applyBorder="1" applyProtection="1"/>
    <xf numFmtId="0" fontId="8" fillId="0" borderId="7" xfId="0" applyFont="1" applyBorder="1" applyAlignment="1" applyProtection="1">
      <alignment horizontal="center"/>
    </xf>
    <xf numFmtId="0" fontId="8" fillId="0" borderId="4" xfId="0" applyFont="1" applyBorder="1" applyAlignment="1" applyProtection="1">
      <alignment horizontal="center"/>
    </xf>
    <xf numFmtId="0" fontId="8" fillId="0" borderId="5" xfId="0" applyFont="1" applyBorder="1" applyAlignment="1" applyProtection="1">
      <alignment horizontal="center"/>
    </xf>
    <xf numFmtId="0" fontId="8" fillId="0" borderId="8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8" fillId="0" borderId="10" xfId="0" applyFont="1" applyBorder="1" applyProtection="1"/>
    <xf numFmtId="0" fontId="8" fillId="0" borderId="8" xfId="0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center"/>
    </xf>
    <xf numFmtId="0" fontId="8" fillId="0" borderId="9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0" fontId="2" fillId="0" borderId="13" xfId="0" applyFont="1" applyBorder="1" applyAlignment="1" applyProtection="1">
      <alignment horizontal="center"/>
    </xf>
    <xf numFmtId="0" fontId="2" fillId="0" borderId="13" xfId="0" applyFont="1" applyBorder="1" applyAlignment="1" applyProtection="1">
      <alignment horizontal="center"/>
    </xf>
    <xf numFmtId="0" fontId="2" fillId="0" borderId="14" xfId="0" applyFont="1" applyBorder="1" applyProtection="1"/>
    <xf numFmtId="0" fontId="2" fillId="0" borderId="11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0" xfId="0" applyFont="1" applyBorder="1" applyProtection="1"/>
    <xf numFmtId="0" fontId="10" fillId="0" borderId="0" xfId="0" applyFont="1" applyProtection="1"/>
    <xf numFmtId="0" fontId="11" fillId="0" borderId="0" xfId="0" applyFont="1" applyBorder="1" applyAlignment="1" applyProtection="1"/>
    <xf numFmtId="0" fontId="10" fillId="0" borderId="0" xfId="0" applyFont="1" applyBorder="1" applyAlignment="1" applyProtection="1">
      <alignment horizontal="center" vertical="top"/>
    </xf>
    <xf numFmtId="14" fontId="1" fillId="0" borderId="0" xfId="0" applyNumberFormat="1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Protection="1"/>
    <xf numFmtId="14" fontId="2" fillId="0" borderId="0" xfId="0" applyNumberFormat="1" applyFont="1" applyAlignment="1" applyProtection="1">
      <alignment horizontal="center" vertical="center"/>
    </xf>
    <xf numFmtId="0" fontId="12" fillId="0" borderId="0" xfId="0" applyNumberFormat="1" applyFont="1" applyFill="1" applyAlignment="1" applyProtection="1">
      <alignment horizontal="center" vertical="center"/>
    </xf>
    <xf numFmtId="0" fontId="12" fillId="0" borderId="0" xfId="0" applyFont="1" applyFill="1" applyProtection="1"/>
    <xf numFmtId="0" fontId="0" fillId="3" borderId="15" xfId="0" applyFill="1" applyBorder="1" applyAlignment="1" applyProtection="1">
      <alignment horizontal="center" vertical="center"/>
    </xf>
    <xf numFmtId="0" fontId="0" fillId="3" borderId="16" xfId="0" applyFill="1" applyBorder="1" applyAlignment="1" applyProtection="1">
      <alignment horizontal="center" vertical="center"/>
    </xf>
    <xf numFmtId="0" fontId="0" fillId="3" borderId="16" xfId="0" applyNumberFormat="1" applyFill="1" applyBorder="1" applyAlignment="1" applyProtection="1">
      <alignment horizontal="center" vertical="center"/>
    </xf>
    <xf numFmtId="15" fontId="0" fillId="3" borderId="16" xfId="0" applyNumberFormat="1" applyFill="1" applyBorder="1" applyAlignment="1" applyProtection="1">
      <alignment horizontal="center" vertical="center"/>
    </xf>
    <xf numFmtId="0" fontId="0" fillId="3" borderId="17" xfId="0" applyFill="1" applyBorder="1" applyAlignment="1" applyProtection="1">
      <alignment horizontal="center" vertical="center"/>
    </xf>
    <xf numFmtId="0" fontId="13" fillId="0" borderId="0" xfId="0" applyNumberFormat="1" applyFont="1" applyAlignment="1" applyProtection="1">
      <alignment horizontal="center" vertical="center"/>
    </xf>
    <xf numFmtId="0" fontId="13" fillId="0" borderId="0" xfId="0" applyNumberFormat="1" applyFont="1" applyProtection="1"/>
    <xf numFmtId="0" fontId="13" fillId="0" borderId="0" xfId="0" applyFont="1" applyAlignment="1" applyProtection="1">
      <alignment horizontal="center" vertical="center"/>
    </xf>
    <xf numFmtId="0" fontId="13" fillId="0" borderId="0" xfId="0" applyFont="1" applyProtection="1"/>
    <xf numFmtId="0" fontId="0" fillId="0" borderId="0" xfId="0" applyProtection="1"/>
    <xf numFmtId="0" fontId="12" fillId="0" borderId="0" xfId="0" applyNumberFormat="1" applyFont="1" applyFill="1" applyAlignment="1" applyProtection="1">
      <alignment horizontal="center" vertical="center"/>
    </xf>
    <xf numFmtId="0" fontId="12" fillId="0" borderId="18" xfId="0" applyNumberFormat="1" applyFont="1" applyFill="1" applyBorder="1" applyAlignment="1" applyProtection="1">
      <alignment horizontal="center" vertical="center"/>
    </xf>
    <xf numFmtId="0" fontId="14" fillId="4" borderId="19" xfId="0" applyFont="1" applyFill="1" applyBorder="1" applyAlignment="1" applyProtection="1">
      <alignment horizontal="center" vertical="center"/>
    </xf>
    <xf numFmtId="0" fontId="14" fillId="4" borderId="20" xfId="0" applyFont="1" applyFill="1" applyBorder="1" applyAlignment="1" applyProtection="1">
      <alignment horizontal="center" vertical="center"/>
    </xf>
    <xf numFmtId="0" fontId="14" fillId="4" borderId="21" xfId="0" applyFont="1" applyFill="1" applyBorder="1" applyAlignment="1" applyProtection="1">
      <alignment horizontal="center" vertical="center"/>
    </xf>
    <xf numFmtId="15" fontId="14" fillId="4" borderId="22" xfId="0" applyNumberFormat="1" applyFont="1" applyFill="1" applyBorder="1" applyAlignment="1" applyProtection="1">
      <alignment horizontal="center" vertical="center"/>
    </xf>
    <xf numFmtId="0" fontId="14" fillId="4" borderId="22" xfId="0" applyFont="1" applyFill="1" applyBorder="1" applyAlignment="1" applyProtection="1">
      <alignment horizontal="center" vertical="center"/>
    </xf>
    <xf numFmtId="0" fontId="13" fillId="3" borderId="0" xfId="0" applyNumberFormat="1" applyFont="1" applyFill="1" applyAlignment="1" applyProtection="1">
      <alignment horizontal="center" vertical="center"/>
    </xf>
    <xf numFmtId="0" fontId="14" fillId="4" borderId="23" xfId="0" applyFont="1" applyFill="1" applyBorder="1" applyAlignment="1" applyProtection="1">
      <alignment horizontal="center" vertical="center"/>
    </xf>
    <xf numFmtId="0" fontId="15" fillId="4" borderId="24" xfId="0" applyFont="1" applyFill="1" applyBorder="1" applyAlignment="1" applyProtection="1">
      <alignment horizontal="center" vertical="center"/>
    </xf>
    <xf numFmtId="0" fontId="15" fillId="5" borderId="24" xfId="0" applyNumberFormat="1" applyFont="1" applyFill="1" applyBorder="1" applyAlignment="1" applyProtection="1">
      <alignment horizontal="center" vertical="center"/>
    </xf>
    <xf numFmtId="15" fontId="15" fillId="4" borderId="24" xfId="0" applyNumberFormat="1" applyFont="1" applyFill="1" applyBorder="1" applyAlignment="1" applyProtection="1">
      <alignment horizontal="center" vertical="center"/>
    </xf>
    <xf numFmtId="0" fontId="0" fillId="3" borderId="25" xfId="0" applyFill="1" applyBorder="1" applyAlignment="1" applyProtection="1">
      <alignment horizontal="center" vertical="center"/>
    </xf>
    <xf numFmtId="0" fontId="0" fillId="3" borderId="0" xfId="0" applyFill="1" applyBorder="1" applyAlignment="1" applyProtection="1">
      <alignment horizontal="center" vertical="center"/>
    </xf>
    <xf numFmtId="0" fontId="0" fillId="3" borderId="0" xfId="0" applyNumberFormat="1" applyFill="1" applyBorder="1" applyAlignment="1" applyProtection="1">
      <alignment horizontal="center" vertical="center"/>
    </xf>
    <xf numFmtId="15" fontId="0" fillId="3" borderId="0" xfId="0" applyNumberFormat="1" applyFill="1" applyBorder="1" applyAlignment="1" applyProtection="1">
      <alignment horizontal="center" vertical="center"/>
    </xf>
    <xf numFmtId="0" fontId="0" fillId="3" borderId="18" xfId="0" applyFill="1" applyBorder="1" applyAlignment="1" applyProtection="1">
      <alignment horizontal="center" vertical="center"/>
    </xf>
    <xf numFmtId="0" fontId="16" fillId="6" borderId="0" xfId="0" applyNumberFormat="1" applyFont="1" applyFill="1" applyAlignment="1" applyProtection="1">
      <alignment horizontal="center" vertical="center"/>
    </xf>
    <xf numFmtId="0" fontId="17" fillId="7" borderId="20" xfId="0" applyFont="1" applyFill="1" applyBorder="1" applyAlignment="1" applyProtection="1">
      <alignment horizontal="center" vertical="center"/>
      <protection locked="0"/>
    </xf>
    <xf numFmtId="0" fontId="17" fillId="7" borderId="21" xfId="0" applyFont="1" applyFill="1" applyBorder="1" applyAlignment="1" applyProtection="1">
      <alignment horizontal="center" vertical="center"/>
      <protection locked="0"/>
    </xf>
    <xf numFmtId="0" fontId="17" fillId="7" borderId="21" xfId="0" applyNumberFormat="1" applyFont="1" applyFill="1" applyBorder="1" applyAlignment="1" applyProtection="1">
      <alignment horizontal="center" vertical="center"/>
      <protection locked="0"/>
    </xf>
    <xf numFmtId="0" fontId="17" fillId="7" borderId="26" xfId="0" applyFont="1" applyFill="1" applyBorder="1" applyAlignment="1" applyProtection="1">
      <alignment horizontal="center" vertical="center"/>
    </xf>
    <xf numFmtId="0" fontId="12" fillId="0" borderId="0" xfId="0" applyNumberFormat="1" applyFont="1" applyFill="1" applyAlignment="1" applyProtection="1">
      <alignment horizontal="left" vertical="center"/>
    </xf>
    <xf numFmtId="0" fontId="0" fillId="0" borderId="27" xfId="0" applyBorder="1" applyAlignment="1" applyProtection="1">
      <alignment horizontal="center" vertical="center"/>
      <protection locked="0"/>
    </xf>
    <xf numFmtId="0" fontId="0" fillId="5" borderId="27" xfId="0" applyNumberFormat="1" applyFill="1" applyBorder="1" applyAlignment="1" applyProtection="1">
      <alignment horizontal="center" vertical="center"/>
    </xf>
    <xf numFmtId="15" fontId="0" fillId="0" borderId="27" xfId="0" applyNumberFormat="1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</xf>
    <xf numFmtId="0" fontId="12" fillId="0" borderId="0" xfId="0" applyNumberFormat="1" applyFont="1" applyAlignment="1" applyProtection="1">
      <alignment horizontal="center" vertical="center"/>
    </xf>
    <xf numFmtId="0" fontId="18" fillId="0" borderId="0" xfId="0" applyFont="1" applyAlignment="1">
      <alignment horizontal="center" vertical="center"/>
    </xf>
    <xf numFmtId="0" fontId="13" fillId="0" borderId="27" xfId="0" applyFont="1" applyBorder="1" applyAlignment="1" applyProtection="1">
      <alignment horizontal="center" vertical="center"/>
      <protection locked="0"/>
    </xf>
    <xf numFmtId="15" fontId="13" fillId="0" borderId="27" xfId="0" applyNumberFormat="1" applyFont="1" applyBorder="1" applyAlignment="1" applyProtection="1">
      <alignment horizontal="center" vertical="center"/>
      <protection locked="0"/>
    </xf>
    <xf numFmtId="0" fontId="19" fillId="0" borderId="0" xfId="0" applyFont="1" applyFill="1" applyAlignment="1" applyProtection="1">
      <alignment horizontal="center" vertical="center"/>
    </xf>
    <xf numFmtId="0" fontId="17" fillId="8" borderId="28" xfId="0" applyFont="1" applyFill="1" applyBorder="1" applyAlignment="1" applyProtection="1">
      <alignment horizontal="center" vertical="center"/>
      <protection locked="0"/>
    </xf>
    <xf numFmtId="0" fontId="17" fillId="8" borderId="29" xfId="0" applyFont="1" applyFill="1" applyBorder="1" applyAlignment="1" applyProtection="1">
      <alignment horizontal="center" vertical="center"/>
      <protection locked="0"/>
    </xf>
    <xf numFmtId="0" fontId="17" fillId="8" borderId="29" xfId="0" applyNumberFormat="1" applyFont="1" applyFill="1" applyBorder="1" applyAlignment="1" applyProtection="1">
      <alignment horizontal="center" vertical="center"/>
      <protection locked="0"/>
    </xf>
    <xf numFmtId="0" fontId="17" fillId="8" borderId="30" xfId="0" applyFont="1" applyFill="1" applyBorder="1" applyAlignment="1" applyProtection="1">
      <alignment horizontal="center" vertical="center"/>
    </xf>
    <xf numFmtId="0" fontId="19" fillId="8" borderId="0" xfId="0" applyNumberFormat="1" applyFont="1" applyFill="1" applyAlignment="1" applyProtection="1">
      <alignment horizontal="center" vertical="center"/>
    </xf>
    <xf numFmtId="0" fontId="17" fillId="8" borderId="0" xfId="0" applyNumberFormat="1" applyFont="1" applyFill="1" applyAlignment="1" applyProtection="1">
      <alignment horizontal="center" vertical="center"/>
    </xf>
    <xf numFmtId="0" fontId="13" fillId="8" borderId="0" xfId="0" applyNumberFormat="1" applyFont="1" applyFill="1" applyProtection="1"/>
    <xf numFmtId="0" fontId="18" fillId="8" borderId="0" xfId="0" applyFont="1" applyFill="1" applyAlignment="1">
      <alignment horizontal="center" vertical="center"/>
    </xf>
    <xf numFmtId="0" fontId="17" fillId="8" borderId="0" xfId="0" applyFont="1" applyFill="1" applyAlignment="1" applyProtection="1">
      <alignment horizontal="center" vertical="center"/>
    </xf>
    <xf numFmtId="14" fontId="17" fillId="8" borderId="29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NumberFormat="1" applyBorder="1" applyAlignment="1" applyProtection="1">
      <alignment horizontal="center" vertical="center"/>
      <protection locked="0"/>
    </xf>
    <xf numFmtId="15" fontId="0" fillId="0" borderId="0" xfId="0" applyNumberForma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</xf>
    <xf numFmtId="0" fontId="20" fillId="0" borderId="27" xfId="0" applyFont="1" applyBorder="1" applyAlignment="1" applyProtection="1">
      <alignment horizontal="center" vertical="center"/>
      <protection locked="0"/>
    </xf>
    <xf numFmtId="0" fontId="20" fillId="5" borderId="27" xfId="0" applyNumberFormat="1" applyFont="1" applyFill="1" applyBorder="1" applyAlignment="1" applyProtection="1">
      <alignment horizontal="center" vertical="center"/>
    </xf>
    <xf numFmtId="15" fontId="20" fillId="0" borderId="27" xfId="0" applyNumberFormat="1" applyFont="1" applyBorder="1" applyAlignment="1" applyProtection="1">
      <alignment horizontal="center" vertical="center"/>
      <protection locked="0"/>
    </xf>
    <xf numFmtId="0" fontId="20" fillId="0" borderId="27" xfId="0" applyFont="1" applyBorder="1" applyAlignment="1" applyProtection="1">
      <alignment horizontal="center" vertical="center"/>
    </xf>
  </cellXfs>
  <cellStyles count="1">
    <cellStyle name="Normal" xfId="0" builtinId="0"/>
  </cellStyles>
  <dxfs count="624"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  <dxf>
      <fill>
        <patternFill>
          <bgColor rgb="FFFF3300"/>
        </patternFill>
      </fill>
    </dxf>
    <dxf>
      <fill>
        <patternFill>
          <bgColor rgb="FFF6903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9524</xdr:rowOff>
    </xdr:from>
    <xdr:to>
      <xdr:col>14</xdr:col>
      <xdr:colOff>142875</xdr:colOff>
      <xdr:row>6</xdr:row>
      <xdr:rowOff>0</xdr:rowOff>
    </xdr:to>
    <xdr:sp macro="" textlink="">
      <xdr:nvSpPr>
        <xdr:cNvPr id="2" name="Rectangle à coins arrondis 1"/>
        <xdr:cNvSpPr/>
      </xdr:nvSpPr>
      <xdr:spPr bwMode="auto">
        <a:xfrm>
          <a:off x="1152525" y="200024"/>
          <a:ext cx="2514600" cy="866776"/>
        </a:xfrm>
        <a:prstGeom prst="roundRect">
          <a:avLst/>
        </a:prstGeom>
        <a:solidFill>
          <a:schemeClr val="tx2">
            <a:lumMod val="20000"/>
            <a:lumOff val="80000"/>
          </a:schemeClr>
        </a:solidFill>
        <a:ln w="19050">
          <a:headEnd type="none" w="med" len="med"/>
          <a:tailEnd type="none" w="med" len="me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ctr"/>
          <a:r>
            <a:rPr lang="fr-FR" sz="1100">
              <a:solidFill>
                <a:schemeClr val="accent1"/>
              </a:solidFill>
            </a:rPr>
            <a:t>DÉSIGNATION DE L'ÉTABLISSEMENT</a:t>
          </a:r>
        </a:p>
      </xdr:txBody>
    </xdr:sp>
    <xdr:clientData/>
  </xdr:twoCellAnchor>
  <xdr:twoCellAnchor>
    <xdr:from>
      <xdr:col>1</xdr:col>
      <xdr:colOff>9524</xdr:colOff>
      <xdr:row>8</xdr:row>
      <xdr:rowOff>1</xdr:rowOff>
    </xdr:from>
    <xdr:to>
      <xdr:col>32</xdr:col>
      <xdr:colOff>209549</xdr:colOff>
      <xdr:row>9</xdr:row>
      <xdr:rowOff>104775</xdr:rowOff>
    </xdr:to>
    <xdr:sp macro="" textlink="">
      <xdr:nvSpPr>
        <xdr:cNvPr id="3" name="Rectangle à coins arrondis 2"/>
        <xdr:cNvSpPr/>
      </xdr:nvSpPr>
      <xdr:spPr bwMode="auto">
        <a:xfrm>
          <a:off x="1152524" y="1447801"/>
          <a:ext cx="11772900" cy="295274"/>
        </a:xfrm>
        <a:prstGeom prst="roundRect">
          <a:avLst/>
        </a:prstGeom>
        <a:solidFill>
          <a:schemeClr val="tx2">
            <a:lumMod val="20000"/>
            <a:lumOff val="80000"/>
          </a:schemeClr>
        </a:solidFill>
        <a:ln w="19050">
          <a:headEnd type="none" w="med" len="med"/>
          <a:tailEnd type="none" w="med" len="me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l"/>
          <a:r>
            <a:rPr lang="fr-FR" sz="1100">
              <a:solidFill>
                <a:schemeClr val="accent1"/>
              </a:solidFill>
            </a:rPr>
            <a:t>   </a:t>
          </a:r>
          <a:r>
            <a:rPr lang="fr-FR" sz="1400">
              <a:solidFill>
                <a:schemeClr val="accent1"/>
              </a:solidFill>
            </a:rPr>
            <a:t>UNITÉ DE SOINS :   </a:t>
          </a:r>
          <a:r>
            <a:rPr lang="fr-FR" sz="1400" u="sng">
              <a:solidFill>
                <a:schemeClr val="accent1"/>
              </a:solidFill>
            </a:rPr>
            <a:t>CHARIOT D'URGENCE                                                                                                                                           </a:t>
          </a:r>
        </a:p>
        <a:p>
          <a:pPr algn="l"/>
          <a:endParaRPr lang="fr-FR" sz="1100"/>
        </a:p>
      </xdr:txBody>
    </xdr:sp>
    <xdr:clientData/>
  </xdr:twoCellAnchor>
  <xdr:twoCellAnchor>
    <xdr:from>
      <xdr:col>0</xdr:col>
      <xdr:colOff>1141486</xdr:colOff>
      <xdr:row>10</xdr:row>
      <xdr:rowOff>200526</xdr:rowOff>
    </xdr:from>
    <xdr:to>
      <xdr:col>3</xdr:col>
      <xdr:colOff>66673</xdr:colOff>
      <xdr:row>13</xdr:row>
      <xdr:rowOff>95250</xdr:rowOff>
    </xdr:to>
    <xdr:sp macro="" textlink="">
      <xdr:nvSpPr>
        <xdr:cNvPr id="4" name="Arc 3"/>
        <xdr:cNvSpPr/>
      </xdr:nvSpPr>
      <xdr:spPr bwMode="auto">
        <a:xfrm flipH="1">
          <a:off x="1141486" y="2029326"/>
          <a:ext cx="458712" cy="475749"/>
        </a:xfrm>
        <a:prstGeom prst="arc">
          <a:avLst>
            <a:gd name="adj1" fmla="val 15815346"/>
            <a:gd name="adj2" fmla="val 0"/>
          </a:avLst>
        </a:prstGeom>
        <a:solidFill>
          <a:schemeClr val="tx2">
            <a:lumMod val="20000"/>
            <a:lumOff val="80000"/>
          </a:schemeClr>
        </a:solidFill>
        <a:ln w="19050" cap="flat" cmpd="sng" algn="ctr">
          <a:solidFill>
            <a:schemeClr val="accent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30</xdr:col>
      <xdr:colOff>142875</xdr:colOff>
      <xdr:row>11</xdr:row>
      <xdr:rowOff>1</xdr:rowOff>
    </xdr:from>
    <xdr:to>
      <xdr:col>33</xdr:col>
      <xdr:colOff>1406</xdr:colOff>
      <xdr:row>13</xdr:row>
      <xdr:rowOff>105277</xdr:rowOff>
    </xdr:to>
    <xdr:sp macro="" textlink="">
      <xdr:nvSpPr>
        <xdr:cNvPr id="5" name="Arc 4"/>
        <xdr:cNvSpPr/>
      </xdr:nvSpPr>
      <xdr:spPr bwMode="auto">
        <a:xfrm>
          <a:off x="12496800" y="2028826"/>
          <a:ext cx="430031" cy="486276"/>
        </a:xfrm>
        <a:prstGeom prst="arc">
          <a:avLst/>
        </a:prstGeom>
        <a:solidFill>
          <a:schemeClr val="tx2">
            <a:lumMod val="20000"/>
            <a:lumOff val="80000"/>
          </a:schemeClr>
        </a:solidFill>
        <a:ln w="19050" cap="flat" cmpd="sng" algn="ctr">
          <a:solidFill>
            <a:schemeClr val="accent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0</xdr:col>
      <xdr:colOff>1140585</xdr:colOff>
      <xdr:row>28</xdr:row>
      <xdr:rowOff>19049</xdr:rowOff>
    </xdr:from>
    <xdr:to>
      <xdr:col>3</xdr:col>
      <xdr:colOff>85721</xdr:colOff>
      <xdr:row>29</xdr:row>
      <xdr:rowOff>200024</xdr:rowOff>
    </xdr:to>
    <xdr:sp macro="" textlink="">
      <xdr:nvSpPr>
        <xdr:cNvPr id="6" name="Arc 5"/>
        <xdr:cNvSpPr/>
      </xdr:nvSpPr>
      <xdr:spPr bwMode="auto">
        <a:xfrm rot="10800000">
          <a:off x="1140585" y="5810249"/>
          <a:ext cx="478661" cy="381000"/>
        </a:xfrm>
        <a:prstGeom prst="arc">
          <a:avLst/>
        </a:prstGeom>
        <a:noFill/>
        <a:ln w="19050" cap="flat" cmpd="sng" algn="ctr">
          <a:solidFill>
            <a:schemeClr val="accent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30</xdr:col>
      <xdr:colOff>85723</xdr:colOff>
      <xdr:row>27</xdr:row>
      <xdr:rowOff>133350</xdr:rowOff>
    </xdr:from>
    <xdr:to>
      <xdr:col>33</xdr:col>
      <xdr:colOff>140</xdr:colOff>
      <xdr:row>30</xdr:row>
      <xdr:rowOff>6</xdr:rowOff>
    </xdr:to>
    <xdr:sp macro="" textlink="">
      <xdr:nvSpPr>
        <xdr:cNvPr id="7" name="Arc 6"/>
        <xdr:cNvSpPr/>
      </xdr:nvSpPr>
      <xdr:spPr bwMode="auto">
        <a:xfrm rot="5400000">
          <a:off x="12449241" y="5714932"/>
          <a:ext cx="466731" cy="485917"/>
        </a:xfrm>
        <a:prstGeom prst="arc">
          <a:avLst>
            <a:gd name="adj1" fmla="val 16200000"/>
            <a:gd name="adj2" fmla="val 21478303"/>
          </a:avLst>
        </a:prstGeom>
        <a:noFill/>
        <a:ln w="19050" cap="flat" cmpd="sng" algn="ctr">
          <a:solidFill>
            <a:schemeClr val="accent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hariot_D_Urgence_Bi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Explications"/>
      <sheetName val="Commande"/>
      <sheetName val="Listing"/>
      <sheetName val="Listes"/>
    </sheetNames>
    <definedNames>
      <definedName name="Lancement"/>
    </definedNames>
    <sheetDataSet>
      <sheetData sheetId="0"/>
      <sheetData sheetId="1"/>
      <sheetData sheetId="2"/>
      <sheetData sheetId="3"/>
      <sheetData sheetId="4">
        <row r="1">
          <cell r="A1" t="str">
            <v xml:space="preserve">Groupage </v>
          </cell>
          <cell r="B1" t="str">
            <v>Dénomination</v>
          </cell>
          <cell r="C1" t="str">
            <v>Référence</v>
          </cell>
          <cell r="D1" t="str">
            <v>Minimum</v>
          </cell>
          <cell r="E1" t="str">
            <v>Doublons</v>
          </cell>
          <cell r="F1" t="str">
            <v>minimums</v>
          </cell>
        </row>
        <row r="2">
          <cell r="F2" t="str">
            <v>Selons doublons</v>
          </cell>
        </row>
        <row r="3">
          <cell r="A3" t="str">
            <v xml:space="preserve">1 flacon eau stérile 500 ml </v>
          </cell>
          <cell r="B3" t="str">
            <v>1 flacon eau stérile 500 ml</v>
          </cell>
          <cell r="D3">
            <v>1</v>
          </cell>
          <cell r="E3">
            <v>1</v>
          </cell>
          <cell r="F3">
            <v>1</v>
          </cell>
        </row>
        <row r="4">
          <cell r="A4" t="str">
            <v>5 trocards 23g</v>
          </cell>
          <cell r="B4" t="str">
            <v>5 trocards</v>
          </cell>
          <cell r="C4" t="str">
            <v>23g</v>
          </cell>
          <cell r="D4">
            <v>5</v>
          </cell>
          <cell r="E4">
            <v>1</v>
          </cell>
          <cell r="F4">
            <v>5</v>
          </cell>
        </row>
        <row r="5">
          <cell r="A5" t="str">
            <v>5im 23g</v>
          </cell>
          <cell r="B5" t="str">
            <v>5im</v>
          </cell>
          <cell r="C5" t="str">
            <v>23g</v>
          </cell>
          <cell r="D5">
            <v>5</v>
          </cell>
          <cell r="E5">
            <v>1</v>
          </cell>
          <cell r="F5">
            <v>5</v>
          </cell>
        </row>
        <row r="6">
          <cell r="A6" t="str">
            <v>5iv 19g</v>
          </cell>
          <cell r="B6" t="str">
            <v>5iv</v>
          </cell>
          <cell r="C6" t="str">
            <v>19g</v>
          </cell>
          <cell r="D6">
            <v>1</v>
          </cell>
          <cell r="E6">
            <v>1</v>
          </cell>
          <cell r="F6">
            <v>1</v>
          </cell>
        </row>
        <row r="7">
          <cell r="A7" t="str">
            <v>5sc 21g</v>
          </cell>
          <cell r="B7" t="str">
            <v>5sc</v>
          </cell>
          <cell r="C7" t="str">
            <v>21g</v>
          </cell>
          <cell r="D7">
            <v>5</v>
          </cell>
          <cell r="E7">
            <v>1</v>
          </cell>
          <cell r="F7">
            <v>5</v>
          </cell>
        </row>
        <row r="8">
          <cell r="A8" t="str">
            <v xml:space="preserve">Abaisse langues </v>
          </cell>
          <cell r="B8" t="str">
            <v>Abaisse langues</v>
          </cell>
          <cell r="D8">
            <v>1</v>
          </cell>
          <cell r="E8">
            <v>1</v>
          </cell>
          <cell r="F8">
            <v>1</v>
          </cell>
        </row>
        <row r="9">
          <cell r="A9" t="str">
            <v>Adrenaline 1mg/1ml</v>
          </cell>
          <cell r="B9" t="str">
            <v>Adrenaline</v>
          </cell>
          <cell r="C9" t="str">
            <v>1mg/1ml</v>
          </cell>
          <cell r="D9">
            <v>5</v>
          </cell>
          <cell r="E9">
            <v>1</v>
          </cell>
          <cell r="F9">
            <v>5</v>
          </cell>
        </row>
        <row r="10">
          <cell r="A10" t="str">
            <v>Agraffeuse 3M Précise</v>
          </cell>
          <cell r="B10" t="str">
            <v>Agraffeuse</v>
          </cell>
          <cell r="C10" t="str">
            <v>3M Précise</v>
          </cell>
          <cell r="D10">
            <v>1</v>
          </cell>
          <cell r="E10">
            <v>1</v>
          </cell>
          <cell r="F10">
            <v>1</v>
          </cell>
        </row>
        <row r="11">
          <cell r="A11" t="str">
            <v>Agraphe 3M Précise</v>
          </cell>
          <cell r="B11" t="str">
            <v>Agraphe</v>
          </cell>
          <cell r="C11" t="str">
            <v>3M Précise</v>
          </cell>
          <cell r="D11">
            <v>1</v>
          </cell>
          <cell r="E11">
            <v>1</v>
          </cell>
          <cell r="F11">
            <v>1</v>
          </cell>
        </row>
        <row r="12">
          <cell r="A12" t="str">
            <v>Aiguilles 18g</v>
          </cell>
          <cell r="B12" t="str">
            <v>Aiguilles</v>
          </cell>
          <cell r="C12" t="str">
            <v>18g</v>
          </cell>
          <cell r="D12">
            <v>4</v>
          </cell>
          <cell r="E12">
            <v>1</v>
          </cell>
          <cell r="F12">
            <v>4</v>
          </cell>
        </row>
        <row r="13">
          <cell r="A13" t="str">
            <v>Alcool Alcool Modifié</v>
          </cell>
          <cell r="B13" t="str">
            <v>Alcool</v>
          </cell>
          <cell r="C13" t="str">
            <v>Alcool Modifié</v>
          </cell>
          <cell r="D13">
            <v>1</v>
          </cell>
          <cell r="E13">
            <v>1</v>
          </cell>
          <cell r="F13">
            <v>1</v>
          </cell>
        </row>
        <row r="14">
          <cell r="A14" t="str">
            <v>Atropine 1mg/1ml</v>
          </cell>
          <cell r="B14" t="str">
            <v>Atropine</v>
          </cell>
          <cell r="C14" t="str">
            <v>1mg/1ml</v>
          </cell>
          <cell r="D14">
            <v>5</v>
          </cell>
          <cell r="E14">
            <v>1</v>
          </cell>
          <cell r="F14">
            <v>5</v>
          </cell>
        </row>
        <row r="15">
          <cell r="A15" t="str">
            <v>Bande nylex Urgo 4m/10cm</v>
          </cell>
          <cell r="B15" t="str">
            <v>Bande nylex</v>
          </cell>
          <cell r="C15" t="str">
            <v>Urgo 4m/10cm</v>
          </cell>
          <cell r="D15">
            <v>2</v>
          </cell>
          <cell r="E15">
            <v>1</v>
          </cell>
          <cell r="F15">
            <v>2</v>
          </cell>
        </row>
        <row r="16">
          <cell r="A16" t="str">
            <v>Bétadine dermique 10% Savon Antiseptique</v>
          </cell>
          <cell r="B16" t="str">
            <v>Bétadine dermique 10%</v>
          </cell>
          <cell r="C16" t="str">
            <v>Savon Antiseptique</v>
          </cell>
          <cell r="D16">
            <v>1</v>
          </cell>
          <cell r="E16">
            <v>1</v>
          </cell>
          <cell r="F16">
            <v>1</v>
          </cell>
        </row>
        <row r="17">
          <cell r="A17" t="str">
            <v xml:space="preserve">Bétadine jaune </v>
          </cell>
          <cell r="B17" t="str">
            <v>Bétadine jaune</v>
          </cell>
          <cell r="D17">
            <v>1</v>
          </cell>
          <cell r="E17">
            <v>1</v>
          </cell>
          <cell r="F17">
            <v>1</v>
          </cell>
        </row>
        <row r="18">
          <cell r="A18" t="str">
            <v>Bétadine scrub 4/ Solution Antiseptique</v>
          </cell>
          <cell r="B18" t="str">
            <v>Bétadine scrub 4/</v>
          </cell>
          <cell r="C18" t="str">
            <v>Solution Antiseptique</v>
          </cell>
          <cell r="D18">
            <v>1</v>
          </cell>
          <cell r="E18">
            <v>1</v>
          </cell>
          <cell r="F18">
            <v>1</v>
          </cell>
        </row>
        <row r="19">
          <cell r="A19" t="str">
            <v>Boite de gant non stérile Médium</v>
          </cell>
          <cell r="B19" t="str">
            <v>Boite de gant non stérile</v>
          </cell>
          <cell r="C19" t="str">
            <v>Médium</v>
          </cell>
          <cell r="D19">
            <v>1</v>
          </cell>
          <cell r="E19">
            <v>1</v>
          </cell>
          <cell r="F19">
            <v>1</v>
          </cell>
        </row>
        <row r="20">
          <cell r="A20" t="str">
            <v>Boite de gant non stérile Large</v>
          </cell>
          <cell r="B20" t="str">
            <v>Boite de gant non stérile</v>
          </cell>
          <cell r="C20" t="str">
            <v>Large</v>
          </cell>
          <cell r="D20">
            <v>1</v>
          </cell>
          <cell r="E20">
            <v>1</v>
          </cell>
          <cell r="F20">
            <v>1</v>
          </cell>
        </row>
        <row r="21">
          <cell r="A21" t="str">
            <v xml:space="preserve">Boites de compresses stériles </v>
          </cell>
          <cell r="B21" t="str">
            <v>Boites de compresses stériles</v>
          </cell>
          <cell r="D21">
            <v>1</v>
          </cell>
          <cell r="E21">
            <v>1</v>
          </cell>
          <cell r="F21">
            <v>1</v>
          </cell>
        </row>
        <row r="22">
          <cell r="A22" t="str">
            <v>Bouteille oxygéne Concentrateur</v>
          </cell>
          <cell r="B22" t="str">
            <v>Bouteille oxygéne</v>
          </cell>
          <cell r="C22" t="str">
            <v>Concentrateur</v>
          </cell>
          <cell r="D22">
            <v>1</v>
          </cell>
          <cell r="E22">
            <v>1</v>
          </cell>
          <cell r="F22">
            <v>1</v>
          </cell>
        </row>
        <row r="23">
          <cell r="A23" t="str">
            <v xml:space="preserve">Canule rectale </v>
          </cell>
          <cell r="B23" t="str">
            <v>Canule rectale</v>
          </cell>
          <cell r="D23">
            <v>1</v>
          </cell>
          <cell r="E23">
            <v>1</v>
          </cell>
          <cell r="F23">
            <v>1</v>
          </cell>
        </row>
        <row r="24">
          <cell r="A24" t="str">
            <v>Canules de guedel N°1</v>
          </cell>
          <cell r="B24" t="str">
            <v>Canules de guedel</v>
          </cell>
          <cell r="C24" t="str">
            <v>N°1</v>
          </cell>
          <cell r="D24">
            <v>1</v>
          </cell>
          <cell r="E24">
            <v>1</v>
          </cell>
          <cell r="F24">
            <v>1</v>
          </cell>
        </row>
        <row r="25">
          <cell r="A25" t="str">
            <v>Canules de guedel N°2</v>
          </cell>
          <cell r="B25" t="str">
            <v>Canules de guedel</v>
          </cell>
          <cell r="C25" t="str">
            <v>N°2</v>
          </cell>
          <cell r="D25">
            <v>1</v>
          </cell>
          <cell r="E25">
            <v>1</v>
          </cell>
          <cell r="F25">
            <v>1</v>
          </cell>
        </row>
        <row r="26">
          <cell r="A26" t="str">
            <v>Canules de guedel N°3</v>
          </cell>
          <cell r="B26" t="str">
            <v>Canules de guedel</v>
          </cell>
          <cell r="C26" t="str">
            <v>N°3</v>
          </cell>
          <cell r="D26">
            <v>1</v>
          </cell>
          <cell r="E26">
            <v>1</v>
          </cell>
          <cell r="F26">
            <v>1</v>
          </cell>
        </row>
        <row r="27">
          <cell r="A27" t="str">
            <v>Canules de guedel N°4</v>
          </cell>
          <cell r="B27" t="str">
            <v>Canules de guedel</v>
          </cell>
          <cell r="C27" t="str">
            <v>N°4</v>
          </cell>
          <cell r="D27">
            <v>1</v>
          </cell>
          <cell r="E27">
            <v>1</v>
          </cell>
          <cell r="F27">
            <v>1</v>
          </cell>
        </row>
        <row r="28">
          <cell r="A28" t="str">
            <v>Catheter veineux Jaune 24GA</v>
          </cell>
          <cell r="B28" t="str">
            <v>Catheter veineux</v>
          </cell>
          <cell r="C28" t="str">
            <v>Jaune 24GA</v>
          </cell>
          <cell r="D28">
            <v>2</v>
          </cell>
          <cell r="E28">
            <v>1</v>
          </cell>
          <cell r="F28">
            <v>2</v>
          </cell>
        </row>
        <row r="29">
          <cell r="A29" t="str">
            <v>Catheter veineux Bleu 22GA</v>
          </cell>
          <cell r="B29" t="str">
            <v>Catheter veineux</v>
          </cell>
          <cell r="C29" t="str">
            <v>Bleu 22GA</v>
          </cell>
          <cell r="D29">
            <v>2</v>
          </cell>
          <cell r="E29">
            <v>1</v>
          </cell>
          <cell r="F29">
            <v>2</v>
          </cell>
        </row>
        <row r="30">
          <cell r="A30" t="str">
            <v>Catheter veineux Rose</v>
          </cell>
          <cell r="B30" t="str">
            <v>Catheter veineux</v>
          </cell>
          <cell r="C30" t="str">
            <v>Rose</v>
          </cell>
          <cell r="D30">
            <v>2</v>
          </cell>
          <cell r="E30">
            <v>1</v>
          </cell>
          <cell r="F30">
            <v>2</v>
          </cell>
        </row>
        <row r="31">
          <cell r="A31" t="str">
            <v>Celestene 4mg/1ml</v>
          </cell>
          <cell r="B31" t="str">
            <v>Celestene</v>
          </cell>
          <cell r="C31" t="str">
            <v>4mg/1ml</v>
          </cell>
          <cell r="D31">
            <v>4</v>
          </cell>
          <cell r="E31">
            <v>2</v>
          </cell>
          <cell r="F31">
            <v>2</v>
          </cell>
        </row>
        <row r="32">
          <cell r="A32" t="str">
            <v xml:space="preserve">Chambre inhalation aerochamber </v>
          </cell>
          <cell r="B32" t="str">
            <v>Chambre inhalation aerochamber</v>
          </cell>
          <cell r="D32">
            <v>1</v>
          </cell>
          <cell r="E32">
            <v>1</v>
          </cell>
          <cell r="F32">
            <v>1</v>
          </cell>
        </row>
        <row r="33">
          <cell r="A33" t="str">
            <v xml:space="preserve">Chargeur de batterie pour aspirateur ACCUVAC </v>
          </cell>
          <cell r="B33" t="str">
            <v>Chargeur de batterie pour aspirateur ACCUVAC</v>
          </cell>
          <cell r="D33">
            <v>1</v>
          </cell>
          <cell r="E33">
            <v>1</v>
          </cell>
          <cell r="F33">
            <v>1</v>
          </cell>
        </row>
        <row r="34">
          <cell r="A34" t="str">
            <v>Chlorexedine Dosette</v>
          </cell>
          <cell r="B34" t="str">
            <v>Chlorexedine</v>
          </cell>
          <cell r="C34" t="str">
            <v>Dosette</v>
          </cell>
          <cell r="D34">
            <v>2</v>
          </cell>
          <cell r="E34">
            <v>1</v>
          </cell>
          <cell r="F34">
            <v>2</v>
          </cell>
        </row>
        <row r="35">
          <cell r="A35" t="str">
            <v>Ciseau stérile Robé Médical</v>
          </cell>
          <cell r="B35" t="str">
            <v>Ciseau stérile</v>
          </cell>
          <cell r="C35" t="str">
            <v>Robé Médical</v>
          </cell>
          <cell r="D35">
            <v>2</v>
          </cell>
          <cell r="E35">
            <v>1</v>
          </cell>
          <cell r="F35">
            <v>2</v>
          </cell>
        </row>
        <row r="36">
          <cell r="A36" t="str">
            <v xml:space="preserve">Classeur </v>
          </cell>
          <cell r="B36" t="str">
            <v>Classeur</v>
          </cell>
          <cell r="D36">
            <v>1</v>
          </cell>
          <cell r="E36">
            <v>1</v>
          </cell>
          <cell r="F36">
            <v>1</v>
          </cell>
        </row>
        <row r="37">
          <cell r="A37" t="str">
            <v xml:space="preserve">Coalgan </v>
          </cell>
          <cell r="B37" t="str">
            <v>Coalgan</v>
          </cell>
          <cell r="D37">
            <v>1</v>
          </cell>
          <cell r="E37">
            <v>1</v>
          </cell>
          <cell r="F37">
            <v>1</v>
          </cell>
        </row>
        <row r="38">
          <cell r="A38" t="str">
            <v>Compresses Sachet 2 Compresses</v>
          </cell>
          <cell r="B38" t="str">
            <v>Compresses</v>
          </cell>
          <cell r="C38" t="str">
            <v>Sachet 2 Compresses</v>
          </cell>
          <cell r="D38">
            <v>4</v>
          </cell>
          <cell r="E38">
            <v>1</v>
          </cell>
          <cell r="F38">
            <v>4</v>
          </cell>
        </row>
        <row r="39">
          <cell r="A39" t="str">
            <v xml:space="preserve">Compresses </v>
          </cell>
          <cell r="B39" t="str">
            <v>Compresses</v>
          </cell>
          <cell r="D39">
            <v>1</v>
          </cell>
          <cell r="E39">
            <v>1</v>
          </cell>
          <cell r="F39">
            <v>1</v>
          </cell>
        </row>
        <row r="40">
          <cell r="A40" t="str">
            <v xml:space="preserve">Container à aiguilles </v>
          </cell>
          <cell r="B40" t="str">
            <v>Container à aiguilles</v>
          </cell>
          <cell r="D40">
            <v>1</v>
          </cell>
          <cell r="E40">
            <v>1</v>
          </cell>
          <cell r="F40">
            <v>1</v>
          </cell>
        </row>
        <row r="41">
          <cell r="A41" t="str">
            <v xml:space="preserve">Drogues </v>
          </cell>
          <cell r="B41" t="str">
            <v>Drogues</v>
          </cell>
          <cell r="D41">
            <v>1</v>
          </cell>
          <cell r="E41">
            <v>1</v>
          </cell>
          <cell r="F41">
            <v>1</v>
          </cell>
        </row>
        <row r="42">
          <cell r="A42" t="str">
            <v>Eau Stérile ( Tiroir 5) Flacon 500 cc</v>
          </cell>
          <cell r="B42" t="str">
            <v>Eau Stérile ( Tiroir 5)</v>
          </cell>
          <cell r="C42" t="str">
            <v>Flacon 500 cc</v>
          </cell>
          <cell r="D42">
            <v>1</v>
          </cell>
          <cell r="E42">
            <v>1</v>
          </cell>
          <cell r="F42">
            <v>1</v>
          </cell>
        </row>
        <row r="43">
          <cell r="A43" t="str">
            <v xml:space="preserve">Eosine </v>
          </cell>
          <cell r="B43" t="str">
            <v>Eosine</v>
          </cell>
          <cell r="D43">
            <v>1</v>
          </cell>
          <cell r="E43">
            <v>1</v>
          </cell>
          <cell r="F43">
            <v>1</v>
          </cell>
        </row>
        <row r="44">
          <cell r="A44" t="str">
            <v>Exacyl (Tiroir 3) Ampoule Injectable 0,5g/5ml</v>
          </cell>
          <cell r="B44" t="str">
            <v>Exacyl (Tiroir 3)</v>
          </cell>
          <cell r="C44" t="str">
            <v>Ampoule Injectable 0,5g/5ml</v>
          </cell>
          <cell r="D44">
            <v>5</v>
          </cell>
          <cell r="E44">
            <v>1</v>
          </cell>
          <cell r="F44">
            <v>5</v>
          </cell>
        </row>
        <row r="45">
          <cell r="A45" t="str">
            <v>Fils suture 2/0</v>
          </cell>
          <cell r="B45" t="str">
            <v>Fils suture</v>
          </cell>
          <cell r="C45" t="str">
            <v>2/0</v>
          </cell>
          <cell r="D45">
            <v>1</v>
          </cell>
          <cell r="E45">
            <v>1</v>
          </cell>
          <cell r="F45">
            <v>1</v>
          </cell>
        </row>
        <row r="46">
          <cell r="A46" t="str">
            <v>Fils suture 3/0</v>
          </cell>
          <cell r="B46" t="str">
            <v>Fils suture</v>
          </cell>
          <cell r="C46" t="str">
            <v>3/0</v>
          </cell>
          <cell r="D46">
            <v>1</v>
          </cell>
          <cell r="E46">
            <v>1</v>
          </cell>
          <cell r="F46">
            <v>1</v>
          </cell>
        </row>
        <row r="47">
          <cell r="A47" t="str">
            <v>Fils suture 4/0</v>
          </cell>
          <cell r="B47" t="str">
            <v>Fils suture</v>
          </cell>
          <cell r="C47" t="str">
            <v>4/0</v>
          </cell>
          <cell r="D47">
            <v>1</v>
          </cell>
          <cell r="E47">
            <v>2</v>
          </cell>
          <cell r="F47">
            <v>0.5</v>
          </cell>
        </row>
        <row r="48">
          <cell r="A48" t="str">
            <v>Fils suture 5/0</v>
          </cell>
          <cell r="B48" t="str">
            <v>Fils suture</v>
          </cell>
          <cell r="C48" t="str">
            <v>5/0</v>
          </cell>
          <cell r="D48">
            <v>1</v>
          </cell>
          <cell r="E48">
            <v>1</v>
          </cell>
          <cell r="F48">
            <v>1</v>
          </cell>
        </row>
        <row r="49">
          <cell r="A49" t="str">
            <v>Gants stériles Taille 7,5</v>
          </cell>
          <cell r="B49" t="str">
            <v>Gants stériles</v>
          </cell>
          <cell r="C49" t="str">
            <v>Taille 7,5</v>
          </cell>
          <cell r="D49">
            <v>1</v>
          </cell>
          <cell r="E49">
            <v>1</v>
          </cell>
          <cell r="F49">
            <v>1</v>
          </cell>
        </row>
        <row r="50">
          <cell r="A50" t="str">
            <v>Gants stériles Taille 8,5</v>
          </cell>
          <cell r="B50" t="str">
            <v>Gants stériles</v>
          </cell>
          <cell r="C50" t="str">
            <v>Taille 8,5</v>
          </cell>
          <cell r="D50">
            <v>1</v>
          </cell>
          <cell r="E50">
            <v>1</v>
          </cell>
          <cell r="F50">
            <v>1</v>
          </cell>
        </row>
        <row r="51">
          <cell r="A51" t="str">
            <v xml:space="preserve">Garrot </v>
          </cell>
          <cell r="B51" t="str">
            <v>Garrot</v>
          </cell>
          <cell r="D51">
            <v>1</v>
          </cell>
          <cell r="E51">
            <v>1</v>
          </cell>
          <cell r="F51">
            <v>1</v>
          </cell>
        </row>
        <row r="52">
          <cell r="A52" t="str">
            <v xml:space="preserve">Gel désinfectant pour friction hydroalcooliqueaniosgel </v>
          </cell>
          <cell r="B52" t="str">
            <v>Gel désinfectant pour friction hydroalcooliqueaniosgel</v>
          </cell>
          <cell r="D52">
            <v>1</v>
          </cell>
          <cell r="E52">
            <v>1</v>
          </cell>
          <cell r="F52">
            <v>1</v>
          </cell>
        </row>
        <row r="53">
          <cell r="A53" t="str">
            <v>Glucose 6g-20 ml 30%</v>
          </cell>
          <cell r="B53" t="str">
            <v>Glucose</v>
          </cell>
          <cell r="C53" t="str">
            <v>6g-20 ml 30%</v>
          </cell>
          <cell r="D53">
            <v>5</v>
          </cell>
          <cell r="E53">
            <v>1</v>
          </cell>
          <cell r="F53">
            <v>5</v>
          </cell>
        </row>
        <row r="54">
          <cell r="A54" t="str">
            <v>Glucose 3g-20ml 30%</v>
          </cell>
          <cell r="B54" t="str">
            <v>Glucose</v>
          </cell>
          <cell r="C54" t="str">
            <v>3g-20ml 30%</v>
          </cell>
          <cell r="D54">
            <v>5</v>
          </cell>
          <cell r="E54">
            <v>1</v>
          </cell>
          <cell r="F54">
            <v>5</v>
          </cell>
        </row>
        <row r="55">
          <cell r="A55" t="str">
            <v>Glucose 5% 500 ml</v>
          </cell>
          <cell r="B55" t="str">
            <v>Glucose 5%</v>
          </cell>
          <cell r="C55" t="str">
            <v>500 ml</v>
          </cell>
          <cell r="D55">
            <v>1</v>
          </cell>
          <cell r="E55">
            <v>1</v>
          </cell>
          <cell r="F55">
            <v>1</v>
          </cell>
        </row>
        <row r="56">
          <cell r="A56" t="str">
            <v>Glycométre sur chariot medoc</v>
          </cell>
          <cell r="B56" t="str">
            <v>Glycométre</v>
          </cell>
          <cell r="C56" t="str">
            <v>sur chariot medoc</v>
          </cell>
          <cell r="D56">
            <v>1</v>
          </cell>
          <cell r="E56">
            <v>1</v>
          </cell>
          <cell r="F56">
            <v>1</v>
          </cell>
        </row>
        <row r="57">
          <cell r="A57" t="str">
            <v xml:space="preserve">Insufflateur (AMBU) usage unique </v>
          </cell>
          <cell r="B57" t="str">
            <v>Insufflateur (AMBU) usage unique</v>
          </cell>
          <cell r="D57">
            <v>1</v>
          </cell>
          <cell r="E57">
            <v>1</v>
          </cell>
          <cell r="F57">
            <v>1</v>
          </cell>
        </row>
        <row r="58">
          <cell r="A58" t="str">
            <v xml:space="preserve">Insufflateur(ambu)  </v>
          </cell>
          <cell r="B58" t="str">
            <v xml:space="preserve">Insufflateur(ambu) </v>
          </cell>
          <cell r="D58">
            <v>1</v>
          </cell>
          <cell r="E58">
            <v>1</v>
          </cell>
          <cell r="F58">
            <v>1</v>
          </cell>
        </row>
        <row r="59">
          <cell r="A59" t="str">
            <v xml:space="preserve">Lampe de poche </v>
          </cell>
          <cell r="B59" t="str">
            <v>Lampe de poche</v>
          </cell>
          <cell r="D59">
            <v>1</v>
          </cell>
          <cell r="E59">
            <v>1</v>
          </cell>
          <cell r="F59">
            <v>1</v>
          </cell>
        </row>
        <row r="60">
          <cell r="A60" t="str">
            <v xml:space="preserve">Laryngoscope </v>
          </cell>
          <cell r="B60" t="str">
            <v>Laryngoscope</v>
          </cell>
          <cell r="D60">
            <v>1</v>
          </cell>
          <cell r="E60">
            <v>1</v>
          </cell>
          <cell r="F60">
            <v>1</v>
          </cell>
        </row>
        <row r="61">
          <cell r="A61" t="str">
            <v>Lasilix 20mg/2ml</v>
          </cell>
          <cell r="B61" t="str">
            <v>Lasilix</v>
          </cell>
          <cell r="C61" t="str">
            <v>20mg/2ml</v>
          </cell>
          <cell r="D61">
            <v>5</v>
          </cell>
          <cell r="E61">
            <v>3</v>
          </cell>
          <cell r="F61">
            <v>1.67</v>
          </cell>
        </row>
        <row r="62">
          <cell r="A62" t="str">
            <v>Loxen 20mg</v>
          </cell>
          <cell r="B62" t="str">
            <v>Loxen</v>
          </cell>
          <cell r="C62" t="str">
            <v>20mg</v>
          </cell>
          <cell r="D62">
            <v>30</v>
          </cell>
          <cell r="E62">
            <v>1</v>
          </cell>
          <cell r="F62">
            <v>30</v>
          </cell>
        </row>
        <row r="63">
          <cell r="A63" t="str">
            <v xml:space="preserve">Lunettes à oxygéne </v>
          </cell>
          <cell r="B63" t="str">
            <v>Lunettes à oxygéne</v>
          </cell>
          <cell r="D63">
            <v>1</v>
          </cell>
          <cell r="E63">
            <v>1</v>
          </cell>
          <cell r="F63">
            <v>1</v>
          </cell>
        </row>
        <row r="64">
          <cell r="A64" t="str">
            <v xml:space="preserve">Masque à oxygéne </v>
          </cell>
          <cell r="B64" t="str">
            <v>Masque à oxygéne</v>
          </cell>
          <cell r="D64">
            <v>1</v>
          </cell>
          <cell r="E64">
            <v>1</v>
          </cell>
          <cell r="F64">
            <v>1</v>
          </cell>
        </row>
        <row r="65">
          <cell r="A65" t="str">
            <v xml:space="preserve">Masque adulte </v>
          </cell>
          <cell r="B65" t="str">
            <v>Masque adulte</v>
          </cell>
          <cell r="D65">
            <v>1</v>
          </cell>
          <cell r="E65">
            <v>1</v>
          </cell>
          <cell r="F65">
            <v>1</v>
          </cell>
        </row>
        <row r="66">
          <cell r="A66" t="str">
            <v>NaCl 500 ml</v>
          </cell>
          <cell r="B66" t="str">
            <v>NaCl</v>
          </cell>
          <cell r="C66" t="str">
            <v>500 ml</v>
          </cell>
          <cell r="D66">
            <v>1</v>
          </cell>
          <cell r="E66">
            <v>1</v>
          </cell>
          <cell r="F66">
            <v>1</v>
          </cell>
        </row>
        <row r="67">
          <cell r="A67" t="str">
            <v>Narcan (Naxolone) 0,4mg/1ml</v>
          </cell>
          <cell r="B67" t="str">
            <v>Narcan (Naxolone)</v>
          </cell>
          <cell r="C67" t="str">
            <v>0,4mg/1ml</v>
          </cell>
          <cell r="D67">
            <v>10</v>
          </cell>
          <cell r="E67">
            <v>1</v>
          </cell>
          <cell r="F67">
            <v>10</v>
          </cell>
        </row>
        <row r="68">
          <cell r="A68" t="str">
            <v>Natispray 0,30mg/dose</v>
          </cell>
          <cell r="B68" t="str">
            <v>Natispray</v>
          </cell>
          <cell r="C68" t="str">
            <v>0,30mg/dose</v>
          </cell>
          <cell r="D68">
            <v>1</v>
          </cell>
          <cell r="E68">
            <v>1</v>
          </cell>
          <cell r="F68">
            <v>1</v>
          </cell>
        </row>
        <row r="69">
          <cell r="A69" t="str">
            <v xml:space="preserve">Opsite </v>
          </cell>
          <cell r="B69" t="str">
            <v>Opsite</v>
          </cell>
          <cell r="D69">
            <v>1</v>
          </cell>
          <cell r="E69">
            <v>1</v>
          </cell>
          <cell r="F69">
            <v>1</v>
          </cell>
        </row>
        <row r="70">
          <cell r="A70" t="str">
            <v>Oxymétre sur chariot medoc</v>
          </cell>
          <cell r="B70" t="str">
            <v>Oxymétre</v>
          </cell>
          <cell r="C70" t="str">
            <v>sur chariot medoc</v>
          </cell>
          <cell r="D70">
            <v>1</v>
          </cell>
          <cell r="E70">
            <v>1</v>
          </cell>
          <cell r="F70">
            <v>1</v>
          </cell>
        </row>
        <row r="71">
          <cell r="A71" t="str">
            <v xml:space="preserve">Pansement américain </v>
          </cell>
          <cell r="B71" t="str">
            <v>Pansement américain</v>
          </cell>
          <cell r="D71">
            <v>3</v>
          </cell>
          <cell r="E71">
            <v>1</v>
          </cell>
          <cell r="F71">
            <v>3</v>
          </cell>
        </row>
        <row r="72">
          <cell r="A72" t="str">
            <v xml:space="preserve">Perfuseur </v>
          </cell>
          <cell r="B72" t="str">
            <v>Perfuseur</v>
          </cell>
          <cell r="D72">
            <v>1</v>
          </cell>
          <cell r="E72">
            <v>1</v>
          </cell>
          <cell r="F72">
            <v>1</v>
          </cell>
        </row>
        <row r="73">
          <cell r="A73" t="str">
            <v xml:space="preserve">Pince stérile </v>
          </cell>
          <cell r="B73" t="str">
            <v>Pince stérile</v>
          </cell>
          <cell r="D73">
            <v>2</v>
          </cell>
          <cell r="E73">
            <v>1</v>
          </cell>
          <cell r="F73">
            <v>2</v>
          </cell>
        </row>
        <row r="74">
          <cell r="A74" t="str">
            <v xml:space="preserve">Planche à massage  cardiaque </v>
          </cell>
          <cell r="B74" t="str">
            <v>Planche à massage  cardiaque</v>
          </cell>
          <cell r="D74">
            <v>1</v>
          </cell>
          <cell r="E74">
            <v>1</v>
          </cell>
          <cell r="F74">
            <v>1</v>
          </cell>
        </row>
        <row r="75">
          <cell r="A75" t="str">
            <v xml:space="preserve">Plateau </v>
          </cell>
          <cell r="B75" t="str">
            <v>Plateau</v>
          </cell>
          <cell r="D75">
            <v>1</v>
          </cell>
          <cell r="E75">
            <v>1</v>
          </cell>
          <cell r="F75">
            <v>1</v>
          </cell>
        </row>
        <row r="76">
          <cell r="A76" t="str">
            <v>Plateau Inox</v>
          </cell>
          <cell r="B76" t="str">
            <v>Plateau</v>
          </cell>
          <cell r="C76" t="str">
            <v>Inox</v>
          </cell>
          <cell r="D76">
            <v>1</v>
          </cell>
          <cell r="E76">
            <v>1</v>
          </cell>
          <cell r="F76">
            <v>1</v>
          </cell>
        </row>
        <row r="77">
          <cell r="A77" t="str">
            <v xml:space="preserve">Pose voie veineuse </v>
          </cell>
          <cell r="B77" t="str">
            <v>Pose voie veineuse</v>
          </cell>
          <cell r="D77">
            <v>1</v>
          </cell>
          <cell r="E77">
            <v>1</v>
          </cell>
          <cell r="F77">
            <v>1</v>
          </cell>
        </row>
        <row r="78">
          <cell r="A78" t="str">
            <v>Primperan 10mg/2ml</v>
          </cell>
          <cell r="B78" t="str">
            <v>Primperan</v>
          </cell>
          <cell r="C78" t="str">
            <v>10mg/2ml</v>
          </cell>
          <cell r="D78">
            <v>12</v>
          </cell>
          <cell r="E78">
            <v>2</v>
          </cell>
          <cell r="F78">
            <v>6</v>
          </cell>
        </row>
        <row r="79">
          <cell r="A79" t="str">
            <v>Primperan (Tiroir 3) Ampoule 10mg/2ml</v>
          </cell>
          <cell r="B79" t="str">
            <v>Primperan (Tiroir 3)</v>
          </cell>
          <cell r="C79" t="str">
            <v>Ampoule 10mg/2ml</v>
          </cell>
          <cell r="D79">
            <v>12</v>
          </cell>
          <cell r="E79">
            <v>2</v>
          </cell>
          <cell r="F79">
            <v>6</v>
          </cell>
        </row>
        <row r="80">
          <cell r="A80" t="str">
            <v xml:space="preserve">Protection </v>
          </cell>
          <cell r="B80" t="str">
            <v>Protection</v>
          </cell>
          <cell r="D80">
            <v>1</v>
          </cell>
          <cell r="E80">
            <v>2</v>
          </cell>
          <cell r="F80">
            <v>0.5</v>
          </cell>
        </row>
        <row r="81">
          <cell r="A81" t="str">
            <v>Reniforme Haricot</v>
          </cell>
          <cell r="B81" t="str">
            <v>Reniforme</v>
          </cell>
          <cell r="C81" t="str">
            <v>Haricot</v>
          </cell>
          <cell r="D81">
            <v>1</v>
          </cell>
          <cell r="E81">
            <v>1</v>
          </cell>
          <cell r="F81">
            <v>1</v>
          </cell>
        </row>
        <row r="82">
          <cell r="A82" t="str">
            <v>Rivotril 1mg/1ml</v>
          </cell>
          <cell r="B82" t="str">
            <v>Rivotril</v>
          </cell>
          <cell r="C82" t="str">
            <v>1mg/1ml</v>
          </cell>
          <cell r="D82">
            <v>6</v>
          </cell>
          <cell r="E82">
            <v>1</v>
          </cell>
          <cell r="F82">
            <v>6</v>
          </cell>
        </row>
        <row r="83">
          <cell r="A83" t="str">
            <v xml:space="preserve">Sacs poubelles </v>
          </cell>
          <cell r="B83" t="str">
            <v>Sacs poubelles</v>
          </cell>
          <cell r="D83">
            <v>2</v>
          </cell>
          <cell r="E83">
            <v>1</v>
          </cell>
          <cell r="F83">
            <v>2</v>
          </cell>
        </row>
        <row r="84">
          <cell r="A84" t="str">
            <v>Scalpel Avec Manche</v>
          </cell>
          <cell r="B84" t="str">
            <v>Scalpel</v>
          </cell>
          <cell r="C84" t="str">
            <v>Avec Manche</v>
          </cell>
          <cell r="D84">
            <v>1</v>
          </cell>
          <cell r="E84">
            <v>1</v>
          </cell>
          <cell r="F84">
            <v>1</v>
          </cell>
        </row>
        <row r="85">
          <cell r="A85" t="str">
            <v>Scalpel Sans Manche</v>
          </cell>
          <cell r="B85" t="str">
            <v>Scalpel</v>
          </cell>
          <cell r="C85" t="str">
            <v>Sans Manche</v>
          </cell>
          <cell r="D85">
            <v>2</v>
          </cell>
          <cell r="E85">
            <v>1</v>
          </cell>
          <cell r="F85">
            <v>2</v>
          </cell>
        </row>
        <row r="86">
          <cell r="A86" t="str">
            <v>Seringues 20cc</v>
          </cell>
          <cell r="B86" t="str">
            <v>Seringues</v>
          </cell>
          <cell r="C86" t="str">
            <v>20cc</v>
          </cell>
          <cell r="D86">
            <v>5</v>
          </cell>
          <cell r="E86">
            <v>1</v>
          </cell>
          <cell r="F86">
            <v>5</v>
          </cell>
        </row>
        <row r="87">
          <cell r="A87" t="str">
            <v>Seringues 10cc</v>
          </cell>
          <cell r="B87" t="str">
            <v>Seringues</v>
          </cell>
          <cell r="C87" t="str">
            <v>10cc</v>
          </cell>
          <cell r="D87">
            <v>5</v>
          </cell>
          <cell r="E87">
            <v>1</v>
          </cell>
          <cell r="F87">
            <v>5</v>
          </cell>
        </row>
        <row r="88">
          <cell r="A88" t="str">
            <v>Seringues 5cc</v>
          </cell>
          <cell r="B88" t="str">
            <v>Seringues</v>
          </cell>
          <cell r="C88" t="str">
            <v>5cc</v>
          </cell>
          <cell r="D88">
            <v>10</v>
          </cell>
          <cell r="E88">
            <v>1</v>
          </cell>
          <cell r="F88">
            <v>10</v>
          </cell>
        </row>
        <row r="89">
          <cell r="A89" t="str">
            <v>Seringues 2cc</v>
          </cell>
          <cell r="B89" t="str">
            <v>Seringues</v>
          </cell>
          <cell r="C89" t="str">
            <v>2cc</v>
          </cell>
          <cell r="D89">
            <v>5</v>
          </cell>
          <cell r="E89">
            <v>1</v>
          </cell>
          <cell r="F89">
            <v>5</v>
          </cell>
        </row>
        <row r="90">
          <cell r="A90" t="str">
            <v xml:space="preserve">Set à pansement </v>
          </cell>
          <cell r="B90" t="str">
            <v>Set à pansement</v>
          </cell>
          <cell r="D90">
            <v>2</v>
          </cell>
          <cell r="E90">
            <v>1</v>
          </cell>
          <cell r="F90">
            <v>2</v>
          </cell>
        </row>
        <row r="91">
          <cell r="A91" t="str">
            <v>Set à suture stérile Médiset</v>
          </cell>
          <cell r="B91" t="str">
            <v>Set à suture stérile</v>
          </cell>
          <cell r="C91" t="str">
            <v>Médiset</v>
          </cell>
          <cell r="D91">
            <v>2</v>
          </cell>
          <cell r="E91">
            <v>1</v>
          </cell>
          <cell r="F91">
            <v>2</v>
          </cell>
        </row>
        <row r="92">
          <cell r="A92" t="str">
            <v>Set à suture stérile Robé+Médical</v>
          </cell>
          <cell r="B92" t="str">
            <v>Set à suture stérile</v>
          </cell>
          <cell r="C92" t="str">
            <v>Robé+Médical</v>
          </cell>
          <cell r="D92">
            <v>1</v>
          </cell>
          <cell r="E92">
            <v>1</v>
          </cell>
          <cell r="F92">
            <v>1</v>
          </cell>
        </row>
        <row r="93">
          <cell r="A93" t="str">
            <v>Solumedrol 120mg/2ml</v>
          </cell>
          <cell r="B93" t="str">
            <v>Solumedrol</v>
          </cell>
          <cell r="C93" t="str">
            <v>120mg/2ml</v>
          </cell>
          <cell r="D93">
            <v>3</v>
          </cell>
          <cell r="E93">
            <v>2</v>
          </cell>
          <cell r="F93">
            <v>1.5</v>
          </cell>
        </row>
        <row r="94">
          <cell r="A94" t="str">
            <v>Sondes aspiration N°3</v>
          </cell>
          <cell r="B94" t="str">
            <v>Sondes aspiration</v>
          </cell>
          <cell r="C94" t="str">
            <v>N°3</v>
          </cell>
          <cell r="D94">
            <v>1</v>
          </cell>
          <cell r="E94">
            <v>3</v>
          </cell>
          <cell r="F94">
            <v>0.33</v>
          </cell>
        </row>
        <row r="95">
          <cell r="A95" t="str">
            <v xml:space="preserve">Sondes d'aspiration </v>
          </cell>
          <cell r="B95" t="str">
            <v>Sondes d'aspiration</v>
          </cell>
          <cell r="D95">
            <v>5</v>
          </cell>
          <cell r="E95">
            <v>1</v>
          </cell>
          <cell r="F95">
            <v>5</v>
          </cell>
        </row>
        <row r="96">
          <cell r="A96" t="str">
            <v xml:space="preserve">Sparadrap </v>
          </cell>
          <cell r="B96" t="str">
            <v>Sparadrap</v>
          </cell>
          <cell r="D96">
            <v>1</v>
          </cell>
          <cell r="E96">
            <v>1</v>
          </cell>
          <cell r="F96">
            <v>1</v>
          </cell>
        </row>
        <row r="97">
          <cell r="A97" t="str">
            <v>Sparadrap non tissé extensible Médipore</v>
          </cell>
          <cell r="B97" t="str">
            <v>Sparadrap non tissé extensible</v>
          </cell>
          <cell r="C97" t="str">
            <v>Médipore</v>
          </cell>
          <cell r="D97">
            <v>1</v>
          </cell>
          <cell r="E97">
            <v>1</v>
          </cell>
          <cell r="F97">
            <v>1</v>
          </cell>
        </row>
        <row r="98">
          <cell r="A98" t="str">
            <v>Spasfon 40mg</v>
          </cell>
          <cell r="B98" t="str">
            <v>Spasfon</v>
          </cell>
          <cell r="C98" t="str">
            <v>40mg</v>
          </cell>
          <cell r="D98">
            <v>6</v>
          </cell>
          <cell r="E98">
            <v>1</v>
          </cell>
          <cell r="F98">
            <v>6</v>
          </cell>
        </row>
        <row r="99">
          <cell r="A99" t="str">
            <v>Spasfon (Tiroir 3) Ampoule Injectable</v>
          </cell>
          <cell r="B99" t="str">
            <v>Spasfon (Tiroir 3)</v>
          </cell>
          <cell r="C99" t="str">
            <v>Ampoule Injectable</v>
          </cell>
          <cell r="D99">
            <v>1</v>
          </cell>
          <cell r="E99">
            <v>1</v>
          </cell>
          <cell r="F99">
            <v>1</v>
          </cell>
        </row>
        <row r="100">
          <cell r="A100" t="str">
            <v xml:space="preserve">Stétoscope </v>
          </cell>
          <cell r="B100" t="str">
            <v>Stétoscope</v>
          </cell>
          <cell r="D100">
            <v>1</v>
          </cell>
          <cell r="E100">
            <v>1</v>
          </cell>
          <cell r="F100">
            <v>1</v>
          </cell>
        </row>
        <row r="101">
          <cell r="A101" t="str">
            <v xml:space="preserve">Stop vide (à changer après chaque aspiration) </v>
          </cell>
          <cell r="B101" t="str">
            <v>Stop vide (à changer après chaque aspiration)</v>
          </cell>
          <cell r="D101">
            <v>1</v>
          </cell>
          <cell r="E101">
            <v>1</v>
          </cell>
          <cell r="F101">
            <v>1</v>
          </cell>
        </row>
        <row r="102">
          <cell r="A102" t="str">
            <v xml:space="preserve">Tensiométre </v>
          </cell>
          <cell r="B102" t="str">
            <v>Tensiométre</v>
          </cell>
          <cell r="D102">
            <v>1</v>
          </cell>
          <cell r="E102">
            <v>1</v>
          </cell>
          <cell r="F102">
            <v>1</v>
          </cell>
        </row>
        <row r="103">
          <cell r="A103" t="str">
            <v>Thermométre Electronique</v>
          </cell>
          <cell r="B103" t="str">
            <v>Thermométre</v>
          </cell>
          <cell r="C103" t="str">
            <v>Electronique</v>
          </cell>
          <cell r="D103">
            <v>1</v>
          </cell>
          <cell r="E103">
            <v>1</v>
          </cell>
          <cell r="F103">
            <v>1</v>
          </cell>
        </row>
        <row r="104">
          <cell r="A104" t="str">
            <v xml:space="preserve">Tulle gras </v>
          </cell>
          <cell r="B104" t="str">
            <v>Tulle gras</v>
          </cell>
          <cell r="D104">
            <v>1</v>
          </cell>
          <cell r="E104">
            <v>1</v>
          </cell>
          <cell r="F104">
            <v>1</v>
          </cell>
        </row>
        <row r="105">
          <cell r="A105" t="str">
            <v>Urgostrip Large 100mm*6mm</v>
          </cell>
          <cell r="B105" t="str">
            <v>Urgostrip</v>
          </cell>
          <cell r="C105" t="str">
            <v>Large 100mm*6mm</v>
          </cell>
          <cell r="D105">
            <v>1</v>
          </cell>
          <cell r="E105">
            <v>1</v>
          </cell>
          <cell r="F105">
            <v>1</v>
          </cell>
        </row>
        <row r="106">
          <cell r="A106" t="str">
            <v>Urgostrip Fin    75mm*3mm</v>
          </cell>
          <cell r="B106" t="str">
            <v>Urgostrip</v>
          </cell>
          <cell r="C106" t="str">
            <v>Fin    75mm*3mm</v>
          </cell>
          <cell r="D106">
            <v>1</v>
          </cell>
          <cell r="E106">
            <v>1</v>
          </cell>
          <cell r="F106">
            <v>1</v>
          </cell>
        </row>
        <row r="107">
          <cell r="A107" t="str">
            <v>Valium 10mg/2ml</v>
          </cell>
          <cell r="B107" t="str">
            <v>Valium</v>
          </cell>
          <cell r="C107" t="str">
            <v>10mg/2ml</v>
          </cell>
          <cell r="D107">
            <v>5</v>
          </cell>
          <cell r="E107">
            <v>1</v>
          </cell>
          <cell r="F107">
            <v>5</v>
          </cell>
        </row>
        <row r="108">
          <cell r="A108" t="str">
            <v>Ventoline Flacon Présurisé</v>
          </cell>
          <cell r="B108" t="str">
            <v>Ventoline</v>
          </cell>
          <cell r="C108" t="str">
            <v>Flacon Présurisé</v>
          </cell>
          <cell r="D108">
            <v>1</v>
          </cell>
          <cell r="E108">
            <v>1</v>
          </cell>
          <cell r="F108">
            <v>1</v>
          </cell>
        </row>
        <row r="109">
          <cell r="A109" t="str">
            <v>Vitamine K1 2mg/0,2ml</v>
          </cell>
          <cell r="B109" t="str">
            <v>Vitamine K1</v>
          </cell>
          <cell r="C109" t="str">
            <v>2mg/0,2ml</v>
          </cell>
          <cell r="D109">
            <v>5</v>
          </cell>
          <cell r="E109">
            <v>1</v>
          </cell>
          <cell r="F109">
            <v>5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43"/>
  <sheetViews>
    <sheetView tabSelected="1" workbookViewId="0">
      <selection activeCell="B16" sqref="B16:O16"/>
    </sheetView>
  </sheetViews>
  <sheetFormatPr baseColWidth="10" defaultRowHeight="15" x14ac:dyDescent="0.25"/>
  <cols>
    <col min="1" max="1" width="17.140625" style="1" customWidth="1"/>
    <col min="2" max="2" width="3.140625" style="1" customWidth="1"/>
    <col min="3" max="14" width="2.7109375" style="2" customWidth="1"/>
    <col min="15" max="15" width="16.7109375" style="2" customWidth="1"/>
    <col min="16" max="16" width="37.42578125" style="2" customWidth="1"/>
    <col min="17" max="19" width="16.140625" style="2" customWidth="1"/>
    <col min="20" max="32" width="2.7109375" style="2" customWidth="1"/>
    <col min="33" max="33" width="3.140625" style="2" customWidth="1"/>
    <col min="34" max="16384" width="11.42578125" style="2"/>
  </cols>
  <sheetData>
    <row r="2" spans="1:34" ht="12" customHeight="1" x14ac:dyDescent="0.25">
      <c r="U2" s="3" t="s">
        <v>0</v>
      </c>
      <c r="V2" s="3"/>
      <c r="W2" s="1"/>
      <c r="X2" s="4" t="str">
        <f ca="1">MID(TEXT($A$37,"jjmmaaaa"),COLUMNS($A:$A),1)</f>
        <v>2</v>
      </c>
      <c r="Y2" s="5" t="str">
        <f ca="1">MID(TEXT($A$37,"jjmmaaaa"),COLUMNS($A:$B),1)</f>
        <v>2</v>
      </c>
      <c r="Z2" s="1"/>
      <c r="AA2" s="4" t="str">
        <f ca="1">MID(TEXT($A$37,"jjmmaaaa"),COLUMNS($A:$C),1)</f>
        <v>1</v>
      </c>
      <c r="AB2" s="5" t="str">
        <f ca="1">MID(TEXT($A$37,"jjmmaaaa"),COLUMNS($A:$D),1)</f>
        <v>1</v>
      </c>
      <c r="AC2" s="1"/>
      <c r="AD2" s="4" t="str">
        <f ca="1">MID(TEXT($A$37,"jjmmaaaa"),COLUMNS($A:$E),1)</f>
        <v>2</v>
      </c>
      <c r="AE2" s="6" t="str">
        <f ca="1">MID(TEXT($A$37,"jjmmaaaa"),COLUMNS($A:$F),1)</f>
        <v>0</v>
      </c>
      <c r="AF2" s="6" t="str">
        <f ca="1">MID(TEXT($A$37,"jjmmaaaa"),COLUMNS($A:$G),1)</f>
        <v>1</v>
      </c>
      <c r="AG2" s="5" t="str">
        <f ca="1">MID(TEXT($A$37,"jjmmaaaa"),COLUMNS($A:$H),1)</f>
        <v>6</v>
      </c>
    </row>
    <row r="3" spans="1:34" ht="5.25" customHeight="1" x14ac:dyDescent="0.25">
      <c r="U3" s="3"/>
      <c r="V3" s="3"/>
      <c r="X3" s="7"/>
      <c r="Y3" s="7"/>
      <c r="Z3" s="8"/>
      <c r="AA3" s="7"/>
      <c r="AB3" s="7"/>
      <c r="AC3" s="8"/>
      <c r="AD3" s="7"/>
      <c r="AE3" s="7"/>
      <c r="AF3" s="7"/>
      <c r="AG3" s="7"/>
    </row>
    <row r="4" spans="1:34" ht="22.5" x14ac:dyDescent="0.25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1" t="s">
        <v>193</v>
      </c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</row>
    <row r="5" spans="1:34" ht="22.5" x14ac:dyDescent="0.25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</row>
    <row r="6" spans="1:34" ht="22.5" x14ac:dyDescent="0.3"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</row>
    <row r="7" spans="1:34" x14ac:dyDescent="0.25">
      <c r="A7" s="6"/>
      <c r="B7" s="6"/>
    </row>
    <row r="8" spans="1:34" x14ac:dyDescent="0.25">
      <c r="A8" s="6"/>
      <c r="B8" s="6"/>
    </row>
    <row r="9" spans="1:34" x14ac:dyDescent="0.25">
      <c r="A9" s="6"/>
      <c r="B9" s="6"/>
    </row>
    <row r="10" spans="1:34" x14ac:dyDescent="0.25">
      <c r="A10" s="6"/>
      <c r="B10" s="6"/>
    </row>
    <row r="11" spans="1:34" ht="15.75" thickBot="1" x14ac:dyDescent="0.3">
      <c r="A11" s="6"/>
      <c r="B11" s="6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</row>
    <row r="12" spans="1:34" s="23" customFormat="1" ht="18.75" x14ac:dyDescent="0.3">
      <c r="A12" s="15"/>
      <c r="B12" s="16"/>
      <c r="C12" s="17"/>
      <c r="D12" s="17"/>
      <c r="E12" s="17"/>
      <c r="F12" s="17"/>
      <c r="G12" s="17"/>
      <c r="H12" s="17"/>
      <c r="I12" s="17"/>
      <c r="J12" s="18"/>
      <c r="K12" s="18"/>
      <c r="L12" s="18"/>
      <c r="M12" s="18"/>
      <c r="N12" s="18"/>
      <c r="O12" s="19"/>
      <c r="P12" s="19"/>
      <c r="Q12" s="20"/>
      <c r="R12" s="20"/>
      <c r="S12" s="19"/>
      <c r="T12" s="21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5"/>
      <c r="AH12" s="22"/>
    </row>
    <row r="13" spans="1:34" s="23" customFormat="1" ht="18.75" x14ac:dyDescent="0.3">
      <c r="A13" s="15"/>
      <c r="B13" s="24" t="s">
        <v>1</v>
      </c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6"/>
      <c r="P13" s="27" t="s">
        <v>2</v>
      </c>
      <c r="Q13" s="27" t="s">
        <v>3</v>
      </c>
      <c r="R13" s="28" t="s">
        <v>4</v>
      </c>
      <c r="S13" s="28" t="s">
        <v>4</v>
      </c>
      <c r="T13" s="24" t="s">
        <v>5</v>
      </c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7"/>
      <c r="AH13" s="22"/>
    </row>
    <row r="14" spans="1:34" s="23" customFormat="1" ht="18.75" x14ac:dyDescent="0.3">
      <c r="A14" s="15"/>
      <c r="B14" s="24" t="s">
        <v>6</v>
      </c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6"/>
      <c r="P14" s="27"/>
      <c r="Q14" s="27" t="s">
        <v>7</v>
      </c>
      <c r="R14" s="28" t="s">
        <v>8</v>
      </c>
      <c r="S14" s="27" t="s">
        <v>9</v>
      </c>
      <c r="T14" s="24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7"/>
      <c r="AH14" s="22"/>
    </row>
    <row r="15" spans="1:34" s="23" customFormat="1" ht="19.5" thickBot="1" x14ac:dyDescent="0.35">
      <c r="A15" s="15"/>
      <c r="B15" s="29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1"/>
      <c r="P15" s="31"/>
      <c r="Q15" s="32"/>
      <c r="R15" s="32"/>
      <c r="S15" s="31"/>
      <c r="T15" s="33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1"/>
      <c r="AH15" s="22"/>
    </row>
    <row r="16" spans="1:34" ht="15.75" x14ac:dyDescent="0.25">
      <c r="A16" s="6"/>
      <c r="B16" s="34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6"/>
      <c r="P16" s="37"/>
      <c r="Q16" s="38"/>
      <c r="R16" s="38"/>
      <c r="S16" s="38"/>
      <c r="T16" s="39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1"/>
      <c r="AH16" s="14"/>
    </row>
    <row r="17" spans="1:34" ht="15.75" x14ac:dyDescent="0.25">
      <c r="A17" s="6"/>
      <c r="B17" s="42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4"/>
      <c r="P17" s="45"/>
      <c r="Q17" s="46"/>
      <c r="R17" s="46"/>
      <c r="S17" s="46"/>
      <c r="T17" s="47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9"/>
      <c r="AH17" s="14"/>
    </row>
    <row r="18" spans="1:34" ht="15.75" x14ac:dyDescent="0.25">
      <c r="A18" s="6"/>
      <c r="B18" s="42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4"/>
      <c r="P18" s="45"/>
      <c r="Q18" s="46"/>
      <c r="R18" s="46"/>
      <c r="S18" s="46"/>
      <c r="T18" s="47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9"/>
      <c r="AH18" s="14"/>
    </row>
    <row r="19" spans="1:34" ht="15.75" x14ac:dyDescent="0.25">
      <c r="A19" s="6"/>
      <c r="B19" s="42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4"/>
      <c r="P19" s="45"/>
      <c r="Q19" s="46"/>
      <c r="R19" s="46"/>
      <c r="S19" s="46"/>
      <c r="T19" s="47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9"/>
      <c r="AH19" s="14"/>
    </row>
    <row r="20" spans="1:34" ht="15.75" x14ac:dyDescent="0.25">
      <c r="A20" s="6"/>
      <c r="B20" s="42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4"/>
      <c r="P20" s="45"/>
      <c r="Q20" s="46"/>
      <c r="R20" s="46"/>
      <c r="S20" s="46"/>
      <c r="T20" s="47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9"/>
      <c r="AH20" s="14"/>
    </row>
    <row r="21" spans="1:34" ht="15.75" x14ac:dyDescent="0.25">
      <c r="A21" s="6"/>
      <c r="B21" s="42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4"/>
      <c r="P21" s="45"/>
      <c r="Q21" s="46"/>
      <c r="R21" s="46"/>
      <c r="S21" s="46"/>
      <c r="T21" s="47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9"/>
      <c r="AH21" s="14"/>
    </row>
    <row r="22" spans="1:34" ht="15.75" x14ac:dyDescent="0.25">
      <c r="A22" s="6"/>
      <c r="B22" s="42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4"/>
      <c r="P22" s="45"/>
      <c r="Q22" s="46"/>
      <c r="R22" s="46"/>
      <c r="S22" s="46"/>
      <c r="T22" s="47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9"/>
      <c r="AH22" s="14"/>
    </row>
    <row r="23" spans="1:34" ht="15.75" x14ac:dyDescent="0.25">
      <c r="A23" s="6"/>
      <c r="B23" s="42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4"/>
      <c r="P23" s="45"/>
      <c r="Q23" s="46"/>
      <c r="R23" s="46"/>
      <c r="S23" s="46"/>
      <c r="T23" s="47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9"/>
      <c r="AH23" s="14"/>
    </row>
    <row r="24" spans="1:34" ht="15.75" x14ac:dyDescent="0.25">
      <c r="A24" s="6"/>
      <c r="B24" s="42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4"/>
      <c r="P24" s="45"/>
      <c r="Q24" s="46"/>
      <c r="R24" s="46"/>
      <c r="S24" s="46"/>
      <c r="T24" s="47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9"/>
      <c r="AH24" s="14"/>
    </row>
    <row r="25" spans="1:34" ht="15.75" x14ac:dyDescent="0.25">
      <c r="A25" s="6"/>
      <c r="B25" s="42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4"/>
      <c r="P25" s="45"/>
      <c r="Q25" s="46"/>
      <c r="R25" s="46"/>
      <c r="S25" s="46"/>
      <c r="T25" s="47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9"/>
      <c r="AH25" s="14"/>
    </row>
    <row r="26" spans="1:34" ht="15.75" x14ac:dyDescent="0.25">
      <c r="A26" s="6"/>
      <c r="B26" s="42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4"/>
      <c r="P26" s="45"/>
      <c r="Q26" s="46"/>
      <c r="R26" s="46"/>
      <c r="S26" s="46"/>
      <c r="T26" s="47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9"/>
      <c r="AH26" s="14"/>
    </row>
    <row r="27" spans="1:34" ht="15.75" x14ac:dyDescent="0.25">
      <c r="A27" s="6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4"/>
      <c r="P27" s="45"/>
      <c r="Q27" s="46"/>
      <c r="R27" s="46"/>
      <c r="S27" s="46"/>
      <c r="T27" s="47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9"/>
      <c r="AH27" s="14"/>
    </row>
    <row r="28" spans="1:34" ht="15.75" x14ac:dyDescent="0.25">
      <c r="A28" s="6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4"/>
      <c r="P28" s="45"/>
      <c r="Q28" s="46"/>
      <c r="R28" s="46"/>
      <c r="S28" s="46"/>
      <c r="T28" s="47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9"/>
      <c r="AH28" s="14"/>
    </row>
    <row r="29" spans="1:34" ht="15.75" x14ac:dyDescent="0.25">
      <c r="A29" s="6"/>
      <c r="B29" s="42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4"/>
      <c r="P29" s="45"/>
      <c r="Q29" s="46"/>
      <c r="R29" s="46"/>
      <c r="S29" s="46"/>
      <c r="T29" s="47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9"/>
      <c r="AH29" s="14"/>
    </row>
    <row r="30" spans="1:34" ht="15.75" thickBot="1" x14ac:dyDescent="0.3">
      <c r="A30" s="6"/>
      <c r="B30" s="6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1"/>
      <c r="P30" s="52"/>
      <c r="Q30" s="53"/>
      <c r="R30" s="53"/>
      <c r="S30" s="53"/>
      <c r="T30" s="54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14"/>
      <c r="AH30" s="14"/>
    </row>
    <row r="31" spans="1:34" x14ac:dyDescent="0.25">
      <c r="A31" s="6"/>
      <c r="B31" s="6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</row>
    <row r="32" spans="1:34" x14ac:dyDescent="0.25">
      <c r="A32" s="6"/>
      <c r="B32" s="55" t="s">
        <v>10</v>
      </c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14"/>
      <c r="P32" s="14"/>
      <c r="Q32" s="14"/>
      <c r="R32" s="14"/>
      <c r="S32" s="14"/>
      <c r="T32" s="55" t="s">
        <v>11</v>
      </c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14"/>
      <c r="AH32" s="14"/>
    </row>
    <row r="33" spans="1:34" x14ac:dyDescent="0.25">
      <c r="A33" s="6"/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</row>
    <row r="34" spans="1:34" s="60" customFormat="1" ht="21" x14ac:dyDescent="0.35">
      <c r="A34" s="57"/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9"/>
      <c r="P34" s="59"/>
      <c r="Q34" s="59"/>
      <c r="R34" s="59"/>
      <c r="S34" s="59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9"/>
      <c r="AH34" s="59"/>
    </row>
    <row r="35" spans="1:34" s="60" customFormat="1" ht="21" x14ac:dyDescent="0.35">
      <c r="A35" s="57"/>
      <c r="B35" s="61" t="s">
        <v>12</v>
      </c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2"/>
      <c r="P35" s="62"/>
      <c r="Q35" s="59"/>
      <c r="R35" s="59"/>
      <c r="S35" s="59"/>
      <c r="T35" s="61" t="s">
        <v>12</v>
      </c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59"/>
      <c r="AH35" s="59"/>
    </row>
    <row r="36" spans="1:34" x14ac:dyDescent="0.25">
      <c r="A36" s="6"/>
      <c r="B36" s="6"/>
    </row>
    <row r="37" spans="1:34" ht="12" customHeight="1" x14ac:dyDescent="0.25">
      <c r="A37" s="63">
        <f ca="1">TODAY()</f>
        <v>42696</v>
      </c>
      <c r="B37" s="3" t="s">
        <v>0</v>
      </c>
      <c r="C37" s="3"/>
      <c r="D37" s="1"/>
      <c r="E37" s="4" t="str">
        <f ca="1">MID(TEXT($A$37,"jjmmaaaa"),COLUMNS($A:$A),1)</f>
        <v>2</v>
      </c>
      <c r="F37" s="5" t="str">
        <f ca="1">MID(TEXT($A$37,"jjmmaaaa"),COLUMNS($A:$B),1)</f>
        <v>2</v>
      </c>
      <c r="G37" s="1"/>
      <c r="H37" s="4" t="str">
        <f ca="1">MID(TEXT($A$37,"jjmmaaaa"),COLUMNS($A:$C),1)</f>
        <v>1</v>
      </c>
      <c r="I37" s="5" t="str">
        <f ca="1">MID(TEXT($A$37,"jjmmaaaa"),COLUMNS($A:$D),1)</f>
        <v>1</v>
      </c>
      <c r="J37" s="1"/>
      <c r="K37" s="4" t="str">
        <f ca="1">MID(TEXT($A$37,"jjmmaaaa"),COLUMNS($A:$E),1)</f>
        <v>2</v>
      </c>
      <c r="L37" s="6" t="str">
        <f ca="1">MID(TEXT($A$37,"jjmmaaaa"),COLUMNS($A:$F),1)</f>
        <v>0</v>
      </c>
      <c r="M37" s="6" t="str">
        <f ca="1">MID(TEXT($A$37,"jjmmaaaa"),COLUMNS($A:$G),1)</f>
        <v>1</v>
      </c>
      <c r="N37" s="5" t="str">
        <f ca="1">MID(TEXT($A$37,"jjmmaaaa"),COLUMNS($A:$H),1)</f>
        <v>6</v>
      </c>
      <c r="T37" s="3" t="s">
        <v>0</v>
      </c>
      <c r="U37" s="3"/>
      <c r="V37" s="1"/>
      <c r="W37" s="4"/>
      <c r="X37" s="5"/>
      <c r="Y37" s="1"/>
      <c r="Z37" s="4"/>
      <c r="AA37" s="5"/>
      <c r="AB37" s="1"/>
      <c r="AC37" s="4"/>
      <c r="AD37" s="6"/>
      <c r="AE37" s="6"/>
      <c r="AF37" s="5"/>
    </row>
    <row r="38" spans="1:34" ht="3" customHeight="1" x14ac:dyDescent="0.25">
      <c r="A38" s="6"/>
      <c r="B38" s="3"/>
      <c r="C38" s="3"/>
      <c r="E38" s="7"/>
      <c r="F38" s="7"/>
      <c r="G38" s="8"/>
      <c r="H38" s="7"/>
      <c r="I38" s="7"/>
      <c r="J38" s="8"/>
      <c r="K38" s="7"/>
      <c r="L38" s="7"/>
      <c r="M38" s="7"/>
      <c r="N38" s="7"/>
      <c r="T38" s="3"/>
      <c r="U38" s="3"/>
      <c r="W38" s="64"/>
      <c r="X38" s="64"/>
      <c r="Y38" s="14"/>
      <c r="Z38" s="64"/>
      <c r="AA38" s="64"/>
      <c r="AB38" s="14"/>
      <c r="AC38" s="64"/>
      <c r="AD38" s="64"/>
      <c r="AE38" s="64"/>
      <c r="AF38" s="64"/>
    </row>
    <row r="40" spans="1:34" x14ac:dyDescent="0.25">
      <c r="B40" s="65" t="s">
        <v>13</v>
      </c>
      <c r="T40" s="66" t="s">
        <v>13</v>
      </c>
    </row>
    <row r="43" spans="1:34" x14ac:dyDescent="0.25">
      <c r="A43" s="67"/>
    </row>
  </sheetData>
  <mergeCells count="41">
    <mergeCell ref="B34:N34"/>
    <mergeCell ref="T34:AF34"/>
    <mergeCell ref="B35:N35"/>
    <mergeCell ref="T35:AF35"/>
    <mergeCell ref="B29:O29"/>
    <mergeCell ref="T29:AG29"/>
    <mergeCell ref="C30:O30"/>
    <mergeCell ref="T30:AF30"/>
    <mergeCell ref="B32:N32"/>
    <mergeCell ref="T32:AF32"/>
    <mergeCell ref="B26:O26"/>
    <mergeCell ref="T26:AG26"/>
    <mergeCell ref="B27:O27"/>
    <mergeCell ref="T27:AG27"/>
    <mergeCell ref="B28:O28"/>
    <mergeCell ref="T28:AG28"/>
    <mergeCell ref="B23:O23"/>
    <mergeCell ref="T23:AG23"/>
    <mergeCell ref="B24:O24"/>
    <mergeCell ref="T24:AG24"/>
    <mergeCell ref="B25:O25"/>
    <mergeCell ref="T25:AG25"/>
    <mergeCell ref="B20:O20"/>
    <mergeCell ref="T20:AG20"/>
    <mergeCell ref="B21:O21"/>
    <mergeCell ref="T21:AG21"/>
    <mergeCell ref="B22:O22"/>
    <mergeCell ref="T22:AG22"/>
    <mergeCell ref="B17:O17"/>
    <mergeCell ref="T17:AG17"/>
    <mergeCell ref="B18:O18"/>
    <mergeCell ref="T18:AG18"/>
    <mergeCell ref="B19:O19"/>
    <mergeCell ref="T19:AG19"/>
    <mergeCell ref="O4:AF4"/>
    <mergeCell ref="O6:AF6"/>
    <mergeCell ref="B13:O13"/>
    <mergeCell ref="T13:AF14"/>
    <mergeCell ref="B14:O14"/>
    <mergeCell ref="B16:O16"/>
    <mergeCell ref="T16:AG1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1"/>
  <sheetViews>
    <sheetView zoomScale="65" zoomScaleNormal="65" workbookViewId="0">
      <selection activeCell="N137" sqref="N137"/>
    </sheetView>
  </sheetViews>
  <sheetFormatPr baseColWidth="10" defaultRowHeight="18" x14ac:dyDescent="0.25"/>
  <cols>
    <col min="1" max="1" width="9.140625" style="68" customWidth="1"/>
    <col min="2" max="2" width="9.140625" style="69" customWidth="1"/>
    <col min="3" max="3" width="66.28515625" style="122" customWidth="1"/>
    <col min="4" max="4" width="35.5703125" style="122" customWidth="1"/>
    <col min="5" max="5" width="19.85546875" style="122" customWidth="1"/>
    <col min="6" max="6" width="10.85546875" style="123" customWidth="1"/>
    <col min="7" max="7" width="8.85546875" style="122" customWidth="1"/>
    <col min="8" max="8" width="17.140625" style="124" customWidth="1"/>
    <col min="9" max="9" width="54.42578125" style="125" customWidth="1"/>
    <col min="10" max="10" width="9.5703125" style="75" customWidth="1"/>
    <col min="11" max="11" width="10.5703125" style="75" customWidth="1"/>
    <col min="12" max="12" width="10.5703125" style="76" customWidth="1"/>
    <col min="13" max="13" width="24.42578125" style="77" customWidth="1"/>
    <col min="14" max="14" width="20.42578125" style="78" customWidth="1"/>
    <col min="15" max="21" width="11.42578125" style="78"/>
    <col min="22" max="16384" width="11.42578125" style="79"/>
  </cols>
  <sheetData>
    <row r="1" spans="1:13" ht="18.75" thickBot="1" x14ac:dyDescent="0.3">
      <c r="C1" s="70"/>
      <c r="D1" s="71"/>
      <c r="E1" s="71"/>
      <c r="F1" s="72"/>
      <c r="G1" s="71"/>
      <c r="H1" s="73"/>
      <c r="I1" s="74"/>
    </row>
    <row r="2" spans="1:13" ht="35.25" customHeight="1" x14ac:dyDescent="0.25">
      <c r="A2" s="80"/>
      <c r="B2" s="81"/>
      <c r="C2" s="82" t="s">
        <v>14</v>
      </c>
      <c r="D2" s="82" t="s">
        <v>15</v>
      </c>
      <c r="E2" s="83" t="s">
        <v>16</v>
      </c>
      <c r="F2" s="84"/>
      <c r="G2" s="84"/>
      <c r="H2" s="85" t="s">
        <v>17</v>
      </c>
      <c r="I2" s="86" t="s">
        <v>17</v>
      </c>
      <c r="J2" s="87" t="s">
        <v>18</v>
      </c>
    </row>
    <row r="3" spans="1:13" ht="18" customHeight="1" thickBot="1" x14ac:dyDescent="0.3">
      <c r="A3" s="80"/>
      <c r="B3" s="81"/>
      <c r="C3" s="88"/>
      <c r="D3" s="88"/>
      <c r="E3" s="89" t="s">
        <v>19</v>
      </c>
      <c r="F3" s="90" t="s">
        <v>20</v>
      </c>
      <c r="G3" s="89" t="s">
        <v>21</v>
      </c>
      <c r="H3" s="91" t="s">
        <v>22</v>
      </c>
      <c r="I3" s="89" t="s">
        <v>23</v>
      </c>
      <c r="J3" s="87" t="s">
        <v>24</v>
      </c>
    </row>
    <row r="4" spans="1:13" ht="18.75" thickBot="1" x14ac:dyDescent="0.3">
      <c r="A4" s="68" t="s">
        <v>25</v>
      </c>
      <c r="C4" s="92"/>
      <c r="D4" s="93"/>
      <c r="E4" s="93"/>
      <c r="F4" s="94"/>
      <c r="G4" s="93"/>
      <c r="H4" s="95"/>
      <c r="I4" s="96"/>
      <c r="J4" s="97" t="s">
        <v>26</v>
      </c>
      <c r="K4" s="75" t="s">
        <v>27</v>
      </c>
      <c r="M4" s="77" t="s">
        <v>28</v>
      </c>
    </row>
    <row r="5" spans="1:13" ht="24.95" customHeight="1" x14ac:dyDescent="0.25">
      <c r="C5" s="98" t="s">
        <v>29</v>
      </c>
      <c r="D5" s="99"/>
      <c r="E5" s="99"/>
      <c r="F5" s="100"/>
      <c r="G5" s="99"/>
      <c r="H5" s="99"/>
      <c r="I5" s="101"/>
      <c r="J5" s="87">
        <v>1</v>
      </c>
      <c r="K5" s="75">
        <v>31</v>
      </c>
    </row>
    <row r="6" spans="1:13" ht="18.75" x14ac:dyDescent="0.25">
      <c r="A6" s="102" t="str">
        <f>CONCATENATE(C6," ",D6)</f>
        <v xml:space="preserve"> </v>
      </c>
      <c r="C6" s="126"/>
      <c r="D6" s="126"/>
      <c r="E6" s="126"/>
      <c r="F6" s="127" t="str">
        <f>IF(C6="","",VLOOKUP(A6,[1]Listes!A:F,6,FALSE))</f>
        <v/>
      </c>
      <c r="G6" s="126"/>
      <c r="H6" s="128"/>
      <c r="I6" s="129" t="str">
        <f t="shared" ref="I6:I12" ca="1" si="0">IF(G6="","",IF(H6="","",IF(H6&lt;=TODAY(),"Périmé",IF(L6="ok",CONCATENATE("Dans ",IF(DATEDIF(TODAY(),H6,"m")&gt;0,DATEDIF(TODAY(),H6,"m")&amp;" mois et ","")&amp;DATEDIF(TODAY(),H6,"md")&amp;" jours sera en péremption"),IF(DATEDIF(TODAY(),H6,"m")&gt;0,DATEDIF(TODAY(),H6,"m")&amp;" mois et ","")&amp;DATEDIF(TODAY(),H6,"md")&amp;" jours"))))</f>
        <v/>
      </c>
      <c r="J6" s="107" t="str">
        <f ca="1">IF(H6&lt;=TODAY(),"",IF(DATEDIF(TODAY(),H6,"m")&gt;0,DATEDIF(TODAY(),H6,"m"),""))</f>
        <v/>
      </c>
      <c r="K6" s="75" t="str">
        <f ca="1">IF(OR(H6&lt;=TODAY(),H6=""),"",DATEDIF(TODAY(),H6,"md"))</f>
        <v/>
      </c>
      <c r="L6" s="76" t="str">
        <f t="shared" ref="L6:L12" si="1">IF(G6="","",IF(OR(AND($J6=$J$5,$K6=0),AND($J6="",$K6&lt;=$K$5,G6&gt;0),($J6&lt;$J$5),G6&lt;=0),"ok",""))</f>
        <v/>
      </c>
      <c r="M6" s="108">
        <f>COUNTIF(A:A,A6)</f>
        <v>28</v>
      </c>
    </row>
    <row r="7" spans="1:13" ht="18.75" x14ac:dyDescent="0.25">
      <c r="A7" s="102" t="str">
        <f t="shared" ref="A7:A70" si="2">CONCATENATE(C7," ",D7)</f>
        <v>Primperan (Tiroir 3) Ampoule 10mg/2ml</v>
      </c>
      <c r="C7" s="109" t="s">
        <v>30</v>
      </c>
      <c r="D7" s="109" t="s">
        <v>31</v>
      </c>
      <c r="E7" s="126" t="s">
        <v>32</v>
      </c>
      <c r="F7" s="127">
        <f>IF(C7="","",VLOOKUP(A7,[1]Listes!A:F,6,FALSE))</f>
        <v>6</v>
      </c>
      <c r="G7" s="126">
        <v>12</v>
      </c>
      <c r="H7" s="128">
        <v>42886</v>
      </c>
      <c r="I7" s="129" t="str">
        <f t="shared" ca="1" si="0"/>
        <v>6 mois et 9 jours</v>
      </c>
      <c r="J7" s="107">
        <f ca="1">IF(H7&lt;=TODAY(),"",IF(DATEDIF(TODAY(),H7,"m")&gt;0,DATEDIF(TODAY(),H7,"m"),""))</f>
        <v>6</v>
      </c>
      <c r="K7" s="75">
        <f ca="1">IF(OR(H7&lt;=TODAY(),H7=""),"",DATEDIF(TODAY(),H7,"md"))</f>
        <v>9</v>
      </c>
      <c r="L7" s="76" t="str">
        <f t="shared" ca="1" si="1"/>
        <v/>
      </c>
      <c r="M7" s="108">
        <f t="shared" ref="M7:M70" si="3">COUNTIF(A:A,A7)</f>
        <v>2</v>
      </c>
    </row>
    <row r="8" spans="1:13" ht="18.75" x14ac:dyDescent="0.25">
      <c r="A8" s="102" t="str">
        <f t="shared" si="2"/>
        <v>Primperan (Tiroir 3) Ampoule 10mg/2ml</v>
      </c>
      <c r="C8" s="109" t="s">
        <v>30</v>
      </c>
      <c r="D8" s="109" t="s">
        <v>31</v>
      </c>
      <c r="E8" s="126" t="s">
        <v>32</v>
      </c>
      <c r="F8" s="127">
        <f>IF(C8="","",VLOOKUP(A8,[1]Listes!A:F,6,FALSE))</f>
        <v>6</v>
      </c>
      <c r="G8" s="126">
        <v>12</v>
      </c>
      <c r="H8" s="110">
        <v>43404</v>
      </c>
      <c r="I8" s="129" t="str">
        <f t="shared" ca="1" si="0"/>
        <v>23 mois et 9 jours</v>
      </c>
      <c r="J8" s="107">
        <f t="shared" ref="J8:J82" ca="1" si="4">IF(H8&lt;=TODAY(),"",IF(DATEDIF(TODAY(),H8,"m")&gt;0,DATEDIF(TODAY(),H8,"m"),""))</f>
        <v>23</v>
      </c>
      <c r="K8" s="75">
        <f t="shared" ref="K8:K82" ca="1" si="5">IF(OR(H8&lt;=TODAY(),H8=""),"",DATEDIF(TODAY(),H8,"md"))</f>
        <v>9</v>
      </c>
      <c r="L8" s="76" t="str">
        <f t="shared" ca="1" si="1"/>
        <v/>
      </c>
      <c r="M8" s="108">
        <f t="shared" si="3"/>
        <v>2</v>
      </c>
    </row>
    <row r="9" spans="1:13" ht="18.75" x14ac:dyDescent="0.25">
      <c r="A9" s="102" t="str">
        <f t="shared" si="2"/>
        <v>Spasfon (Tiroir 3) Ampoule Injectable</v>
      </c>
      <c r="C9" s="109" t="s">
        <v>33</v>
      </c>
      <c r="D9" s="109" t="s">
        <v>34</v>
      </c>
      <c r="E9" s="109" t="s">
        <v>32</v>
      </c>
      <c r="F9" s="127">
        <f>IF(C9="","",VLOOKUP(A9,[1]Listes!A:F,6,FALSE))</f>
        <v>1</v>
      </c>
      <c r="G9" s="126">
        <v>1</v>
      </c>
      <c r="H9" s="128">
        <v>42690</v>
      </c>
      <c r="I9" s="129" t="str">
        <f t="shared" ca="1" si="0"/>
        <v>Périmé</v>
      </c>
      <c r="J9" s="107" t="str">
        <f ca="1">IF(H9&lt;=TODAY(),"",IF(DATEDIF(TODAY(),H9,"m")&gt;0,DATEDIF(TODAY(),H9,"m"),""))</f>
        <v/>
      </c>
      <c r="K9" s="75" t="str">
        <f t="shared" ca="1" si="5"/>
        <v/>
      </c>
      <c r="L9" s="76" t="str">
        <f t="shared" ca="1" si="1"/>
        <v/>
      </c>
      <c r="M9" s="108">
        <f t="shared" si="3"/>
        <v>1</v>
      </c>
    </row>
    <row r="10" spans="1:13" ht="18.75" x14ac:dyDescent="0.25">
      <c r="A10" s="102" t="str">
        <f t="shared" si="2"/>
        <v>Eau Stérile ( Tiroir 5) Flacon 500 cc</v>
      </c>
      <c r="C10" s="109" t="s">
        <v>35</v>
      </c>
      <c r="D10" s="109" t="s">
        <v>36</v>
      </c>
      <c r="E10" s="109" t="s">
        <v>37</v>
      </c>
      <c r="F10" s="127">
        <f>IF(C10="","",VLOOKUP(A10,[1]Listes!A:F,6,FALSE))</f>
        <v>1</v>
      </c>
      <c r="G10" s="126">
        <v>0</v>
      </c>
      <c r="H10" s="128"/>
      <c r="I10" s="129" t="str">
        <f t="shared" ca="1" si="0"/>
        <v/>
      </c>
      <c r="J10" s="107" t="str">
        <f t="shared" ca="1" si="4"/>
        <v/>
      </c>
      <c r="K10" s="75" t="str">
        <f t="shared" ca="1" si="5"/>
        <v/>
      </c>
      <c r="L10" s="76" t="str">
        <f t="shared" ca="1" si="1"/>
        <v>ok</v>
      </c>
      <c r="M10" s="108">
        <f t="shared" si="3"/>
        <v>1</v>
      </c>
    </row>
    <row r="11" spans="1:13" ht="18.75" x14ac:dyDescent="0.25">
      <c r="A11" s="102" t="str">
        <f t="shared" si="2"/>
        <v>Exacyl (Tiroir 3) Ampoule Injectable 0,5g/5ml</v>
      </c>
      <c r="C11" s="109" t="s">
        <v>38</v>
      </c>
      <c r="D11" s="109" t="s">
        <v>39</v>
      </c>
      <c r="E11" s="109" t="s">
        <v>32</v>
      </c>
      <c r="F11" s="127">
        <f>IF(C11="","",VLOOKUP(A11,[1]Listes!A:F,6,FALSE))</f>
        <v>5</v>
      </c>
      <c r="G11" s="126">
        <v>5</v>
      </c>
      <c r="H11" s="110">
        <v>43007</v>
      </c>
      <c r="I11" s="129" t="str">
        <f t="shared" ca="1" si="0"/>
        <v>10 mois et 7 jours</v>
      </c>
      <c r="J11" s="107">
        <f t="shared" ca="1" si="4"/>
        <v>10</v>
      </c>
      <c r="K11" s="75">
        <f t="shared" ca="1" si="5"/>
        <v>7</v>
      </c>
      <c r="L11" s="76" t="str">
        <f t="shared" ca="1" si="1"/>
        <v/>
      </c>
      <c r="M11" s="108">
        <f t="shared" si="3"/>
        <v>1</v>
      </c>
    </row>
    <row r="12" spans="1:13" ht="18.75" x14ac:dyDescent="0.25">
      <c r="A12" s="102" t="str">
        <f t="shared" si="2"/>
        <v xml:space="preserve"> </v>
      </c>
      <c r="C12" s="109"/>
      <c r="D12" s="126"/>
      <c r="E12" s="126"/>
      <c r="F12" s="127" t="str">
        <f>IF(C12="","",VLOOKUP(A12,[1]Listes!A:F,6,FALSE))</f>
        <v/>
      </c>
      <c r="G12" s="126"/>
      <c r="H12" s="128"/>
      <c r="I12" s="129" t="str">
        <f t="shared" ca="1" si="0"/>
        <v/>
      </c>
      <c r="J12" s="107" t="str">
        <f ca="1">IF(H12&lt;=TODAY(),"",IF(DATEDIF(TODAY(),H12,"m")&gt;0,DATEDIF(TODAY(),H12,"m"),""))</f>
        <v/>
      </c>
      <c r="K12" s="75" t="str">
        <f ca="1">IF(OR(H12&lt;=TODAY(),H12=""),"",DATEDIF(TODAY(),H12,"md"))</f>
        <v/>
      </c>
      <c r="L12" s="76" t="str">
        <f t="shared" si="1"/>
        <v/>
      </c>
      <c r="M12" s="108">
        <f t="shared" si="3"/>
        <v>28</v>
      </c>
    </row>
    <row r="13" spans="1:13" s="120" customFormat="1" ht="24.75" customHeight="1" x14ac:dyDescent="0.25">
      <c r="A13" s="102"/>
      <c r="B13" s="111"/>
      <c r="C13" s="112" t="s">
        <v>40</v>
      </c>
      <c r="D13" s="113"/>
      <c r="E13" s="113"/>
      <c r="F13" s="114"/>
      <c r="G13" s="113"/>
      <c r="H13" s="113"/>
      <c r="I13" s="115"/>
      <c r="J13" s="116" t="str">
        <f t="shared" ca="1" si="4"/>
        <v/>
      </c>
      <c r="K13" s="117" t="str">
        <f t="shared" ca="1" si="5"/>
        <v/>
      </c>
      <c r="L13" s="118"/>
      <c r="M13" s="119"/>
    </row>
    <row r="14" spans="1:13" ht="18.75" x14ac:dyDescent="0.25">
      <c r="A14" s="102" t="str">
        <f t="shared" si="2"/>
        <v xml:space="preserve"> </v>
      </c>
      <c r="C14" s="109"/>
      <c r="D14" s="126"/>
      <c r="E14" s="126"/>
      <c r="F14" s="127" t="str">
        <f>IF(C14="","",VLOOKUP(A14,[1]Listes!A:F,6,FALSE))</f>
        <v/>
      </c>
      <c r="G14" s="126"/>
      <c r="H14" s="128"/>
      <c r="I14" s="129" t="str">
        <f t="shared" ref="I14:I19" ca="1" si="6">IF(G14="","",IF(H14="","",IF(H14&lt;=TODAY(),"Périmé",IF(L14="ok",CONCATENATE("Dans ",IF(DATEDIF(TODAY(),H14,"m")&gt;0,DATEDIF(TODAY(),H14,"m")&amp;" mois et ","")&amp;DATEDIF(TODAY(),H14,"md")&amp;" jours sera en péremption"),IF(DATEDIF(TODAY(),H14,"m")&gt;0,DATEDIF(TODAY(),H14,"m")&amp;" mois et ","")&amp;DATEDIF(TODAY(),H14,"md")&amp;" jours"))))</f>
        <v/>
      </c>
      <c r="J14" s="107" t="str">
        <f ca="1">IF(H14&lt;=TODAY(),"",IF(DATEDIF(TODAY(),H14,"m")&gt;0,DATEDIF(TODAY(),H14,"m"),""))</f>
        <v/>
      </c>
      <c r="K14" s="75" t="str">
        <f ca="1">IF(OR(H14&lt;=TODAY(),H14=""),"",DATEDIF(TODAY(),H14,"md"))</f>
        <v/>
      </c>
      <c r="L14" s="76" t="str">
        <f t="shared" ref="L14:L19" si="7">IF(G14="","",IF(OR(AND($J14=$J$5,$K14=0),AND($J14="",$K14&lt;=$K$5,G14&gt;0),($J14&lt;$J$5),G14&lt;=0),"ok",""))</f>
        <v/>
      </c>
      <c r="M14" s="108">
        <f t="shared" si="3"/>
        <v>28</v>
      </c>
    </row>
    <row r="15" spans="1:13" ht="18.75" x14ac:dyDescent="0.25">
      <c r="A15" s="102" t="str">
        <f t="shared" si="2"/>
        <v xml:space="preserve">1 flacon eau stérile 500 ml </v>
      </c>
      <c r="C15" s="109" t="s">
        <v>41</v>
      </c>
      <c r="D15" s="126"/>
      <c r="E15" s="126"/>
      <c r="F15" s="127">
        <f>IF(C15="","",VLOOKUP(A15,[1]Listes!A:F,6,FALSE))</f>
        <v>1</v>
      </c>
      <c r="G15" s="126">
        <v>1</v>
      </c>
      <c r="H15" s="128">
        <v>42642</v>
      </c>
      <c r="I15" s="129" t="str">
        <f t="shared" ca="1" si="6"/>
        <v>Périmé</v>
      </c>
      <c r="J15" s="107" t="str">
        <f t="shared" ca="1" si="4"/>
        <v/>
      </c>
      <c r="K15" s="75" t="str">
        <f t="shared" ca="1" si="5"/>
        <v/>
      </c>
      <c r="L15" s="76" t="str">
        <f t="shared" ca="1" si="7"/>
        <v/>
      </c>
      <c r="M15" s="108">
        <f t="shared" si="3"/>
        <v>1</v>
      </c>
    </row>
    <row r="16" spans="1:13" ht="18.75" x14ac:dyDescent="0.25">
      <c r="A16" s="102" t="str">
        <f t="shared" si="2"/>
        <v>Sondes aspiration N°3</v>
      </c>
      <c r="C16" s="109" t="s">
        <v>42</v>
      </c>
      <c r="D16" s="109" t="s">
        <v>43</v>
      </c>
      <c r="E16" s="126"/>
      <c r="F16" s="127">
        <f>IF(C16="","",VLOOKUP(A16,[1]Listes!A:F,6,FALSE))</f>
        <v>0.33</v>
      </c>
      <c r="G16" s="126">
        <v>1</v>
      </c>
      <c r="H16" s="110">
        <v>43220</v>
      </c>
      <c r="I16" s="129" t="str">
        <f t="shared" ca="1" si="6"/>
        <v>17 mois et 8 jours</v>
      </c>
      <c r="J16" s="107">
        <f t="shared" ca="1" si="4"/>
        <v>17</v>
      </c>
      <c r="K16" s="75">
        <f t="shared" ca="1" si="5"/>
        <v>8</v>
      </c>
      <c r="L16" s="76" t="str">
        <f t="shared" ca="1" si="7"/>
        <v/>
      </c>
      <c r="M16" s="108">
        <f t="shared" si="3"/>
        <v>3</v>
      </c>
    </row>
    <row r="17" spans="1:13" ht="18.75" x14ac:dyDescent="0.25">
      <c r="A17" s="102" t="str">
        <f t="shared" si="2"/>
        <v>Sondes aspiration N°3</v>
      </c>
      <c r="C17" s="109" t="s">
        <v>42</v>
      </c>
      <c r="D17" s="109" t="s">
        <v>43</v>
      </c>
      <c r="E17" s="126"/>
      <c r="F17" s="127">
        <f>IF(C17="","",VLOOKUP(A17,[1]Listes!A:F,6,FALSE))</f>
        <v>0.33</v>
      </c>
      <c r="G17" s="126">
        <v>1</v>
      </c>
      <c r="H17" s="128">
        <v>43220</v>
      </c>
      <c r="I17" s="129" t="str">
        <f t="shared" ca="1" si="6"/>
        <v>17 mois et 8 jours</v>
      </c>
      <c r="J17" s="107">
        <f t="shared" ca="1" si="4"/>
        <v>17</v>
      </c>
      <c r="K17" s="75">
        <f t="shared" ca="1" si="5"/>
        <v>8</v>
      </c>
      <c r="L17" s="76" t="str">
        <f t="shared" ca="1" si="7"/>
        <v/>
      </c>
      <c r="M17" s="108">
        <f t="shared" si="3"/>
        <v>3</v>
      </c>
    </row>
    <row r="18" spans="1:13" ht="18.75" x14ac:dyDescent="0.25">
      <c r="A18" s="102" t="str">
        <f t="shared" si="2"/>
        <v>Sondes aspiration N°3</v>
      </c>
      <c r="C18" s="109" t="s">
        <v>42</v>
      </c>
      <c r="D18" s="109" t="s">
        <v>43</v>
      </c>
      <c r="E18" s="126"/>
      <c r="F18" s="127">
        <f>IF(C18="","",VLOOKUP(A18,[1]Listes!A:F,6,FALSE))</f>
        <v>0.33</v>
      </c>
      <c r="G18" s="126">
        <v>1</v>
      </c>
      <c r="H18" s="128">
        <v>43220</v>
      </c>
      <c r="I18" s="129" t="str">
        <f t="shared" ca="1" si="6"/>
        <v>17 mois et 8 jours</v>
      </c>
      <c r="J18" s="107">
        <f t="shared" ca="1" si="4"/>
        <v>17</v>
      </c>
      <c r="K18" s="75">
        <f t="shared" ca="1" si="5"/>
        <v>8</v>
      </c>
      <c r="L18" s="76" t="str">
        <f t="shared" ca="1" si="7"/>
        <v/>
      </c>
      <c r="M18" s="108">
        <f t="shared" si="3"/>
        <v>3</v>
      </c>
    </row>
    <row r="19" spans="1:13" ht="18.75" x14ac:dyDescent="0.25">
      <c r="A19" s="102" t="str">
        <f t="shared" si="2"/>
        <v xml:space="preserve"> </v>
      </c>
      <c r="C19" s="109"/>
      <c r="D19" s="126"/>
      <c r="E19" s="126"/>
      <c r="F19" s="127" t="str">
        <f>IF(C19="","",VLOOKUP(A19,[1]Listes!A:F,6,FALSE))</f>
        <v/>
      </c>
      <c r="G19" s="126"/>
      <c r="H19" s="128"/>
      <c r="I19" s="129" t="str">
        <f t="shared" ca="1" si="6"/>
        <v/>
      </c>
      <c r="J19" s="107" t="str">
        <f t="shared" ca="1" si="4"/>
        <v/>
      </c>
      <c r="K19" s="75" t="str">
        <f t="shared" ca="1" si="5"/>
        <v/>
      </c>
      <c r="L19" s="76" t="str">
        <f t="shared" si="7"/>
        <v/>
      </c>
      <c r="M19" s="108">
        <f t="shared" si="3"/>
        <v>28</v>
      </c>
    </row>
    <row r="20" spans="1:13" s="120" customFormat="1" ht="24.95" customHeight="1" x14ac:dyDescent="0.25">
      <c r="A20" s="102"/>
      <c r="B20" s="111"/>
      <c r="C20" s="112" t="s">
        <v>44</v>
      </c>
      <c r="D20" s="113"/>
      <c r="E20" s="113"/>
      <c r="F20" s="114"/>
      <c r="G20" s="113"/>
      <c r="H20" s="113"/>
      <c r="I20" s="115"/>
      <c r="J20" s="116" t="str">
        <f t="shared" ca="1" si="4"/>
        <v/>
      </c>
      <c r="K20" s="117" t="str">
        <f t="shared" ca="1" si="5"/>
        <v/>
      </c>
      <c r="L20" s="118"/>
      <c r="M20" s="119"/>
    </row>
    <row r="21" spans="1:13" ht="18.75" x14ac:dyDescent="0.25">
      <c r="A21" s="102" t="str">
        <f t="shared" si="2"/>
        <v xml:space="preserve"> </v>
      </c>
      <c r="C21" s="109"/>
      <c r="D21" s="126"/>
      <c r="E21" s="126"/>
      <c r="F21" s="127" t="str">
        <f>IF(C21="","",VLOOKUP(A21,[1]Listes!A:F,6,FALSE))</f>
        <v/>
      </c>
      <c r="G21" s="126"/>
      <c r="H21" s="128"/>
      <c r="I21" s="129" t="str">
        <f t="shared" ref="I21:I26" ca="1" si="8">IF(G21="","",IF(H21="","",IF(H21&lt;=TODAY(),"Périmé",IF(L21="ok",CONCATENATE("Dans ",IF(DATEDIF(TODAY(),H21,"m")&gt;0,DATEDIF(TODAY(),H21,"m")&amp;" mois et ","")&amp;DATEDIF(TODAY(),H21,"md")&amp;" jours sera en péremption"),IF(DATEDIF(TODAY(),H21,"m")&gt;0,DATEDIF(TODAY(),H21,"m")&amp;" mois et ","")&amp;DATEDIF(TODAY(),H21,"md")&amp;" jours"))))</f>
        <v/>
      </c>
      <c r="J21" s="107" t="str">
        <f t="shared" ca="1" si="4"/>
        <v/>
      </c>
      <c r="K21" s="75" t="str">
        <f t="shared" ca="1" si="5"/>
        <v/>
      </c>
      <c r="L21" s="76" t="str">
        <f t="shared" ref="L21:L26" si="9">IF(G21="","",IF(OR(AND($J21=$J$5,$K21=0),AND($J21="",$K21&lt;=$K$5,G21&gt;0),($J21&lt;$J$5),G21&lt;=0),"ok",""))</f>
        <v/>
      </c>
      <c r="M21" s="108">
        <f t="shared" si="3"/>
        <v>28</v>
      </c>
    </row>
    <row r="22" spans="1:13" ht="18.75" x14ac:dyDescent="0.25">
      <c r="A22" s="102" t="str">
        <f t="shared" si="2"/>
        <v xml:space="preserve">Insufflateur(ambu)  </v>
      </c>
      <c r="C22" s="109" t="s">
        <v>45</v>
      </c>
      <c r="D22" s="126"/>
      <c r="E22" s="126"/>
      <c r="F22" s="127">
        <f>IF(C22="","",VLOOKUP(A22,[1]Listes!A:F,6,FALSE))</f>
        <v>1</v>
      </c>
      <c r="G22" s="126">
        <v>1</v>
      </c>
      <c r="H22" s="128"/>
      <c r="I22" s="129" t="str">
        <f t="shared" ca="1" si="8"/>
        <v/>
      </c>
      <c r="J22" s="107" t="str">
        <f t="shared" ca="1" si="4"/>
        <v/>
      </c>
      <c r="K22" s="75" t="str">
        <f t="shared" ca="1" si="5"/>
        <v/>
      </c>
      <c r="L22" s="76" t="str">
        <f t="shared" ca="1" si="9"/>
        <v/>
      </c>
      <c r="M22" s="108">
        <f t="shared" si="3"/>
        <v>1</v>
      </c>
    </row>
    <row r="23" spans="1:13" ht="18.75" x14ac:dyDescent="0.25">
      <c r="A23" s="102" t="str">
        <f t="shared" si="2"/>
        <v xml:space="preserve">Masque adulte </v>
      </c>
      <c r="C23" s="109" t="s">
        <v>46</v>
      </c>
      <c r="D23" s="126"/>
      <c r="E23" s="126"/>
      <c r="F23" s="127">
        <f>IF(C23="","",VLOOKUP(A23,[1]Listes!A:F,6,FALSE))</f>
        <v>1</v>
      </c>
      <c r="G23" s="126">
        <v>1</v>
      </c>
      <c r="H23" s="128"/>
      <c r="I23" s="129" t="str">
        <f t="shared" ca="1" si="8"/>
        <v/>
      </c>
      <c r="J23" s="107" t="str">
        <f ca="1">IF(H23&lt;=TODAY(),"",IF(DATEDIF(TODAY(),H23,"m")&gt;0,DATEDIF(TODAY(),H23,"m"),""))</f>
        <v/>
      </c>
      <c r="K23" s="75" t="str">
        <f ca="1">IF(OR(H23&lt;=TODAY(),H23=""),"",DATEDIF(TODAY(),H23,"md"))</f>
        <v/>
      </c>
      <c r="L23" s="76" t="str">
        <f t="shared" ca="1" si="9"/>
        <v/>
      </c>
      <c r="M23" s="108">
        <f t="shared" si="3"/>
        <v>1</v>
      </c>
    </row>
    <row r="24" spans="1:13" ht="18.75" x14ac:dyDescent="0.25">
      <c r="A24" s="102" t="str">
        <f t="shared" si="2"/>
        <v xml:space="preserve">Container à aiguilles </v>
      </c>
      <c r="C24" s="109" t="s">
        <v>47</v>
      </c>
      <c r="D24" s="126"/>
      <c r="E24" s="126"/>
      <c r="F24" s="127">
        <f>IF(C24="","",VLOOKUP(A24,[1]Listes!A:F,6,FALSE))</f>
        <v>1</v>
      </c>
      <c r="G24" s="126">
        <v>1</v>
      </c>
      <c r="H24" s="128"/>
      <c r="I24" s="129" t="str">
        <f t="shared" ca="1" si="8"/>
        <v/>
      </c>
      <c r="J24" s="107" t="str">
        <f t="shared" ca="1" si="4"/>
        <v/>
      </c>
      <c r="K24" s="75" t="str">
        <f t="shared" ca="1" si="5"/>
        <v/>
      </c>
      <c r="L24" s="76" t="str">
        <f t="shared" ca="1" si="9"/>
        <v/>
      </c>
      <c r="M24" s="108">
        <f t="shared" si="3"/>
        <v>1</v>
      </c>
    </row>
    <row r="25" spans="1:13" ht="18.75" x14ac:dyDescent="0.25">
      <c r="A25" s="102" t="str">
        <f t="shared" si="2"/>
        <v xml:space="preserve">Gel désinfectant pour friction hydroalcooliqueaniosgel </v>
      </c>
      <c r="C25" s="109" t="s">
        <v>48</v>
      </c>
      <c r="D25" s="126"/>
      <c r="E25" s="126"/>
      <c r="F25" s="127">
        <f>IF(C25="","",VLOOKUP(A25,[1]Listes!A:F,6,FALSE))</f>
        <v>1</v>
      </c>
      <c r="G25" s="126">
        <v>1</v>
      </c>
      <c r="H25" s="128">
        <v>43496</v>
      </c>
      <c r="I25" s="129" t="str">
        <f t="shared" ca="1" si="8"/>
        <v>26 mois et 9 jours</v>
      </c>
      <c r="J25" s="107">
        <f t="shared" ca="1" si="4"/>
        <v>26</v>
      </c>
      <c r="K25" s="75">
        <f t="shared" ca="1" si="5"/>
        <v>9</v>
      </c>
      <c r="L25" s="76" t="str">
        <f t="shared" ca="1" si="9"/>
        <v/>
      </c>
      <c r="M25" s="108">
        <f t="shared" si="3"/>
        <v>1</v>
      </c>
    </row>
    <row r="26" spans="1:13" ht="18.75" x14ac:dyDescent="0.25">
      <c r="A26" s="102" t="str">
        <f t="shared" si="2"/>
        <v xml:space="preserve"> </v>
      </c>
      <c r="C26" s="109"/>
      <c r="D26" s="126"/>
      <c r="E26" s="126"/>
      <c r="F26" s="127" t="str">
        <f>IF(C26="","",VLOOKUP(A26,[1]Listes!A:F,6,FALSE))</f>
        <v/>
      </c>
      <c r="G26" s="126"/>
      <c r="H26" s="128"/>
      <c r="I26" s="129" t="str">
        <f t="shared" ca="1" si="8"/>
        <v/>
      </c>
      <c r="J26" s="107" t="str">
        <f ca="1">IF(H26&lt;=TODAY(),"",IF(DATEDIF(TODAY(),H26,"m")&gt;0,DATEDIF(TODAY(),H26,"m"),""))</f>
        <v/>
      </c>
      <c r="K26" s="75" t="str">
        <f ca="1">IF(OR(H26&lt;=TODAY(),H26=""),"",DATEDIF(TODAY(),H26,"md"))</f>
        <v/>
      </c>
      <c r="L26" s="76" t="str">
        <f t="shared" si="9"/>
        <v/>
      </c>
      <c r="M26" s="108">
        <f t="shared" si="3"/>
        <v>28</v>
      </c>
    </row>
    <row r="27" spans="1:13" s="120" customFormat="1" ht="24.95" customHeight="1" x14ac:dyDescent="0.25">
      <c r="A27" s="102"/>
      <c r="B27" s="111"/>
      <c r="C27" s="112" t="s">
        <v>49</v>
      </c>
      <c r="D27" s="113"/>
      <c r="E27" s="113"/>
      <c r="F27" s="114"/>
      <c r="G27" s="113"/>
      <c r="H27" s="113"/>
      <c r="I27" s="115"/>
      <c r="J27" s="116" t="str">
        <f t="shared" ca="1" si="4"/>
        <v/>
      </c>
      <c r="K27" s="117" t="str">
        <f t="shared" ca="1" si="5"/>
        <v/>
      </c>
      <c r="L27" s="118"/>
      <c r="M27" s="119"/>
    </row>
    <row r="28" spans="1:13" ht="18.75" x14ac:dyDescent="0.25">
      <c r="A28" s="102" t="str">
        <f t="shared" si="2"/>
        <v xml:space="preserve"> </v>
      </c>
      <c r="C28" s="109"/>
      <c r="D28" s="126"/>
      <c r="E28" s="126"/>
      <c r="F28" s="127" t="str">
        <f>IF(C28="","",VLOOKUP(A28,[1]Listes!A:F,6,FALSE))</f>
        <v/>
      </c>
      <c r="G28" s="126"/>
      <c r="H28" s="128"/>
      <c r="I28" s="129" t="str">
        <f t="shared" ref="I28:I30" ca="1" si="10">IF(G28="","",IF(H28="","",IF(H28&lt;=TODAY(),"Périmé",IF(L28="ok",CONCATENATE("Dans ",IF(DATEDIF(TODAY(),H28,"m")&gt;0,DATEDIF(TODAY(),H28,"m")&amp;" mois et ","")&amp;DATEDIF(TODAY(),H28,"md")&amp;" jours sera en péremption"),IF(DATEDIF(TODAY(),H28,"m")&gt;0,DATEDIF(TODAY(),H28,"m")&amp;" mois et ","")&amp;DATEDIF(TODAY(),H28,"md")&amp;" jours"))))</f>
        <v/>
      </c>
      <c r="J28" s="107" t="str">
        <f t="shared" ca="1" si="4"/>
        <v/>
      </c>
      <c r="K28" s="75" t="str">
        <f t="shared" ca="1" si="5"/>
        <v/>
      </c>
      <c r="L28" s="76" t="str">
        <f>IF(G28="","",IF(OR(AND($J28=$J$5,$K28=0),AND($J28="",$K28&lt;=$K$5,G28&gt;0),($J28&lt;$J$5),G28&lt;=0),"ok",""))</f>
        <v/>
      </c>
      <c r="M28" s="108">
        <f t="shared" si="3"/>
        <v>28</v>
      </c>
    </row>
    <row r="29" spans="1:13" ht="18.75" x14ac:dyDescent="0.25">
      <c r="A29" s="102" t="str">
        <f t="shared" si="2"/>
        <v>Bouteille oxygéne Concentrateur</v>
      </c>
      <c r="C29" s="109" t="s">
        <v>49</v>
      </c>
      <c r="D29" s="109" t="s">
        <v>50</v>
      </c>
      <c r="E29" s="126"/>
      <c r="F29" s="127">
        <f>IF(C29="","",VLOOKUP(A29,[1]Listes!A:F,6,FALSE))</f>
        <v>1</v>
      </c>
      <c r="G29" s="126">
        <v>1</v>
      </c>
      <c r="H29" s="128"/>
      <c r="I29" s="129" t="str">
        <f t="shared" ca="1" si="10"/>
        <v/>
      </c>
      <c r="J29" s="107" t="str">
        <f t="shared" ca="1" si="4"/>
        <v/>
      </c>
      <c r="K29" s="75" t="str">
        <f t="shared" ca="1" si="5"/>
        <v/>
      </c>
      <c r="L29" s="76" t="str">
        <f ca="1">IF(G29="","",IF(OR(AND($J29=$J$5,$K29=0),AND($J29="",$K29&lt;=$K$5,G29&gt;0),($J29&lt;$J$5),G29&lt;=0),"ok",""))</f>
        <v/>
      </c>
      <c r="M29" s="108">
        <f t="shared" si="3"/>
        <v>1</v>
      </c>
    </row>
    <row r="30" spans="1:13" ht="18.75" x14ac:dyDescent="0.25">
      <c r="A30" s="102" t="str">
        <f t="shared" si="2"/>
        <v xml:space="preserve"> </v>
      </c>
      <c r="C30" s="109"/>
      <c r="D30" s="126"/>
      <c r="E30" s="126"/>
      <c r="F30" s="127" t="str">
        <f>IF(C30="","",VLOOKUP(A30,[1]Listes!A:F,6,FALSE))</f>
        <v/>
      </c>
      <c r="G30" s="126"/>
      <c r="H30" s="128"/>
      <c r="I30" s="129" t="str">
        <f t="shared" ca="1" si="10"/>
        <v/>
      </c>
      <c r="J30" s="107" t="str">
        <f t="shared" ca="1" si="4"/>
        <v/>
      </c>
      <c r="K30" s="75" t="str">
        <f t="shared" ca="1" si="5"/>
        <v/>
      </c>
      <c r="L30" s="76" t="str">
        <f>IF(G30="","",IF(OR(AND($J30=$J$5,$K30=0),AND($J30="",$K30&lt;=$K$5,G30&gt;0),($J30&lt;$J$5),G30&lt;=0),"ok",""))</f>
        <v/>
      </c>
      <c r="M30" s="108">
        <f t="shared" si="3"/>
        <v>28</v>
      </c>
    </row>
    <row r="31" spans="1:13" s="120" customFormat="1" ht="24.95" customHeight="1" x14ac:dyDescent="0.25">
      <c r="A31" s="102"/>
      <c r="B31" s="111"/>
      <c r="C31" s="112" t="s">
        <v>51</v>
      </c>
      <c r="D31" s="113"/>
      <c r="E31" s="113"/>
      <c r="F31" s="114"/>
      <c r="G31" s="113"/>
      <c r="H31" s="113"/>
      <c r="I31" s="115"/>
      <c r="J31" s="116" t="str">
        <f t="shared" ca="1" si="4"/>
        <v/>
      </c>
      <c r="K31" s="117" t="str">
        <f t="shared" ca="1" si="5"/>
        <v/>
      </c>
      <c r="L31" s="118"/>
      <c r="M31" s="119"/>
    </row>
    <row r="32" spans="1:13" ht="18.75" x14ac:dyDescent="0.25">
      <c r="A32" s="102" t="str">
        <f t="shared" si="2"/>
        <v xml:space="preserve"> </v>
      </c>
      <c r="C32" s="109"/>
      <c r="D32" s="126"/>
      <c r="E32" s="126"/>
      <c r="F32" s="127" t="str">
        <f>IF(C32="","",VLOOKUP(A32,[1]Listes!A:F,6,FALSE))</f>
        <v/>
      </c>
      <c r="G32" s="126"/>
      <c r="H32" s="128"/>
      <c r="I32" s="129" t="str">
        <f t="shared" ref="I32:I34" ca="1" si="11">IF(G32="","",IF(H32="","",IF(H32&lt;=TODAY(),"Périmé",IF(L32="ok",CONCATENATE("Dans ",IF(DATEDIF(TODAY(),H32,"m")&gt;0,DATEDIF(TODAY(),H32,"m")&amp;" mois et ","")&amp;DATEDIF(TODAY(),H32,"md")&amp;" jours sera en péremption"),IF(DATEDIF(TODAY(),H32,"m")&gt;0,DATEDIF(TODAY(),H32,"m")&amp;" mois et ","")&amp;DATEDIF(TODAY(),H32,"md")&amp;" jours"))))</f>
        <v/>
      </c>
      <c r="J32" s="107" t="str">
        <f t="shared" ca="1" si="4"/>
        <v/>
      </c>
      <c r="K32" s="75" t="str">
        <f t="shared" ca="1" si="5"/>
        <v/>
      </c>
      <c r="L32" s="76" t="str">
        <f>IF(G32="","",IF(OR(AND($J32=$J$5,$K32=0),AND($J32="",$K32&lt;=$K$5,G32&gt;0),($J32&lt;$J$5),G32&lt;=0),"ok",""))</f>
        <v/>
      </c>
      <c r="M32" s="108">
        <f t="shared" si="3"/>
        <v>28</v>
      </c>
    </row>
    <row r="33" spans="1:13" ht="18.75" x14ac:dyDescent="0.25">
      <c r="A33" s="102" t="str">
        <f t="shared" si="2"/>
        <v xml:space="preserve">Planche à massage  cardiaque </v>
      </c>
      <c r="C33" s="109" t="s">
        <v>51</v>
      </c>
      <c r="D33" s="126"/>
      <c r="E33" s="126"/>
      <c r="F33" s="127">
        <f>IF(C33="","",VLOOKUP(A33,[1]Listes!A:F,6,FALSE))</f>
        <v>1</v>
      </c>
      <c r="G33" s="126">
        <v>1</v>
      </c>
      <c r="H33" s="128"/>
      <c r="I33" s="129" t="str">
        <f t="shared" ca="1" si="11"/>
        <v/>
      </c>
      <c r="J33" s="107" t="str">
        <f t="shared" ca="1" si="4"/>
        <v/>
      </c>
      <c r="K33" s="75" t="str">
        <f t="shared" ca="1" si="5"/>
        <v/>
      </c>
      <c r="L33" s="76" t="str">
        <f ca="1">IF(G33="","",IF(OR(AND($J33=$J$5,$K33=0),AND($J33="",$K33&lt;=$K$5,G33&gt;0),($J33&lt;$J$5),G33&lt;=0),"ok",""))</f>
        <v/>
      </c>
      <c r="M33" s="108">
        <f t="shared" si="3"/>
        <v>1</v>
      </c>
    </row>
    <row r="34" spans="1:13" ht="18.75" x14ac:dyDescent="0.25">
      <c r="A34" s="102" t="str">
        <f t="shared" si="2"/>
        <v xml:space="preserve"> </v>
      </c>
      <c r="C34" s="109"/>
      <c r="D34" s="126"/>
      <c r="E34" s="126"/>
      <c r="F34" s="127" t="str">
        <f>IF(C34="","",VLOOKUP(A34,[1]Listes!A:F,6,FALSE))</f>
        <v/>
      </c>
      <c r="G34" s="126"/>
      <c r="H34" s="128"/>
      <c r="I34" s="129" t="str">
        <f t="shared" ca="1" si="11"/>
        <v/>
      </c>
      <c r="J34" s="107" t="str">
        <f t="shared" ca="1" si="4"/>
        <v/>
      </c>
      <c r="K34" s="75" t="str">
        <f t="shared" ca="1" si="5"/>
        <v/>
      </c>
      <c r="L34" s="76" t="str">
        <f>IF(G34="","",IF(OR(AND($J34=$J$5,$K34=0),AND($J34="",$K34&lt;=$K$5,G34&gt;0),($J34&lt;$J$5),G34&lt;=0),"ok",""))</f>
        <v/>
      </c>
      <c r="M34" s="108">
        <f t="shared" si="3"/>
        <v>28</v>
      </c>
    </row>
    <row r="35" spans="1:13" s="120" customFormat="1" ht="24.95" customHeight="1" x14ac:dyDescent="0.25">
      <c r="A35" s="102"/>
      <c r="B35" s="111"/>
      <c r="C35" s="112" t="s">
        <v>52</v>
      </c>
      <c r="D35" s="113"/>
      <c r="E35" s="113"/>
      <c r="F35" s="114"/>
      <c r="G35" s="113"/>
      <c r="H35" s="113"/>
      <c r="I35" s="115"/>
      <c r="J35" s="116" t="str">
        <f t="shared" ca="1" si="4"/>
        <v/>
      </c>
      <c r="K35" s="117" t="str">
        <f t="shared" ca="1" si="5"/>
        <v/>
      </c>
      <c r="L35" s="118"/>
      <c r="M35" s="119"/>
    </row>
    <row r="36" spans="1:13" ht="18.75" x14ac:dyDescent="0.25">
      <c r="A36" s="102" t="str">
        <f t="shared" si="2"/>
        <v xml:space="preserve"> </v>
      </c>
      <c r="C36" s="109"/>
      <c r="D36" s="126"/>
      <c r="E36" s="126"/>
      <c r="F36" s="127" t="str">
        <f>IF(C36="","",VLOOKUP(A36,[1]Listes!A:F,6,FALSE))</f>
        <v/>
      </c>
      <c r="G36" s="126"/>
      <c r="H36" s="128"/>
      <c r="I36" s="129" t="str">
        <f t="shared" ref="I36:I38" ca="1" si="12">IF(G36="","",IF(H36="","",IF(H36&lt;=TODAY(),"Périmé",IF(L36="ok",CONCATENATE("Dans ",IF(DATEDIF(TODAY(),H36,"m")&gt;0,DATEDIF(TODAY(),H36,"m")&amp;" mois et ","")&amp;DATEDIF(TODAY(),H36,"md")&amp;" jours sera en péremption"),IF(DATEDIF(TODAY(),H36,"m")&gt;0,DATEDIF(TODAY(),H36,"m")&amp;" mois et ","")&amp;DATEDIF(TODAY(),H36,"md")&amp;" jours"))))</f>
        <v/>
      </c>
      <c r="J36" s="107" t="str">
        <f t="shared" ca="1" si="4"/>
        <v/>
      </c>
      <c r="K36" s="75" t="str">
        <f t="shared" ca="1" si="5"/>
        <v/>
      </c>
      <c r="L36" s="76" t="str">
        <f>IF(G36="","",IF(OR(AND($J36=$J$5,$K36=0),AND($J36="",$K36&lt;=$K$5,G36&gt;0),($J36&lt;$J$5),G36&lt;=0),"ok",""))</f>
        <v/>
      </c>
      <c r="M36" s="108">
        <f t="shared" si="3"/>
        <v>28</v>
      </c>
    </row>
    <row r="37" spans="1:13" ht="18.75" x14ac:dyDescent="0.25">
      <c r="A37" s="102" t="str">
        <f t="shared" si="2"/>
        <v xml:space="preserve">Classeur </v>
      </c>
      <c r="C37" s="109" t="s">
        <v>53</v>
      </c>
      <c r="D37" s="126"/>
      <c r="E37" s="126"/>
      <c r="F37" s="127">
        <f>IF(C37="","",VLOOKUP(A37,[1]Listes!A:F,6,FALSE))</f>
        <v>1</v>
      </c>
      <c r="G37" s="126">
        <v>1</v>
      </c>
      <c r="H37" s="128"/>
      <c r="I37" s="129" t="str">
        <f t="shared" ca="1" si="12"/>
        <v/>
      </c>
      <c r="J37" s="107" t="str">
        <f t="shared" ca="1" si="4"/>
        <v/>
      </c>
      <c r="K37" s="75" t="str">
        <f t="shared" ca="1" si="5"/>
        <v/>
      </c>
      <c r="L37" s="76" t="str">
        <f ca="1">IF(G37="","",IF(OR(AND($J37=$J$5,$K37=0),AND($J37="",$K37&lt;=$K$5,G37&gt;0),($J37&lt;$J$5),G37&lt;=0),"ok",""))</f>
        <v/>
      </c>
      <c r="M37" s="108">
        <f t="shared" si="3"/>
        <v>1</v>
      </c>
    </row>
    <row r="38" spans="1:13" ht="18.75" x14ac:dyDescent="0.25">
      <c r="A38" s="102" t="str">
        <f t="shared" si="2"/>
        <v xml:space="preserve"> </v>
      </c>
      <c r="C38" s="109"/>
      <c r="D38" s="126"/>
      <c r="E38" s="126"/>
      <c r="F38" s="127" t="str">
        <f>IF(C38="","",VLOOKUP(A38,[1]Listes!A:F,6,FALSE))</f>
        <v/>
      </c>
      <c r="G38" s="126"/>
      <c r="H38" s="128"/>
      <c r="I38" s="129" t="str">
        <f t="shared" ca="1" si="12"/>
        <v/>
      </c>
      <c r="J38" s="107" t="str">
        <f t="shared" ca="1" si="4"/>
        <v/>
      </c>
      <c r="K38" s="75" t="str">
        <f t="shared" ca="1" si="5"/>
        <v/>
      </c>
      <c r="L38" s="76" t="str">
        <f>IF(G38="","",IF(OR(AND($J38=$J$5,$K38=0),AND($J38="",$K38&lt;=$K$5,G38&gt;0),($J38&lt;$J$5),G38&lt;=0),"ok",""))</f>
        <v/>
      </c>
      <c r="M38" s="108">
        <f t="shared" si="3"/>
        <v>28</v>
      </c>
    </row>
    <row r="39" spans="1:13" s="120" customFormat="1" ht="24.95" customHeight="1" x14ac:dyDescent="0.25">
      <c r="A39" s="102"/>
      <c r="B39" s="111"/>
      <c r="C39" s="112" t="s">
        <v>54</v>
      </c>
      <c r="D39" s="113"/>
      <c r="E39" s="113"/>
      <c r="F39" s="114"/>
      <c r="G39" s="113"/>
      <c r="H39" s="121"/>
      <c r="I39" s="115"/>
      <c r="J39" s="116" t="str">
        <f t="shared" ca="1" si="4"/>
        <v/>
      </c>
      <c r="K39" s="117" t="str">
        <f t="shared" ca="1" si="5"/>
        <v/>
      </c>
      <c r="L39" s="118"/>
      <c r="M39" s="119"/>
    </row>
    <row r="40" spans="1:13" ht="18.75" x14ac:dyDescent="0.25">
      <c r="A40" s="102" t="str">
        <f t="shared" si="2"/>
        <v xml:space="preserve"> </v>
      </c>
      <c r="C40" s="109"/>
      <c r="D40" s="126"/>
      <c r="E40" s="126"/>
      <c r="F40" s="127" t="str">
        <f>IF(C40="","",VLOOKUP(A40,[1]Listes!A:F,6,FALSE))</f>
        <v/>
      </c>
      <c r="G40" s="126"/>
      <c r="H40" s="128"/>
      <c r="I40" s="129" t="str">
        <f t="shared" ref="I40:I57" ca="1" si="13">IF(G40="","",IF(H40="","",IF(H40&lt;=TODAY(),"Périmé",IF(L40="ok",CONCATENATE("Dans ",IF(DATEDIF(TODAY(),H40,"m")&gt;0,DATEDIF(TODAY(),H40,"m")&amp;" mois et ","")&amp;DATEDIF(TODAY(),H40,"md")&amp;" jours sera en péremption"),IF(DATEDIF(TODAY(),H40,"m")&gt;0,DATEDIF(TODAY(),H40,"m")&amp;" mois et ","")&amp;DATEDIF(TODAY(),H40,"md")&amp;" jours"))))</f>
        <v/>
      </c>
      <c r="J40" s="107" t="str">
        <f ca="1">IF(H40&lt;=TODAY(),"",IF(DATEDIF(TODAY(),H40,"m")&gt;0,DATEDIF(TODAY(),H40,"m"),""))</f>
        <v/>
      </c>
      <c r="K40" s="75" t="str">
        <f ca="1">IF(OR(H40&lt;=TODAY(),H40=""),"",DATEDIF(TODAY(),H40,"md"))</f>
        <v/>
      </c>
      <c r="L40" s="76" t="str">
        <f t="shared" ref="L40:L57" si="14">IF(G40="","",IF(OR(AND($J40=$J$5,$K40=0),AND($J40="",$K40&lt;=$K$5,G40&gt;0),($J40&lt;$J$5),G40&lt;=0),"ok",""))</f>
        <v/>
      </c>
      <c r="M40" s="108">
        <f t="shared" si="3"/>
        <v>28</v>
      </c>
    </row>
    <row r="41" spans="1:13" ht="18.75" x14ac:dyDescent="0.25">
      <c r="A41" s="102" t="str">
        <f t="shared" si="2"/>
        <v xml:space="preserve">Plateau </v>
      </c>
      <c r="C41" s="109" t="s">
        <v>55</v>
      </c>
      <c r="D41" s="126"/>
      <c r="E41" s="126"/>
      <c r="F41" s="127">
        <f>IF(C41="","",VLOOKUP(A41,[1]Listes!A:F,6,FALSE))</f>
        <v>1</v>
      </c>
      <c r="G41" s="126">
        <v>1</v>
      </c>
      <c r="H41" s="128"/>
      <c r="I41" s="129" t="str">
        <f t="shared" ca="1" si="13"/>
        <v/>
      </c>
      <c r="J41" s="107" t="str">
        <f t="shared" ca="1" si="4"/>
        <v/>
      </c>
      <c r="K41" s="75" t="str">
        <f t="shared" ca="1" si="5"/>
        <v/>
      </c>
      <c r="L41" s="76" t="str">
        <f t="shared" ca="1" si="14"/>
        <v/>
      </c>
      <c r="M41" s="108">
        <f t="shared" si="3"/>
        <v>1</v>
      </c>
    </row>
    <row r="42" spans="1:13" ht="18.75" x14ac:dyDescent="0.25">
      <c r="A42" s="102" t="str">
        <f t="shared" si="2"/>
        <v xml:space="preserve">Tensiométre </v>
      </c>
      <c r="C42" s="109" t="s">
        <v>56</v>
      </c>
      <c r="D42" s="126"/>
      <c r="E42" s="126"/>
      <c r="F42" s="127">
        <f>IF(C42="","",VLOOKUP(A42,[1]Listes!A:F,6,FALSE))</f>
        <v>1</v>
      </c>
      <c r="G42" s="126">
        <v>1</v>
      </c>
      <c r="H42" s="128">
        <v>43404</v>
      </c>
      <c r="I42" s="129" t="str">
        <f t="shared" ca="1" si="13"/>
        <v>23 mois et 9 jours</v>
      </c>
      <c r="J42" s="107">
        <f t="shared" ca="1" si="4"/>
        <v>23</v>
      </c>
      <c r="K42" s="75">
        <f t="shared" ca="1" si="5"/>
        <v>9</v>
      </c>
      <c r="L42" s="76" t="str">
        <f t="shared" ca="1" si="14"/>
        <v/>
      </c>
      <c r="M42" s="108">
        <f t="shared" si="3"/>
        <v>1</v>
      </c>
    </row>
    <row r="43" spans="1:13" ht="18.75" x14ac:dyDescent="0.25">
      <c r="A43" s="102" t="str">
        <f t="shared" si="2"/>
        <v xml:space="preserve">Stétoscope </v>
      </c>
      <c r="C43" s="109" t="s">
        <v>57</v>
      </c>
      <c r="D43" s="126"/>
      <c r="E43" s="126"/>
      <c r="F43" s="127">
        <f>IF(C43="","",VLOOKUP(A43,[1]Listes!A:F,6,FALSE))</f>
        <v>1</v>
      </c>
      <c r="G43" s="126">
        <v>1</v>
      </c>
      <c r="H43" s="128">
        <v>43404</v>
      </c>
      <c r="I43" s="129" t="str">
        <f t="shared" ca="1" si="13"/>
        <v>23 mois et 9 jours</v>
      </c>
      <c r="J43" s="107">
        <f t="shared" ca="1" si="4"/>
        <v>23</v>
      </c>
      <c r="K43" s="75">
        <f t="shared" ca="1" si="5"/>
        <v>9</v>
      </c>
      <c r="L43" s="76" t="str">
        <f t="shared" ca="1" si="14"/>
        <v/>
      </c>
      <c r="M43" s="108">
        <f t="shared" si="3"/>
        <v>1</v>
      </c>
    </row>
    <row r="44" spans="1:13" ht="18.75" x14ac:dyDescent="0.25">
      <c r="A44" s="102" t="str">
        <f t="shared" si="2"/>
        <v xml:space="preserve">Lampe de poche </v>
      </c>
      <c r="C44" s="109" t="s">
        <v>58</v>
      </c>
      <c r="D44" s="126"/>
      <c r="E44" s="126"/>
      <c r="F44" s="127">
        <f>IF(C44="","",VLOOKUP(A44,[1]Listes!A:F,6,FALSE))</f>
        <v>1</v>
      </c>
      <c r="G44" s="126">
        <v>1</v>
      </c>
      <c r="H44" s="128"/>
      <c r="I44" s="129" t="str">
        <f t="shared" ca="1" si="13"/>
        <v/>
      </c>
      <c r="J44" s="107" t="str">
        <f t="shared" ca="1" si="4"/>
        <v/>
      </c>
      <c r="K44" s="75" t="str">
        <f t="shared" ca="1" si="5"/>
        <v/>
      </c>
      <c r="L44" s="76" t="str">
        <f t="shared" ca="1" si="14"/>
        <v/>
      </c>
      <c r="M44" s="108">
        <f t="shared" si="3"/>
        <v>1</v>
      </c>
    </row>
    <row r="45" spans="1:13" ht="18.75" x14ac:dyDescent="0.25">
      <c r="A45" s="102" t="str">
        <f t="shared" si="2"/>
        <v>Glycométre sur chariot medoc</v>
      </c>
      <c r="C45" s="109" t="s">
        <v>59</v>
      </c>
      <c r="D45" s="109" t="s">
        <v>60</v>
      </c>
      <c r="E45" s="126"/>
      <c r="F45" s="127">
        <f>IF(C45="","",VLOOKUP(A45,[1]Listes!A:F,6,FALSE))</f>
        <v>1</v>
      </c>
      <c r="G45" s="126">
        <v>0</v>
      </c>
      <c r="H45" s="128"/>
      <c r="I45" s="129" t="str">
        <f t="shared" ca="1" si="13"/>
        <v/>
      </c>
      <c r="J45" s="107" t="str">
        <f t="shared" ca="1" si="4"/>
        <v/>
      </c>
      <c r="K45" s="75" t="str">
        <f t="shared" ca="1" si="5"/>
        <v/>
      </c>
      <c r="L45" s="76" t="str">
        <f t="shared" ca="1" si="14"/>
        <v>ok</v>
      </c>
      <c r="M45" s="108">
        <f t="shared" si="3"/>
        <v>1</v>
      </c>
    </row>
    <row r="46" spans="1:13" ht="18.75" x14ac:dyDescent="0.25">
      <c r="A46" s="102" t="str">
        <f t="shared" si="2"/>
        <v>Oxymétre sur chariot medoc</v>
      </c>
      <c r="C46" s="109" t="s">
        <v>61</v>
      </c>
      <c r="D46" s="109" t="s">
        <v>60</v>
      </c>
      <c r="E46" s="126"/>
      <c r="F46" s="127">
        <f>IF(C46="","",VLOOKUP(A46,[1]Listes!A:F,6,FALSE))</f>
        <v>1</v>
      </c>
      <c r="G46" s="126">
        <v>0</v>
      </c>
      <c r="H46" s="128"/>
      <c r="I46" s="129" t="str">
        <f t="shared" ca="1" si="13"/>
        <v/>
      </c>
      <c r="J46" s="107" t="str">
        <f t="shared" ca="1" si="4"/>
        <v/>
      </c>
      <c r="K46" s="75" t="str">
        <f t="shared" ca="1" si="5"/>
        <v/>
      </c>
      <c r="L46" s="76" t="str">
        <f t="shared" ca="1" si="14"/>
        <v>ok</v>
      </c>
      <c r="M46" s="108">
        <f t="shared" si="3"/>
        <v>1</v>
      </c>
    </row>
    <row r="47" spans="1:13" ht="18.75" x14ac:dyDescent="0.25">
      <c r="A47" s="102" t="str">
        <f t="shared" si="2"/>
        <v>Reniforme Haricot</v>
      </c>
      <c r="C47" s="109" t="s">
        <v>62</v>
      </c>
      <c r="D47" s="109" t="s">
        <v>63</v>
      </c>
      <c r="E47" s="126"/>
      <c r="F47" s="127">
        <f>IF(C47="","",VLOOKUP(A47,[1]Listes!A:F,6,FALSE))</f>
        <v>1</v>
      </c>
      <c r="G47" s="126">
        <v>1</v>
      </c>
      <c r="H47" s="128"/>
      <c r="I47" s="129" t="str">
        <f t="shared" ca="1" si="13"/>
        <v/>
      </c>
      <c r="J47" s="107" t="str">
        <f t="shared" ca="1" si="4"/>
        <v/>
      </c>
      <c r="K47" s="75" t="str">
        <f t="shared" ca="1" si="5"/>
        <v/>
      </c>
      <c r="L47" s="76" t="str">
        <f t="shared" ca="1" si="14"/>
        <v/>
      </c>
      <c r="M47" s="108">
        <f t="shared" si="3"/>
        <v>1</v>
      </c>
    </row>
    <row r="48" spans="1:13" ht="18.75" x14ac:dyDescent="0.25">
      <c r="A48" s="102" t="str">
        <f t="shared" si="2"/>
        <v xml:space="preserve">Sacs poubelles </v>
      </c>
      <c r="C48" s="109" t="s">
        <v>64</v>
      </c>
      <c r="D48" s="126"/>
      <c r="E48" s="126"/>
      <c r="F48" s="127">
        <f>IF(C48="","",VLOOKUP(A48,[1]Listes!A:F,6,FALSE))</f>
        <v>2</v>
      </c>
      <c r="G48" s="126">
        <v>2</v>
      </c>
      <c r="H48" s="128"/>
      <c r="I48" s="129" t="str">
        <f t="shared" ca="1" si="13"/>
        <v/>
      </c>
      <c r="J48" s="107" t="str">
        <f t="shared" ca="1" si="4"/>
        <v/>
      </c>
      <c r="K48" s="75" t="str">
        <f t="shared" ca="1" si="5"/>
        <v/>
      </c>
      <c r="L48" s="76" t="str">
        <f t="shared" ca="1" si="14"/>
        <v/>
      </c>
      <c r="M48" s="108">
        <f t="shared" si="3"/>
        <v>1</v>
      </c>
    </row>
    <row r="49" spans="1:13" ht="18.75" x14ac:dyDescent="0.25">
      <c r="A49" s="102" t="str">
        <f t="shared" si="2"/>
        <v>Bétadine scrub 4/ Solution Antiseptique</v>
      </c>
      <c r="C49" s="109" t="s">
        <v>65</v>
      </c>
      <c r="D49" s="109" t="s">
        <v>66</v>
      </c>
      <c r="E49" s="126"/>
      <c r="F49" s="127">
        <f>IF(C49="","",VLOOKUP(A49,[1]Listes!A:F,6,FALSE))</f>
        <v>1</v>
      </c>
      <c r="G49" s="126">
        <v>1</v>
      </c>
      <c r="H49" s="128">
        <v>43616</v>
      </c>
      <c r="I49" s="129" t="str">
        <f t="shared" ca="1" si="13"/>
        <v>30 mois et 9 jours</v>
      </c>
      <c r="J49" s="107">
        <f t="shared" ca="1" si="4"/>
        <v>30</v>
      </c>
      <c r="K49" s="75">
        <f t="shared" ca="1" si="5"/>
        <v>9</v>
      </c>
      <c r="L49" s="76" t="str">
        <f t="shared" ca="1" si="14"/>
        <v/>
      </c>
      <c r="M49" s="108">
        <f t="shared" si="3"/>
        <v>1</v>
      </c>
    </row>
    <row r="50" spans="1:13" ht="18.75" x14ac:dyDescent="0.25">
      <c r="A50" s="102" t="str">
        <f t="shared" si="2"/>
        <v>Bétadine dermique 10% Savon Antiseptique</v>
      </c>
      <c r="C50" s="109" t="s">
        <v>67</v>
      </c>
      <c r="D50" s="109" t="s">
        <v>68</v>
      </c>
      <c r="E50" s="126"/>
      <c r="F50" s="127">
        <f>IF(C50="","",VLOOKUP(A50,[1]Listes!A:F,6,FALSE))</f>
        <v>1</v>
      </c>
      <c r="G50" s="126">
        <v>1</v>
      </c>
      <c r="H50" s="128">
        <v>43616</v>
      </c>
      <c r="I50" s="129" t="str">
        <f t="shared" ca="1" si="13"/>
        <v>30 mois et 9 jours</v>
      </c>
      <c r="J50" s="107">
        <f t="shared" ca="1" si="4"/>
        <v>30</v>
      </c>
      <c r="K50" s="75">
        <f t="shared" ca="1" si="5"/>
        <v>9</v>
      </c>
      <c r="L50" s="76" t="str">
        <f t="shared" ca="1" si="14"/>
        <v/>
      </c>
      <c r="M50" s="108">
        <f t="shared" si="3"/>
        <v>1</v>
      </c>
    </row>
    <row r="51" spans="1:13" ht="18.75" x14ac:dyDescent="0.25">
      <c r="A51" s="102" t="str">
        <f t="shared" si="2"/>
        <v>Alcool Alcool Modifié</v>
      </c>
      <c r="C51" s="109" t="s">
        <v>69</v>
      </c>
      <c r="D51" s="109" t="s">
        <v>70</v>
      </c>
      <c r="E51" s="126"/>
      <c r="F51" s="127">
        <f>IF(C51="","",VLOOKUP(A51,[1]Listes!A:F,6,FALSE))</f>
        <v>1</v>
      </c>
      <c r="G51" s="126">
        <v>1</v>
      </c>
      <c r="H51" s="128">
        <v>43465</v>
      </c>
      <c r="I51" s="129" t="str">
        <f t="shared" ca="1" si="13"/>
        <v>25 mois et 9 jours</v>
      </c>
      <c r="J51" s="107">
        <f t="shared" ca="1" si="4"/>
        <v>25</v>
      </c>
      <c r="K51" s="75">
        <f t="shared" ca="1" si="5"/>
        <v>9</v>
      </c>
      <c r="L51" s="76" t="str">
        <f t="shared" ca="1" si="14"/>
        <v/>
      </c>
      <c r="M51" s="108">
        <f t="shared" si="3"/>
        <v>1</v>
      </c>
    </row>
    <row r="52" spans="1:13" ht="18.75" x14ac:dyDescent="0.25">
      <c r="A52" s="102" t="str">
        <f t="shared" si="2"/>
        <v xml:space="preserve">Protection </v>
      </c>
      <c r="C52" s="109" t="s">
        <v>71</v>
      </c>
      <c r="D52" s="126"/>
      <c r="E52" s="126"/>
      <c r="F52" s="127">
        <f>IF(C52="","",VLOOKUP(A52,[1]Listes!A:F,6,FALSE))</f>
        <v>0.5</v>
      </c>
      <c r="G52" s="126">
        <v>1</v>
      </c>
      <c r="H52" s="128"/>
      <c r="I52" s="129" t="str">
        <f t="shared" ca="1" si="13"/>
        <v/>
      </c>
      <c r="J52" s="107" t="str">
        <f t="shared" ca="1" si="4"/>
        <v/>
      </c>
      <c r="K52" s="75" t="str">
        <f t="shared" ca="1" si="5"/>
        <v/>
      </c>
      <c r="L52" s="76" t="str">
        <f t="shared" ca="1" si="14"/>
        <v/>
      </c>
      <c r="M52" s="108">
        <f t="shared" si="3"/>
        <v>2</v>
      </c>
    </row>
    <row r="53" spans="1:13" ht="18.75" x14ac:dyDescent="0.25">
      <c r="A53" s="102" t="str">
        <f t="shared" si="2"/>
        <v>Boite de gant non stérile Médium</v>
      </c>
      <c r="C53" s="109" t="s">
        <v>72</v>
      </c>
      <c r="D53" s="109" t="s">
        <v>73</v>
      </c>
      <c r="E53" s="126"/>
      <c r="F53" s="127">
        <f>IF(C53="","",VLOOKUP(A53,[1]Listes!A:F,6,FALSE))</f>
        <v>1</v>
      </c>
      <c r="G53" s="126">
        <v>1</v>
      </c>
      <c r="H53" s="128">
        <v>44286</v>
      </c>
      <c r="I53" s="129" t="str">
        <f t="shared" ca="1" si="13"/>
        <v>52 mois et 9 jours</v>
      </c>
      <c r="J53" s="107">
        <f t="shared" ca="1" si="4"/>
        <v>52</v>
      </c>
      <c r="K53" s="75">
        <f t="shared" ca="1" si="5"/>
        <v>9</v>
      </c>
      <c r="L53" s="76" t="str">
        <f t="shared" ca="1" si="14"/>
        <v/>
      </c>
      <c r="M53" s="108">
        <f t="shared" si="3"/>
        <v>1</v>
      </c>
    </row>
    <row r="54" spans="1:13" ht="18.75" x14ac:dyDescent="0.25">
      <c r="A54" s="102" t="str">
        <f t="shared" si="2"/>
        <v>Boite de gant non stérile Large</v>
      </c>
      <c r="C54" s="109" t="s">
        <v>72</v>
      </c>
      <c r="D54" s="109" t="s">
        <v>74</v>
      </c>
      <c r="E54" s="126"/>
      <c r="F54" s="127">
        <f>IF(C54="","",VLOOKUP(A54,[1]Listes!A:F,6,FALSE))</f>
        <v>1</v>
      </c>
      <c r="G54" s="126">
        <v>1</v>
      </c>
      <c r="H54" s="128">
        <v>44196</v>
      </c>
      <c r="I54" s="129" t="str">
        <f t="shared" ca="1" si="13"/>
        <v>49 mois et 9 jours</v>
      </c>
      <c r="J54" s="107">
        <f t="shared" ca="1" si="4"/>
        <v>49</v>
      </c>
      <c r="K54" s="75">
        <f t="shared" ca="1" si="5"/>
        <v>9</v>
      </c>
      <c r="L54" s="76" t="str">
        <f t="shared" ca="1" si="14"/>
        <v/>
      </c>
      <c r="M54" s="108">
        <f t="shared" si="3"/>
        <v>1</v>
      </c>
    </row>
    <row r="55" spans="1:13" ht="18.75" x14ac:dyDescent="0.25">
      <c r="A55" s="102" t="str">
        <f t="shared" si="2"/>
        <v xml:space="preserve">Abaisse langues </v>
      </c>
      <c r="C55" s="109" t="s">
        <v>75</v>
      </c>
      <c r="D55" s="126"/>
      <c r="E55" s="126"/>
      <c r="F55" s="127">
        <f>IF(C55="","",VLOOKUP(A55,[1]Listes!A:F,6,FALSE))</f>
        <v>1</v>
      </c>
      <c r="G55" s="126">
        <v>1</v>
      </c>
      <c r="H55" s="110">
        <v>44286</v>
      </c>
      <c r="I55" s="129" t="str">
        <f t="shared" ca="1" si="13"/>
        <v>52 mois et 9 jours</v>
      </c>
      <c r="J55" s="107">
        <f t="shared" ca="1" si="4"/>
        <v>52</v>
      </c>
      <c r="K55" s="75">
        <f t="shared" ca="1" si="5"/>
        <v>9</v>
      </c>
      <c r="L55" s="76" t="str">
        <f t="shared" ca="1" si="14"/>
        <v/>
      </c>
      <c r="M55" s="108">
        <f t="shared" si="3"/>
        <v>1</v>
      </c>
    </row>
    <row r="56" spans="1:13" ht="18.75" x14ac:dyDescent="0.25">
      <c r="A56" s="102" t="str">
        <f t="shared" si="2"/>
        <v>Thermométre Electronique</v>
      </c>
      <c r="C56" s="109" t="s">
        <v>76</v>
      </c>
      <c r="D56" s="109" t="s">
        <v>77</v>
      </c>
      <c r="E56" s="126"/>
      <c r="F56" s="127">
        <f>IF(C56="","",VLOOKUP(A56,[1]Listes!A:F,6,FALSE))</f>
        <v>1</v>
      </c>
      <c r="G56" s="126">
        <v>1</v>
      </c>
      <c r="H56" s="128"/>
      <c r="I56" s="129" t="str">
        <f t="shared" ca="1" si="13"/>
        <v/>
      </c>
      <c r="J56" s="107" t="str">
        <f t="shared" ca="1" si="4"/>
        <v/>
      </c>
      <c r="K56" s="75" t="str">
        <f t="shared" ca="1" si="5"/>
        <v/>
      </c>
      <c r="L56" s="76" t="str">
        <f t="shared" ca="1" si="14"/>
        <v/>
      </c>
      <c r="M56" s="108">
        <f t="shared" si="3"/>
        <v>1</v>
      </c>
    </row>
    <row r="57" spans="1:13" ht="18.75" x14ac:dyDescent="0.25">
      <c r="A57" s="102" t="str">
        <f t="shared" si="2"/>
        <v xml:space="preserve"> </v>
      </c>
      <c r="C57" s="109"/>
      <c r="D57" s="126"/>
      <c r="E57" s="126"/>
      <c r="F57" s="127" t="str">
        <f>IF(C57="","",VLOOKUP(A57,[1]Listes!A:F,6,FALSE))</f>
        <v/>
      </c>
      <c r="G57" s="126"/>
      <c r="H57" s="128"/>
      <c r="I57" s="129" t="str">
        <f t="shared" ca="1" si="13"/>
        <v/>
      </c>
      <c r="J57" s="107" t="str">
        <f t="shared" ca="1" si="4"/>
        <v/>
      </c>
      <c r="K57" s="75" t="str">
        <f t="shared" ca="1" si="5"/>
        <v/>
      </c>
      <c r="L57" s="76" t="str">
        <f t="shared" si="14"/>
        <v/>
      </c>
      <c r="M57" s="108">
        <f t="shared" si="3"/>
        <v>28</v>
      </c>
    </row>
    <row r="58" spans="1:13" s="120" customFormat="1" ht="24.95" customHeight="1" x14ac:dyDescent="0.25">
      <c r="A58" s="102"/>
      <c r="B58" s="111"/>
      <c r="C58" s="112" t="s">
        <v>78</v>
      </c>
      <c r="D58" s="113"/>
      <c r="E58" s="113"/>
      <c r="F58" s="114"/>
      <c r="G58" s="113"/>
      <c r="H58" s="113"/>
      <c r="I58" s="115"/>
      <c r="J58" s="116" t="str">
        <f t="shared" ca="1" si="4"/>
        <v/>
      </c>
      <c r="K58" s="117" t="str">
        <f t="shared" ca="1" si="5"/>
        <v/>
      </c>
      <c r="L58" s="118"/>
      <c r="M58" s="119"/>
    </row>
    <row r="59" spans="1:13" ht="18.75" x14ac:dyDescent="0.25">
      <c r="A59" s="102" t="str">
        <f t="shared" si="2"/>
        <v xml:space="preserve"> </v>
      </c>
      <c r="C59" s="109"/>
      <c r="D59" s="103"/>
      <c r="E59" s="103"/>
      <c r="F59" s="104" t="str">
        <f>IF(C59="","",VLOOKUP(A59,[1]Listes!A:F,6,FALSE))</f>
        <v/>
      </c>
      <c r="G59" s="103"/>
      <c r="H59" s="105"/>
      <c r="I59" s="106" t="str">
        <f t="shared" ref="I59:I93" ca="1" si="15">IF(G59="","",IF(H59="","",IF(H59&lt;=TODAY(),"Périmé",IF(L59="ok",CONCATENATE("Dans ",IF(DATEDIF(TODAY(),H59,"m")&gt;0,DATEDIF(TODAY(),H59,"m")&amp;" mois et ","")&amp;DATEDIF(TODAY(),H59,"md")&amp;" jours sera en péremption"),IF(DATEDIF(TODAY(),H59,"m")&gt;0,DATEDIF(TODAY(),H59,"m")&amp;" mois et ","")&amp;DATEDIF(TODAY(),H59,"md")&amp;" jours"))))</f>
        <v/>
      </c>
      <c r="J59" s="107" t="str">
        <f ca="1">IF(H59&lt;=TODAY(),"",IF(DATEDIF(TODAY(),H59,"m")&gt;0,DATEDIF(TODAY(),H59,"m"),""))</f>
        <v/>
      </c>
      <c r="K59" s="75" t="str">
        <f ca="1">IF(OR(H59&lt;=TODAY(),H59=""),"",DATEDIF(TODAY(),H59,"md"))</f>
        <v/>
      </c>
      <c r="L59" s="76" t="str">
        <f t="shared" ref="L59:L93" si="16">IF(G59="","",IF(OR(AND($J59=$J$5,$K59=0),AND($J59="",$K59&lt;=$K$5,G59&gt;0),($J59&lt;$J$5),G59&lt;=0),"ok",""))</f>
        <v/>
      </c>
      <c r="M59" s="108">
        <f t="shared" si="3"/>
        <v>28</v>
      </c>
    </row>
    <row r="60" spans="1:13" ht="18.75" x14ac:dyDescent="0.25">
      <c r="A60" s="102" t="str">
        <f t="shared" si="2"/>
        <v xml:space="preserve">Drogues </v>
      </c>
      <c r="C60" s="109" t="s">
        <v>79</v>
      </c>
      <c r="D60" s="103"/>
      <c r="E60" s="103"/>
      <c r="F60" s="104">
        <f>IF(C60="","",VLOOKUP(A60,[1]Listes!A:F,6,FALSE))</f>
        <v>1</v>
      </c>
      <c r="G60" s="103">
        <v>0</v>
      </c>
      <c r="H60" s="105"/>
      <c r="I60" s="106" t="str">
        <f t="shared" ca="1" si="15"/>
        <v/>
      </c>
      <c r="J60" s="107" t="str">
        <f t="shared" ca="1" si="4"/>
        <v/>
      </c>
      <c r="K60" s="75" t="str">
        <f t="shared" ca="1" si="5"/>
        <v/>
      </c>
      <c r="L60" s="76" t="str">
        <f t="shared" ca="1" si="16"/>
        <v>ok</v>
      </c>
      <c r="M60" s="108">
        <f t="shared" si="3"/>
        <v>1</v>
      </c>
    </row>
    <row r="61" spans="1:13" ht="18.75" x14ac:dyDescent="0.25">
      <c r="A61" s="102" t="str">
        <f t="shared" si="2"/>
        <v>Valium 10mg/2ml</v>
      </c>
      <c r="C61" s="109" t="s">
        <v>80</v>
      </c>
      <c r="D61" s="109" t="s">
        <v>81</v>
      </c>
      <c r="E61" s="109" t="s">
        <v>82</v>
      </c>
      <c r="F61" s="127">
        <f>IF(C61="","",VLOOKUP(A61,[1]Listes!A:F,6,FALSE))</f>
        <v>5</v>
      </c>
      <c r="G61" s="126">
        <v>18</v>
      </c>
      <c r="H61" s="110">
        <v>43039</v>
      </c>
      <c r="I61" s="129" t="str">
        <f t="shared" ca="1" si="15"/>
        <v>11 mois et 9 jours</v>
      </c>
      <c r="J61" s="107">
        <f t="shared" ca="1" si="4"/>
        <v>11</v>
      </c>
      <c r="K61" s="75">
        <f t="shared" ca="1" si="5"/>
        <v>9</v>
      </c>
      <c r="L61" s="76" t="str">
        <f t="shared" ca="1" si="16"/>
        <v/>
      </c>
      <c r="M61" s="108">
        <f t="shared" si="3"/>
        <v>1</v>
      </c>
    </row>
    <row r="62" spans="1:13" ht="18.75" x14ac:dyDescent="0.25">
      <c r="A62" s="102" t="str">
        <f t="shared" si="2"/>
        <v xml:space="preserve">Canule rectale </v>
      </c>
      <c r="C62" s="109" t="s">
        <v>83</v>
      </c>
      <c r="D62" s="126"/>
      <c r="E62" s="126"/>
      <c r="F62" s="127">
        <f>IF(C62="","",VLOOKUP(A62,[1]Listes!A:F,6,FALSE))</f>
        <v>1</v>
      </c>
      <c r="G62" s="126">
        <v>1</v>
      </c>
      <c r="H62" s="110">
        <v>42916</v>
      </c>
      <c r="I62" s="129" t="str">
        <f t="shared" ca="1" si="15"/>
        <v>7 mois et 8 jours</v>
      </c>
      <c r="J62" s="107">
        <f t="shared" ca="1" si="4"/>
        <v>7</v>
      </c>
      <c r="K62" s="75">
        <f t="shared" ca="1" si="5"/>
        <v>8</v>
      </c>
      <c r="L62" s="76" t="str">
        <f t="shared" ca="1" si="16"/>
        <v/>
      </c>
      <c r="M62" s="108">
        <f t="shared" si="3"/>
        <v>1</v>
      </c>
    </row>
    <row r="63" spans="1:13" ht="18.75" x14ac:dyDescent="0.25">
      <c r="A63" s="102" t="str">
        <f t="shared" si="2"/>
        <v>Rivotril 1mg/1ml</v>
      </c>
      <c r="C63" s="109" t="s">
        <v>84</v>
      </c>
      <c r="D63" s="109" t="s">
        <v>85</v>
      </c>
      <c r="E63" s="109" t="s">
        <v>86</v>
      </c>
      <c r="F63" s="127">
        <f>IF(C63="","",VLOOKUP(A63,[1]Listes!A:F,6,FALSE))</f>
        <v>6</v>
      </c>
      <c r="G63" s="126">
        <v>6</v>
      </c>
      <c r="H63" s="128">
        <v>43465</v>
      </c>
      <c r="I63" s="129" t="str">
        <f t="shared" ca="1" si="15"/>
        <v>25 mois et 9 jours</v>
      </c>
      <c r="J63" s="107">
        <f t="shared" ca="1" si="4"/>
        <v>25</v>
      </c>
      <c r="K63" s="75">
        <f t="shared" ca="1" si="5"/>
        <v>9</v>
      </c>
      <c r="L63" s="76" t="str">
        <f t="shared" ca="1" si="16"/>
        <v/>
      </c>
      <c r="M63" s="108">
        <f t="shared" si="3"/>
        <v>1</v>
      </c>
    </row>
    <row r="64" spans="1:13" ht="18.75" x14ac:dyDescent="0.25">
      <c r="A64" s="102" t="str">
        <f t="shared" si="2"/>
        <v>Celestene 4mg/1ml</v>
      </c>
      <c r="C64" s="109" t="s">
        <v>87</v>
      </c>
      <c r="D64" s="109" t="s">
        <v>88</v>
      </c>
      <c r="E64" s="109" t="s">
        <v>89</v>
      </c>
      <c r="F64" s="127">
        <f>IF(C64="","",VLOOKUP(A64,[1]Listes!A:F,6,FALSE))</f>
        <v>2</v>
      </c>
      <c r="G64" s="126">
        <v>3</v>
      </c>
      <c r="H64" s="128">
        <v>42735</v>
      </c>
      <c r="I64" s="129" t="str">
        <f t="shared" ca="1" si="15"/>
        <v>1 mois et 9 jours</v>
      </c>
      <c r="J64" s="107">
        <f t="shared" ca="1" si="4"/>
        <v>1</v>
      </c>
      <c r="K64" s="75">
        <f t="shared" ca="1" si="5"/>
        <v>9</v>
      </c>
      <c r="L64" s="76" t="str">
        <f t="shared" ca="1" si="16"/>
        <v/>
      </c>
      <c r="M64" s="108">
        <f t="shared" si="3"/>
        <v>2</v>
      </c>
    </row>
    <row r="65" spans="1:13" ht="18.75" x14ac:dyDescent="0.25">
      <c r="A65" s="102" t="str">
        <f t="shared" si="2"/>
        <v>Celestene 4mg/1ml</v>
      </c>
      <c r="C65" s="109" t="s">
        <v>87</v>
      </c>
      <c r="D65" s="109" t="s">
        <v>88</v>
      </c>
      <c r="E65" s="109" t="s">
        <v>89</v>
      </c>
      <c r="F65" s="127">
        <f>IF(C65="","",VLOOKUP(A65,[1]Listes!A:F,6,FALSE))</f>
        <v>2</v>
      </c>
      <c r="G65" s="126">
        <v>1</v>
      </c>
      <c r="H65" s="110">
        <v>43159</v>
      </c>
      <c r="I65" s="129" t="str">
        <f t="shared" ca="1" si="15"/>
        <v>15 mois et 6 jours</v>
      </c>
      <c r="J65" s="107">
        <f t="shared" ca="1" si="4"/>
        <v>15</v>
      </c>
      <c r="K65" s="75">
        <f t="shared" ca="1" si="5"/>
        <v>6</v>
      </c>
      <c r="L65" s="76" t="str">
        <f t="shared" ca="1" si="16"/>
        <v/>
      </c>
      <c r="M65" s="108">
        <f t="shared" si="3"/>
        <v>2</v>
      </c>
    </row>
    <row r="66" spans="1:13" ht="18.75" x14ac:dyDescent="0.25">
      <c r="A66" s="102" t="str">
        <f t="shared" si="2"/>
        <v>Lasilix 20mg/2ml</v>
      </c>
      <c r="C66" s="109" t="s">
        <v>90</v>
      </c>
      <c r="D66" s="109" t="s">
        <v>91</v>
      </c>
      <c r="E66" s="109" t="s">
        <v>82</v>
      </c>
      <c r="F66" s="127">
        <f>IF(C66="","",VLOOKUP(A66,[1]Listes!A:F,6,FALSE))</f>
        <v>1.67</v>
      </c>
      <c r="G66" s="126">
        <v>1</v>
      </c>
      <c r="H66" s="128">
        <v>43100</v>
      </c>
      <c r="I66" s="129" t="str">
        <f t="shared" ca="1" si="15"/>
        <v>13 mois et 9 jours</v>
      </c>
      <c r="J66" s="107">
        <f t="shared" ca="1" si="4"/>
        <v>13</v>
      </c>
      <c r="K66" s="75">
        <f t="shared" ca="1" si="5"/>
        <v>9</v>
      </c>
      <c r="L66" s="76" t="str">
        <f t="shared" ca="1" si="16"/>
        <v/>
      </c>
      <c r="M66" s="108">
        <f t="shared" si="3"/>
        <v>3</v>
      </c>
    </row>
    <row r="67" spans="1:13" ht="18.75" x14ac:dyDescent="0.25">
      <c r="A67" s="102" t="str">
        <f t="shared" si="2"/>
        <v>Lasilix 20mg/2ml</v>
      </c>
      <c r="C67" s="109" t="s">
        <v>90</v>
      </c>
      <c r="D67" s="109" t="s">
        <v>91</v>
      </c>
      <c r="E67" s="109" t="s">
        <v>82</v>
      </c>
      <c r="F67" s="127">
        <f>IF(C67="","",VLOOKUP(A67,[1]Listes!A:F,6,FALSE))</f>
        <v>1.67</v>
      </c>
      <c r="G67" s="126">
        <v>3</v>
      </c>
      <c r="H67" s="128">
        <v>43131</v>
      </c>
      <c r="I67" s="129" t="str">
        <f t="shared" ca="1" si="15"/>
        <v>14 mois et 9 jours</v>
      </c>
      <c r="J67" s="107">
        <f t="shared" ca="1" si="4"/>
        <v>14</v>
      </c>
      <c r="K67" s="75">
        <f t="shared" ca="1" si="5"/>
        <v>9</v>
      </c>
      <c r="L67" s="76" t="str">
        <f t="shared" ca="1" si="16"/>
        <v/>
      </c>
      <c r="M67" s="108">
        <f t="shared" si="3"/>
        <v>3</v>
      </c>
    </row>
    <row r="68" spans="1:13" ht="18.75" x14ac:dyDescent="0.25">
      <c r="A68" s="102" t="str">
        <f t="shared" si="2"/>
        <v>Lasilix 20mg/2ml</v>
      </c>
      <c r="C68" s="109" t="s">
        <v>90</v>
      </c>
      <c r="D68" s="109" t="s">
        <v>91</v>
      </c>
      <c r="E68" s="109" t="s">
        <v>82</v>
      </c>
      <c r="F68" s="127">
        <f>IF(C68="","",VLOOKUP(A68,[1]Listes!A:F,6,FALSE))</f>
        <v>1.67</v>
      </c>
      <c r="G68" s="126">
        <v>1</v>
      </c>
      <c r="H68" s="128">
        <v>43616</v>
      </c>
      <c r="I68" s="129" t="str">
        <f t="shared" ca="1" si="15"/>
        <v>30 mois et 9 jours</v>
      </c>
      <c r="J68" s="107">
        <f t="shared" ca="1" si="4"/>
        <v>30</v>
      </c>
      <c r="K68" s="75">
        <f t="shared" ca="1" si="5"/>
        <v>9</v>
      </c>
      <c r="L68" s="76" t="str">
        <f t="shared" ca="1" si="16"/>
        <v/>
      </c>
      <c r="M68" s="108">
        <f t="shared" si="3"/>
        <v>3</v>
      </c>
    </row>
    <row r="69" spans="1:13" ht="18.75" x14ac:dyDescent="0.25">
      <c r="A69" s="102" t="str">
        <f t="shared" si="2"/>
        <v>Aiguilles 18g</v>
      </c>
      <c r="C69" s="109" t="s">
        <v>92</v>
      </c>
      <c r="D69" s="109" t="s">
        <v>93</v>
      </c>
      <c r="E69" s="126"/>
      <c r="F69" s="127">
        <f>IF(C69="","",VLOOKUP(A69,[1]Listes!A:F,6,FALSE))</f>
        <v>4</v>
      </c>
      <c r="G69" s="126">
        <v>5</v>
      </c>
      <c r="H69" s="110">
        <v>42916</v>
      </c>
      <c r="I69" s="129" t="str">
        <f t="shared" ca="1" si="15"/>
        <v>7 mois et 8 jours</v>
      </c>
      <c r="J69" s="107">
        <f t="shared" ca="1" si="4"/>
        <v>7</v>
      </c>
      <c r="K69" s="75">
        <f t="shared" ca="1" si="5"/>
        <v>8</v>
      </c>
      <c r="L69" s="76" t="str">
        <f t="shared" ca="1" si="16"/>
        <v/>
      </c>
      <c r="M69" s="108">
        <f t="shared" si="3"/>
        <v>1</v>
      </c>
    </row>
    <row r="70" spans="1:13" ht="18.75" x14ac:dyDescent="0.25">
      <c r="A70" s="102" t="str">
        <f t="shared" si="2"/>
        <v>5iv 19g</v>
      </c>
      <c r="C70" s="109" t="s">
        <v>94</v>
      </c>
      <c r="D70" s="109" t="s">
        <v>95</v>
      </c>
      <c r="E70" s="126"/>
      <c r="F70" s="127">
        <f>IF(C70="","",VLOOKUP(A70,[1]Listes!A:F,6,FALSE))</f>
        <v>1</v>
      </c>
      <c r="G70" s="126">
        <v>0</v>
      </c>
      <c r="H70" s="128">
        <v>43496</v>
      </c>
      <c r="I70" s="129" t="str">
        <f t="shared" ca="1" si="15"/>
        <v>Dans 26 mois et 9 jours sera en péremption</v>
      </c>
      <c r="J70" s="107">
        <f t="shared" ca="1" si="4"/>
        <v>26</v>
      </c>
      <c r="K70" s="75">
        <f t="shared" ca="1" si="5"/>
        <v>9</v>
      </c>
      <c r="L70" s="76" t="str">
        <f t="shared" ca="1" si="16"/>
        <v>ok</v>
      </c>
      <c r="M70" s="108">
        <f t="shared" si="3"/>
        <v>1</v>
      </c>
    </row>
    <row r="71" spans="1:13" ht="18.75" x14ac:dyDescent="0.25">
      <c r="A71" s="102" t="str">
        <f t="shared" ref="A71:A134" si="17">CONCATENATE(C71," ",D71)</f>
        <v>5sc 21g</v>
      </c>
      <c r="C71" s="109" t="s">
        <v>96</v>
      </c>
      <c r="D71" s="109" t="s">
        <v>97</v>
      </c>
      <c r="E71" s="126"/>
      <c r="F71" s="127">
        <f>IF(C71="","",VLOOKUP(A71,[1]Listes!A:F,6,FALSE))</f>
        <v>5</v>
      </c>
      <c r="G71" s="126">
        <v>5</v>
      </c>
      <c r="H71" s="128">
        <v>43861</v>
      </c>
      <c r="I71" s="129" t="str">
        <f t="shared" ca="1" si="15"/>
        <v>38 mois et 9 jours</v>
      </c>
      <c r="J71" s="107">
        <f t="shared" ca="1" si="4"/>
        <v>38</v>
      </c>
      <c r="K71" s="75">
        <f t="shared" ca="1" si="5"/>
        <v>9</v>
      </c>
      <c r="L71" s="76" t="str">
        <f t="shared" ca="1" si="16"/>
        <v/>
      </c>
      <c r="M71" s="108">
        <f t="shared" ref="M71:M134" si="18">COUNTIF(A:A,A71)</f>
        <v>1</v>
      </c>
    </row>
    <row r="72" spans="1:13" ht="18.75" x14ac:dyDescent="0.25">
      <c r="A72" s="102" t="str">
        <f t="shared" si="17"/>
        <v>5im 23g</v>
      </c>
      <c r="C72" s="109" t="s">
        <v>98</v>
      </c>
      <c r="D72" s="109" t="s">
        <v>99</v>
      </c>
      <c r="E72" s="126"/>
      <c r="F72" s="127">
        <f>IF(C72="","",VLOOKUP(A72,[1]Listes!A:F,6,FALSE))</f>
        <v>5</v>
      </c>
      <c r="G72" s="126">
        <v>5</v>
      </c>
      <c r="H72" s="110">
        <v>42704</v>
      </c>
      <c r="I72" s="129" t="str">
        <f t="shared" ca="1" si="15"/>
        <v>Dans 8 jours sera en péremption</v>
      </c>
      <c r="J72" s="107" t="str">
        <f t="shared" ca="1" si="4"/>
        <v/>
      </c>
      <c r="K72" s="75">
        <f t="shared" ca="1" si="5"/>
        <v>8</v>
      </c>
      <c r="L72" s="76" t="str">
        <f t="shared" ca="1" si="16"/>
        <v>ok</v>
      </c>
      <c r="M72" s="108">
        <f t="shared" si="18"/>
        <v>1</v>
      </c>
    </row>
    <row r="73" spans="1:13" ht="18.75" x14ac:dyDescent="0.25">
      <c r="A73" s="102" t="str">
        <f t="shared" si="17"/>
        <v>5 trocards 23g</v>
      </c>
      <c r="C73" s="109" t="s">
        <v>100</v>
      </c>
      <c r="D73" s="109" t="s">
        <v>99</v>
      </c>
      <c r="E73" s="126"/>
      <c r="F73" s="127">
        <f>IF(C73="","",VLOOKUP(A73,[1]Listes!A:F,6,FALSE))</f>
        <v>5</v>
      </c>
      <c r="G73" s="126">
        <v>5</v>
      </c>
      <c r="H73" s="110">
        <v>43951</v>
      </c>
      <c r="I73" s="129" t="str">
        <f t="shared" ca="1" si="15"/>
        <v>41 mois et 8 jours</v>
      </c>
      <c r="J73" s="107">
        <f t="shared" ca="1" si="4"/>
        <v>41</v>
      </c>
      <c r="K73" s="75">
        <f t="shared" ca="1" si="5"/>
        <v>8</v>
      </c>
      <c r="L73" s="76" t="str">
        <f t="shared" ca="1" si="16"/>
        <v/>
      </c>
      <c r="M73" s="108">
        <f t="shared" si="18"/>
        <v>1</v>
      </c>
    </row>
    <row r="74" spans="1:13" ht="18.75" x14ac:dyDescent="0.25">
      <c r="A74" s="102" t="str">
        <f t="shared" si="17"/>
        <v>Ventoline Flacon Présurisé</v>
      </c>
      <c r="C74" s="109" t="s">
        <v>101</v>
      </c>
      <c r="D74" s="109" t="s">
        <v>102</v>
      </c>
      <c r="E74" s="126"/>
      <c r="F74" s="127">
        <f>IF(C74="","",VLOOKUP(A74,[1]Listes!A:F,6,FALSE))</f>
        <v>1</v>
      </c>
      <c r="G74" s="126">
        <v>1</v>
      </c>
      <c r="H74" s="110">
        <v>43281</v>
      </c>
      <c r="I74" s="129" t="str">
        <f t="shared" ca="1" si="15"/>
        <v>19 mois et 8 jours</v>
      </c>
      <c r="J74" s="107">
        <f t="shared" ca="1" si="4"/>
        <v>19</v>
      </c>
      <c r="K74" s="75">
        <f t="shared" ca="1" si="5"/>
        <v>8</v>
      </c>
      <c r="L74" s="76" t="str">
        <f t="shared" ca="1" si="16"/>
        <v/>
      </c>
      <c r="M74" s="108">
        <f t="shared" si="18"/>
        <v>1</v>
      </c>
    </row>
    <row r="75" spans="1:13" ht="18.75" x14ac:dyDescent="0.25">
      <c r="A75" s="102" t="str">
        <f t="shared" si="17"/>
        <v xml:space="preserve">Chambre inhalation aerochamber </v>
      </c>
      <c r="C75" s="109" t="s">
        <v>103</v>
      </c>
      <c r="D75" s="126"/>
      <c r="E75" s="126"/>
      <c r="F75" s="127">
        <f>IF(C75="","",VLOOKUP(A75,[1]Listes!A:F,6,FALSE))</f>
        <v>1</v>
      </c>
      <c r="G75" s="126">
        <v>1</v>
      </c>
      <c r="H75" s="128"/>
      <c r="I75" s="129" t="str">
        <f t="shared" ca="1" si="15"/>
        <v/>
      </c>
      <c r="J75" s="107" t="str">
        <f t="shared" ca="1" si="4"/>
        <v/>
      </c>
      <c r="K75" s="75" t="str">
        <f t="shared" ca="1" si="5"/>
        <v/>
      </c>
      <c r="L75" s="76" t="str">
        <f t="shared" ca="1" si="16"/>
        <v/>
      </c>
      <c r="M75" s="108">
        <f t="shared" si="18"/>
        <v>1</v>
      </c>
    </row>
    <row r="76" spans="1:13" ht="18.75" x14ac:dyDescent="0.25">
      <c r="A76" s="102" t="str">
        <f t="shared" si="17"/>
        <v>Adrenaline 1mg/1ml</v>
      </c>
      <c r="C76" s="109" t="s">
        <v>104</v>
      </c>
      <c r="D76" s="109" t="s">
        <v>85</v>
      </c>
      <c r="E76" s="126"/>
      <c r="F76" s="127">
        <f>IF(C76="","",VLOOKUP(A76,[1]Listes!A:F,6,FALSE))</f>
        <v>5</v>
      </c>
      <c r="G76" s="126">
        <v>10</v>
      </c>
      <c r="H76" s="128">
        <v>43131</v>
      </c>
      <c r="I76" s="129" t="str">
        <f t="shared" ca="1" si="15"/>
        <v>14 mois et 9 jours</v>
      </c>
      <c r="J76" s="107">
        <f t="shared" ca="1" si="4"/>
        <v>14</v>
      </c>
      <c r="K76" s="75">
        <f t="shared" ca="1" si="5"/>
        <v>9</v>
      </c>
      <c r="L76" s="76" t="str">
        <f t="shared" ca="1" si="16"/>
        <v/>
      </c>
      <c r="M76" s="108">
        <f t="shared" si="18"/>
        <v>1</v>
      </c>
    </row>
    <row r="77" spans="1:13" ht="18.75" x14ac:dyDescent="0.25">
      <c r="A77" s="102" t="str">
        <f t="shared" si="17"/>
        <v>Spasfon 40mg</v>
      </c>
      <c r="C77" s="109" t="s">
        <v>105</v>
      </c>
      <c r="D77" s="109" t="s">
        <v>106</v>
      </c>
      <c r="E77" s="126"/>
      <c r="F77" s="127">
        <f>IF(C77="","",VLOOKUP(A77,[1]Listes!A:F,6,FALSE))</f>
        <v>6</v>
      </c>
      <c r="G77" s="126">
        <v>6</v>
      </c>
      <c r="H77" s="110">
        <v>42704</v>
      </c>
      <c r="I77" s="129" t="str">
        <f t="shared" ca="1" si="15"/>
        <v>Dans 8 jours sera en péremption</v>
      </c>
      <c r="J77" s="107" t="str">
        <f t="shared" ca="1" si="4"/>
        <v/>
      </c>
      <c r="K77" s="75">
        <f t="shared" ca="1" si="5"/>
        <v>8</v>
      </c>
      <c r="L77" s="76" t="str">
        <f t="shared" ca="1" si="16"/>
        <v>ok</v>
      </c>
      <c r="M77" s="108">
        <f t="shared" si="18"/>
        <v>1</v>
      </c>
    </row>
    <row r="78" spans="1:13" ht="18.75" x14ac:dyDescent="0.25">
      <c r="A78" s="102" t="str">
        <f t="shared" si="17"/>
        <v>Natispray 0,30mg/dose</v>
      </c>
      <c r="C78" s="109" t="s">
        <v>107</v>
      </c>
      <c r="D78" s="109" t="s">
        <v>108</v>
      </c>
      <c r="E78" s="126"/>
      <c r="F78" s="127">
        <f>IF(C78="","",VLOOKUP(A78,[1]Listes!A:F,6,FALSE))</f>
        <v>1</v>
      </c>
      <c r="G78" s="126">
        <v>2</v>
      </c>
      <c r="H78" s="128">
        <v>42704</v>
      </c>
      <c r="I78" s="129" t="str">
        <f t="shared" ca="1" si="15"/>
        <v>Dans 8 jours sera en péremption</v>
      </c>
      <c r="J78" s="107" t="str">
        <f t="shared" ca="1" si="4"/>
        <v/>
      </c>
      <c r="K78" s="75">
        <f t="shared" ca="1" si="5"/>
        <v>8</v>
      </c>
      <c r="L78" s="76" t="str">
        <f t="shared" ca="1" si="16"/>
        <v>ok</v>
      </c>
      <c r="M78" s="108">
        <f t="shared" si="18"/>
        <v>1</v>
      </c>
    </row>
    <row r="79" spans="1:13" ht="18.75" x14ac:dyDescent="0.25">
      <c r="A79" s="102" t="str">
        <f t="shared" si="17"/>
        <v>Seringues 20cc</v>
      </c>
      <c r="C79" s="109" t="s">
        <v>109</v>
      </c>
      <c r="D79" s="109" t="s">
        <v>110</v>
      </c>
      <c r="E79" s="126"/>
      <c r="F79" s="127">
        <f>IF(C79="","",VLOOKUP(A79,[1]Listes!A:F,6,FALSE))</f>
        <v>5</v>
      </c>
      <c r="G79" s="126">
        <v>5</v>
      </c>
      <c r="H79" s="128">
        <v>44347</v>
      </c>
      <c r="I79" s="129" t="str">
        <f t="shared" ca="1" si="15"/>
        <v>54 mois et 9 jours</v>
      </c>
      <c r="J79" s="107">
        <f t="shared" ca="1" si="4"/>
        <v>54</v>
      </c>
      <c r="K79" s="75">
        <f t="shared" ca="1" si="5"/>
        <v>9</v>
      </c>
      <c r="L79" s="76" t="str">
        <f t="shared" ca="1" si="16"/>
        <v/>
      </c>
      <c r="M79" s="108">
        <f t="shared" si="18"/>
        <v>1</v>
      </c>
    </row>
    <row r="80" spans="1:13" ht="18.75" x14ac:dyDescent="0.25">
      <c r="A80" s="102" t="str">
        <f t="shared" si="17"/>
        <v>Seringues 10cc</v>
      </c>
      <c r="C80" s="109" t="s">
        <v>109</v>
      </c>
      <c r="D80" s="109" t="s">
        <v>111</v>
      </c>
      <c r="E80" s="126"/>
      <c r="F80" s="127">
        <f>IF(C80="","",VLOOKUP(A80,[1]Listes!A:F,6,FALSE))</f>
        <v>5</v>
      </c>
      <c r="G80" s="126">
        <v>5</v>
      </c>
      <c r="H80" s="128">
        <v>44227</v>
      </c>
      <c r="I80" s="129" t="str">
        <f t="shared" ca="1" si="15"/>
        <v>50 mois et 9 jours</v>
      </c>
      <c r="J80" s="107">
        <f t="shared" ca="1" si="4"/>
        <v>50</v>
      </c>
      <c r="K80" s="75">
        <f t="shared" ca="1" si="5"/>
        <v>9</v>
      </c>
      <c r="L80" s="76" t="str">
        <f t="shared" ca="1" si="16"/>
        <v/>
      </c>
      <c r="M80" s="108">
        <f t="shared" si="18"/>
        <v>1</v>
      </c>
    </row>
    <row r="81" spans="1:13" ht="18.75" x14ac:dyDescent="0.25">
      <c r="A81" s="102" t="str">
        <f t="shared" si="17"/>
        <v>Seringues 5cc</v>
      </c>
      <c r="C81" s="109" t="s">
        <v>109</v>
      </c>
      <c r="D81" s="109" t="s">
        <v>112</v>
      </c>
      <c r="E81" s="126"/>
      <c r="F81" s="127">
        <f>IF(C81="","",VLOOKUP(A81,[1]Listes!A:F,6,FALSE))</f>
        <v>10</v>
      </c>
      <c r="G81" s="126">
        <v>10</v>
      </c>
      <c r="H81" s="128">
        <v>43982</v>
      </c>
      <c r="I81" s="129" t="str">
        <f t="shared" ca="1" si="15"/>
        <v>42 mois et 9 jours</v>
      </c>
      <c r="J81" s="107">
        <f t="shared" ca="1" si="4"/>
        <v>42</v>
      </c>
      <c r="K81" s="75">
        <f t="shared" ca="1" si="5"/>
        <v>9</v>
      </c>
      <c r="L81" s="76" t="str">
        <f t="shared" ca="1" si="16"/>
        <v/>
      </c>
      <c r="M81" s="108">
        <f t="shared" si="18"/>
        <v>1</v>
      </c>
    </row>
    <row r="82" spans="1:13" ht="18.75" x14ac:dyDescent="0.25">
      <c r="A82" s="102" t="str">
        <f t="shared" si="17"/>
        <v>Seringues 2cc</v>
      </c>
      <c r="C82" s="109" t="s">
        <v>109</v>
      </c>
      <c r="D82" s="109" t="s">
        <v>113</v>
      </c>
      <c r="E82" s="126"/>
      <c r="F82" s="127">
        <f>IF(C82="","",VLOOKUP(A82,[1]Listes!A:F,6,FALSE))</f>
        <v>5</v>
      </c>
      <c r="G82" s="126">
        <v>5</v>
      </c>
      <c r="H82" s="110">
        <v>43890</v>
      </c>
      <c r="I82" s="129" t="str">
        <f t="shared" ca="1" si="15"/>
        <v>39 mois et 7 jours</v>
      </c>
      <c r="J82" s="107">
        <f t="shared" ca="1" si="4"/>
        <v>39</v>
      </c>
      <c r="K82" s="75">
        <f t="shared" ca="1" si="5"/>
        <v>7</v>
      </c>
      <c r="L82" s="76" t="str">
        <f t="shared" ca="1" si="16"/>
        <v/>
      </c>
      <c r="M82" s="108">
        <f t="shared" si="18"/>
        <v>1</v>
      </c>
    </row>
    <row r="83" spans="1:13" ht="18.75" x14ac:dyDescent="0.25">
      <c r="A83" s="102" t="str">
        <f t="shared" si="17"/>
        <v>Solumedrol 120mg/2ml</v>
      </c>
      <c r="C83" s="109" t="s">
        <v>114</v>
      </c>
      <c r="D83" s="109" t="s">
        <v>115</v>
      </c>
      <c r="E83" s="126"/>
      <c r="F83" s="127">
        <f>IF(C83="","",VLOOKUP(A83,[1]Listes!A:F,6,FALSE))</f>
        <v>1.5</v>
      </c>
      <c r="G83" s="126">
        <v>1</v>
      </c>
      <c r="H83" s="128">
        <v>43555</v>
      </c>
      <c r="I83" s="129" t="str">
        <f t="shared" ca="1" si="15"/>
        <v>28 mois et 9 jours</v>
      </c>
      <c r="J83" s="107">
        <f t="shared" ref="J83:J151" ca="1" si="19">IF(H83&lt;=TODAY(),"",IF(DATEDIF(TODAY(),H83,"m")&gt;0,DATEDIF(TODAY(),H83,"m"),""))</f>
        <v>28</v>
      </c>
      <c r="K83" s="75">
        <f t="shared" ref="K83:K151" ca="1" si="20">IF(OR(H83&lt;=TODAY(),H83=""),"",DATEDIF(TODAY(),H83,"md"))</f>
        <v>9</v>
      </c>
      <c r="L83" s="76" t="str">
        <f t="shared" ca="1" si="16"/>
        <v/>
      </c>
      <c r="M83" s="108">
        <f t="shared" si="18"/>
        <v>2</v>
      </c>
    </row>
    <row r="84" spans="1:13" ht="18.75" x14ac:dyDescent="0.25">
      <c r="A84" s="102" t="str">
        <f t="shared" si="17"/>
        <v>Solumedrol 120mg/2ml</v>
      </c>
      <c r="C84" s="109" t="s">
        <v>114</v>
      </c>
      <c r="D84" s="109" t="s">
        <v>115</v>
      </c>
      <c r="E84" s="126"/>
      <c r="F84" s="127">
        <f>IF(C84="","",VLOOKUP(A84,[1]Listes!A:F,6,FALSE))</f>
        <v>1.5</v>
      </c>
      <c r="G84" s="126">
        <v>2</v>
      </c>
      <c r="H84" s="110">
        <v>43008</v>
      </c>
      <c r="I84" s="129" t="str">
        <f t="shared" ca="1" si="15"/>
        <v>10 mois et 8 jours</v>
      </c>
      <c r="J84" s="107">
        <f t="shared" ca="1" si="19"/>
        <v>10</v>
      </c>
      <c r="K84" s="75">
        <f t="shared" ca="1" si="20"/>
        <v>8</v>
      </c>
      <c r="L84" s="76" t="str">
        <f t="shared" ca="1" si="16"/>
        <v/>
      </c>
      <c r="M84" s="108">
        <f t="shared" si="18"/>
        <v>2</v>
      </c>
    </row>
    <row r="85" spans="1:13" ht="18.75" x14ac:dyDescent="0.25">
      <c r="A85" s="102" t="str">
        <f t="shared" si="17"/>
        <v>Atropine 1mg/1ml</v>
      </c>
      <c r="C85" s="109" t="s">
        <v>116</v>
      </c>
      <c r="D85" s="109" t="s">
        <v>85</v>
      </c>
      <c r="E85" s="126"/>
      <c r="F85" s="127">
        <f>IF(C85="","",VLOOKUP(A85,[1]Listes!A:F,6,FALSE))</f>
        <v>5</v>
      </c>
      <c r="G85" s="126">
        <v>5</v>
      </c>
      <c r="H85" s="110">
        <v>42704</v>
      </c>
      <c r="I85" s="129" t="str">
        <f t="shared" ca="1" si="15"/>
        <v>Dans 8 jours sera en péremption</v>
      </c>
      <c r="J85" s="107" t="str">
        <f t="shared" ca="1" si="19"/>
        <v/>
      </c>
      <c r="K85" s="75">
        <f t="shared" ca="1" si="20"/>
        <v>8</v>
      </c>
      <c r="L85" s="76" t="str">
        <f t="shared" ca="1" si="16"/>
        <v>ok</v>
      </c>
      <c r="M85" s="108">
        <f t="shared" si="18"/>
        <v>1</v>
      </c>
    </row>
    <row r="86" spans="1:13" ht="18.75" x14ac:dyDescent="0.25">
      <c r="A86" s="102" t="str">
        <f t="shared" si="17"/>
        <v>Glucose 6g-20 ml 30%</v>
      </c>
      <c r="C86" s="109" t="s">
        <v>117</v>
      </c>
      <c r="D86" s="109" t="s">
        <v>118</v>
      </c>
      <c r="E86" s="126"/>
      <c r="F86" s="127">
        <f>IF(C86="","",VLOOKUP(A86,[1]Listes!A:F,6,FALSE))</f>
        <v>5</v>
      </c>
      <c r="G86" s="126">
        <v>3</v>
      </c>
      <c r="H86" s="128">
        <v>43008</v>
      </c>
      <c r="I86" s="129" t="str">
        <f t="shared" ca="1" si="15"/>
        <v>10 mois et 8 jours</v>
      </c>
      <c r="J86" s="107">
        <f t="shared" ca="1" si="19"/>
        <v>10</v>
      </c>
      <c r="K86" s="75">
        <f t="shared" ca="1" si="20"/>
        <v>8</v>
      </c>
      <c r="L86" s="76" t="str">
        <f t="shared" ca="1" si="16"/>
        <v/>
      </c>
      <c r="M86" s="108">
        <f t="shared" si="18"/>
        <v>1</v>
      </c>
    </row>
    <row r="87" spans="1:13" ht="18.75" x14ac:dyDescent="0.25">
      <c r="A87" s="102" t="str">
        <f t="shared" si="17"/>
        <v>Glucose 3g-20ml 30%</v>
      </c>
      <c r="C87" s="109" t="s">
        <v>117</v>
      </c>
      <c r="D87" s="109" t="s">
        <v>119</v>
      </c>
      <c r="E87" s="126"/>
      <c r="F87" s="127">
        <f>IF(C87="","",VLOOKUP(A87,[1]Listes!A:F,6,FALSE))</f>
        <v>5</v>
      </c>
      <c r="G87" s="126">
        <v>6</v>
      </c>
      <c r="H87" s="128">
        <v>42735</v>
      </c>
      <c r="I87" s="129" t="str">
        <f t="shared" ca="1" si="15"/>
        <v>1 mois et 9 jours</v>
      </c>
      <c r="J87" s="107">
        <f t="shared" ca="1" si="19"/>
        <v>1</v>
      </c>
      <c r="K87" s="75">
        <f t="shared" ca="1" si="20"/>
        <v>9</v>
      </c>
      <c r="L87" s="76" t="str">
        <f t="shared" ca="1" si="16"/>
        <v/>
      </c>
      <c r="M87" s="108">
        <f t="shared" si="18"/>
        <v>1</v>
      </c>
    </row>
    <row r="88" spans="1:13" ht="18.75" x14ac:dyDescent="0.25">
      <c r="A88" s="102" t="str">
        <f t="shared" si="17"/>
        <v>Primperan 10mg/2ml</v>
      </c>
      <c r="C88" s="109" t="s">
        <v>120</v>
      </c>
      <c r="D88" s="109" t="s">
        <v>81</v>
      </c>
      <c r="E88" s="126"/>
      <c r="F88" s="127">
        <f>IF(C88="","",VLOOKUP(A88,[1]Listes!A:F,6,FALSE))</f>
        <v>6</v>
      </c>
      <c r="G88" s="126">
        <v>11</v>
      </c>
      <c r="H88" s="128">
        <v>42886</v>
      </c>
      <c r="I88" s="129" t="str">
        <f t="shared" ca="1" si="15"/>
        <v>6 mois et 9 jours</v>
      </c>
      <c r="J88" s="107">
        <f t="shared" ca="1" si="19"/>
        <v>6</v>
      </c>
      <c r="K88" s="75">
        <f t="shared" ca="1" si="20"/>
        <v>9</v>
      </c>
      <c r="L88" s="76" t="str">
        <f t="shared" ca="1" si="16"/>
        <v/>
      </c>
      <c r="M88" s="108">
        <f t="shared" si="18"/>
        <v>2</v>
      </c>
    </row>
    <row r="89" spans="1:13" ht="18.75" x14ac:dyDescent="0.25">
      <c r="A89" s="102" t="str">
        <f t="shared" si="17"/>
        <v>Primperan 10mg/2ml</v>
      </c>
      <c r="C89" s="109" t="s">
        <v>120</v>
      </c>
      <c r="D89" s="109" t="s">
        <v>81</v>
      </c>
      <c r="E89" s="126"/>
      <c r="F89" s="127">
        <f>IF(C89="","",VLOOKUP(A89,[1]Listes!A:F,6,FALSE))</f>
        <v>6</v>
      </c>
      <c r="G89" s="126">
        <v>12</v>
      </c>
      <c r="H89" s="128">
        <v>43434</v>
      </c>
      <c r="I89" s="129" t="str">
        <f t="shared" ca="1" si="15"/>
        <v>24 mois et 8 jours</v>
      </c>
      <c r="J89" s="107">
        <f t="shared" ca="1" si="19"/>
        <v>24</v>
      </c>
      <c r="K89" s="75">
        <f t="shared" ca="1" si="20"/>
        <v>8</v>
      </c>
      <c r="L89" s="76" t="str">
        <f t="shared" ca="1" si="16"/>
        <v/>
      </c>
      <c r="M89" s="108">
        <f t="shared" si="18"/>
        <v>2</v>
      </c>
    </row>
    <row r="90" spans="1:13" ht="18.75" x14ac:dyDescent="0.25">
      <c r="A90" s="102" t="str">
        <f t="shared" si="17"/>
        <v>Vitamine K1 2mg/0,2ml</v>
      </c>
      <c r="C90" s="109" t="s">
        <v>121</v>
      </c>
      <c r="D90" s="109" t="s">
        <v>122</v>
      </c>
      <c r="E90" s="126"/>
      <c r="F90" s="127">
        <f>IF(C90="","",VLOOKUP(A90,[1]Listes!A:F,6,FALSE))</f>
        <v>5</v>
      </c>
      <c r="G90" s="126">
        <v>5</v>
      </c>
      <c r="H90" s="110">
        <v>43524</v>
      </c>
      <c r="I90" s="129" t="str">
        <f t="shared" ca="1" si="15"/>
        <v>27 mois et 6 jours</v>
      </c>
      <c r="J90" s="107">
        <f t="shared" ca="1" si="19"/>
        <v>27</v>
      </c>
      <c r="K90" s="75">
        <f t="shared" ca="1" si="20"/>
        <v>6</v>
      </c>
      <c r="L90" s="76" t="str">
        <f t="shared" ca="1" si="16"/>
        <v/>
      </c>
      <c r="M90" s="108">
        <f t="shared" si="18"/>
        <v>1</v>
      </c>
    </row>
    <row r="91" spans="1:13" ht="18.75" x14ac:dyDescent="0.25">
      <c r="A91" s="102" t="str">
        <f t="shared" si="17"/>
        <v>Loxen 20mg</v>
      </c>
      <c r="C91" s="109" t="s">
        <v>123</v>
      </c>
      <c r="D91" s="109" t="s">
        <v>124</v>
      </c>
      <c r="E91" s="109" t="s">
        <v>125</v>
      </c>
      <c r="F91" s="127">
        <f>IF(C91="","",VLOOKUP(A91,[1]Listes!A:F,6,FALSE))</f>
        <v>30</v>
      </c>
      <c r="G91" s="126">
        <v>29</v>
      </c>
      <c r="H91" s="128">
        <v>42766</v>
      </c>
      <c r="I91" s="129" t="str">
        <f t="shared" ca="1" si="15"/>
        <v>2 mois et 9 jours</v>
      </c>
      <c r="J91" s="107">
        <f t="shared" ca="1" si="19"/>
        <v>2</v>
      </c>
      <c r="K91" s="75">
        <f t="shared" ca="1" si="20"/>
        <v>9</v>
      </c>
      <c r="L91" s="76" t="str">
        <f t="shared" ca="1" si="16"/>
        <v/>
      </c>
      <c r="M91" s="108">
        <f t="shared" si="18"/>
        <v>1</v>
      </c>
    </row>
    <row r="92" spans="1:13" ht="18.75" x14ac:dyDescent="0.25">
      <c r="A92" s="102" t="str">
        <f t="shared" si="17"/>
        <v>Narcan (Naxolone) 0,4mg/1ml</v>
      </c>
      <c r="C92" s="109" t="s">
        <v>126</v>
      </c>
      <c r="D92" s="109" t="s">
        <v>127</v>
      </c>
      <c r="E92" s="126"/>
      <c r="F92" s="127">
        <f>IF(C92="","",VLOOKUP(A92,[1]Listes!A:F,6,FALSE))</f>
        <v>10</v>
      </c>
      <c r="G92" s="126">
        <v>10</v>
      </c>
      <c r="H92" s="110">
        <v>43159</v>
      </c>
      <c r="I92" s="129" t="str">
        <f t="shared" ca="1" si="15"/>
        <v>15 mois et 6 jours</v>
      </c>
      <c r="J92" s="107">
        <f t="shared" ca="1" si="19"/>
        <v>15</v>
      </c>
      <c r="K92" s="75">
        <f t="shared" ca="1" si="20"/>
        <v>6</v>
      </c>
      <c r="L92" s="76" t="str">
        <f t="shared" ca="1" si="16"/>
        <v/>
      </c>
      <c r="M92" s="108">
        <f t="shared" si="18"/>
        <v>1</v>
      </c>
    </row>
    <row r="93" spans="1:13" ht="18.75" x14ac:dyDescent="0.25">
      <c r="A93" s="102" t="str">
        <f t="shared" si="17"/>
        <v xml:space="preserve"> </v>
      </c>
      <c r="C93" s="109"/>
      <c r="D93" s="126"/>
      <c r="E93" s="126"/>
      <c r="F93" s="127" t="str">
        <f>IF(C93="","",VLOOKUP(A93,[1]Listes!A:F,6,FALSE))</f>
        <v/>
      </c>
      <c r="G93" s="126"/>
      <c r="H93" s="128"/>
      <c r="I93" s="129" t="str">
        <f t="shared" ca="1" si="15"/>
        <v/>
      </c>
      <c r="J93" s="107" t="str">
        <f t="shared" ca="1" si="19"/>
        <v/>
      </c>
      <c r="K93" s="75" t="str">
        <f t="shared" ca="1" si="20"/>
        <v/>
      </c>
      <c r="L93" s="76" t="str">
        <f t="shared" si="16"/>
        <v/>
      </c>
      <c r="M93" s="108">
        <f t="shared" si="18"/>
        <v>28</v>
      </c>
    </row>
    <row r="94" spans="1:13" s="120" customFormat="1" ht="24.95" customHeight="1" x14ac:dyDescent="0.25">
      <c r="A94" s="102"/>
      <c r="B94" s="111"/>
      <c r="C94" s="112" t="s">
        <v>128</v>
      </c>
      <c r="D94" s="113"/>
      <c r="E94" s="113"/>
      <c r="F94" s="114"/>
      <c r="G94" s="113"/>
      <c r="H94" s="113"/>
      <c r="I94" s="115"/>
      <c r="J94" s="116" t="str">
        <f t="shared" ca="1" si="19"/>
        <v/>
      </c>
      <c r="K94" s="117" t="str">
        <f t="shared" ca="1" si="20"/>
        <v/>
      </c>
      <c r="L94" s="118"/>
      <c r="M94" s="119"/>
    </row>
    <row r="95" spans="1:13" ht="18.75" x14ac:dyDescent="0.25">
      <c r="A95" s="102" t="str">
        <f t="shared" si="17"/>
        <v xml:space="preserve"> </v>
      </c>
      <c r="C95" s="109"/>
      <c r="D95" s="126"/>
      <c r="E95" s="126"/>
      <c r="F95" s="127" t="str">
        <f>IF(C95="","",VLOOKUP(A95,[1]Listes!A:F,6,FALSE))</f>
        <v/>
      </c>
      <c r="G95" s="126"/>
      <c r="H95" s="128"/>
      <c r="I95" s="129" t="str">
        <f t="shared" ref="I95:I110" ca="1" si="21">IF(G95="","",IF(H95="","",IF(H95&lt;=TODAY(),"Périmé",IF(L95="ok",CONCATENATE("Dans ",IF(DATEDIF(TODAY(),H95,"m")&gt;0,DATEDIF(TODAY(),H95,"m")&amp;" mois et ","")&amp;DATEDIF(TODAY(),H95,"md")&amp;" jours sera en péremption"),IF(DATEDIF(TODAY(),H95,"m")&gt;0,DATEDIF(TODAY(),H95,"m")&amp;" mois et ","")&amp;DATEDIF(TODAY(),H95,"md")&amp;" jours"))))</f>
        <v/>
      </c>
      <c r="J95" s="107" t="str">
        <f t="shared" ca="1" si="19"/>
        <v/>
      </c>
      <c r="K95" s="75" t="str">
        <f t="shared" ca="1" si="20"/>
        <v/>
      </c>
      <c r="L95" s="76" t="str">
        <f t="shared" ref="L95:L110" si="22">IF(G95="","",IF(OR(AND($J95=$J$5,$K95=0),AND($J95="",$K95&lt;=$K$5,G95&gt;0),($J95&lt;$J$5),G95&lt;=0),"ok",""))</f>
        <v/>
      </c>
      <c r="M95" s="108">
        <f t="shared" si="18"/>
        <v>28</v>
      </c>
    </row>
    <row r="96" spans="1:13" ht="18.75" x14ac:dyDescent="0.25">
      <c r="A96" s="102" t="str">
        <f t="shared" si="17"/>
        <v xml:space="preserve">Pose voie veineuse </v>
      </c>
      <c r="C96" s="109" t="s">
        <v>129</v>
      </c>
      <c r="D96" s="126"/>
      <c r="E96" s="126"/>
      <c r="F96" s="127">
        <f>IF(C96="","",VLOOKUP(A96,[1]Listes!A:F,6,FALSE))</f>
        <v>1</v>
      </c>
      <c r="G96" s="126">
        <v>0</v>
      </c>
      <c r="H96" s="128"/>
      <c r="I96" s="129" t="str">
        <f t="shared" ca="1" si="21"/>
        <v/>
      </c>
      <c r="J96" s="107" t="str">
        <f t="shared" ca="1" si="19"/>
        <v/>
      </c>
      <c r="K96" s="75" t="str">
        <f t="shared" ca="1" si="20"/>
        <v/>
      </c>
      <c r="L96" s="76" t="str">
        <f t="shared" ca="1" si="22"/>
        <v>ok</v>
      </c>
      <c r="M96" s="108">
        <f t="shared" si="18"/>
        <v>1</v>
      </c>
    </row>
    <row r="97" spans="1:13" ht="18.75" x14ac:dyDescent="0.25">
      <c r="A97" s="102" t="str">
        <f t="shared" si="17"/>
        <v>Plateau Inox</v>
      </c>
      <c r="C97" s="109" t="s">
        <v>55</v>
      </c>
      <c r="D97" s="109" t="s">
        <v>130</v>
      </c>
      <c r="E97" s="126"/>
      <c r="F97" s="127">
        <f>IF(C97="","",VLOOKUP(A97,[1]Listes!A:F,6,FALSE))</f>
        <v>1</v>
      </c>
      <c r="G97" s="126">
        <v>1</v>
      </c>
      <c r="H97" s="128"/>
      <c r="I97" s="129" t="str">
        <f t="shared" ca="1" si="21"/>
        <v/>
      </c>
      <c r="J97" s="107" t="str">
        <f t="shared" ca="1" si="19"/>
        <v/>
      </c>
      <c r="K97" s="75" t="str">
        <f t="shared" ca="1" si="20"/>
        <v/>
      </c>
      <c r="L97" s="76" t="str">
        <f t="shared" ca="1" si="22"/>
        <v/>
      </c>
      <c r="M97" s="108">
        <f t="shared" si="18"/>
        <v>1</v>
      </c>
    </row>
    <row r="98" spans="1:13" ht="18.75" x14ac:dyDescent="0.25">
      <c r="A98" s="102" t="str">
        <f t="shared" si="17"/>
        <v xml:space="preserve">Sparadrap </v>
      </c>
      <c r="C98" s="109" t="s">
        <v>131</v>
      </c>
      <c r="D98" s="126"/>
      <c r="E98" s="126"/>
      <c r="F98" s="127">
        <f>IF(C98="","",VLOOKUP(A98,[1]Listes!A:F,6,FALSE))</f>
        <v>1</v>
      </c>
      <c r="G98" s="126">
        <v>1</v>
      </c>
      <c r="H98" s="128"/>
      <c r="I98" s="129" t="str">
        <f t="shared" ca="1" si="21"/>
        <v/>
      </c>
      <c r="J98" s="107" t="str">
        <f t="shared" ca="1" si="19"/>
        <v/>
      </c>
      <c r="K98" s="75" t="str">
        <f t="shared" ca="1" si="20"/>
        <v/>
      </c>
      <c r="L98" s="76" t="str">
        <f t="shared" ca="1" si="22"/>
        <v/>
      </c>
      <c r="M98" s="108">
        <f t="shared" si="18"/>
        <v>1</v>
      </c>
    </row>
    <row r="99" spans="1:13" ht="18.75" x14ac:dyDescent="0.25">
      <c r="A99" s="102" t="str">
        <f t="shared" si="17"/>
        <v xml:space="preserve">Opsite </v>
      </c>
      <c r="C99" s="109" t="s">
        <v>132</v>
      </c>
      <c r="D99" s="126"/>
      <c r="E99" s="126"/>
      <c r="F99" s="127">
        <f>IF(C99="","",VLOOKUP(A99,[1]Listes!A:F,6,FALSE))</f>
        <v>1</v>
      </c>
      <c r="G99" s="126">
        <v>1</v>
      </c>
      <c r="H99" s="128">
        <v>43069</v>
      </c>
      <c r="I99" s="129" t="str">
        <f t="shared" ca="1" si="21"/>
        <v>12 mois et 8 jours</v>
      </c>
      <c r="J99" s="107">
        <f t="shared" ca="1" si="19"/>
        <v>12</v>
      </c>
      <c r="K99" s="75">
        <f t="shared" ca="1" si="20"/>
        <v>8</v>
      </c>
      <c r="L99" s="76" t="str">
        <f t="shared" ca="1" si="22"/>
        <v/>
      </c>
      <c r="M99" s="108">
        <f t="shared" si="18"/>
        <v>1</v>
      </c>
    </row>
    <row r="100" spans="1:13" ht="18.75" x14ac:dyDescent="0.25">
      <c r="A100" s="102" t="str">
        <f t="shared" si="17"/>
        <v xml:space="preserve">Garrot </v>
      </c>
      <c r="C100" s="109" t="s">
        <v>133</v>
      </c>
      <c r="D100" s="126"/>
      <c r="E100" s="126"/>
      <c r="F100" s="127">
        <f>IF(C100="","",VLOOKUP(A100,[1]Listes!A:F,6,FALSE))</f>
        <v>1</v>
      </c>
      <c r="G100" s="126">
        <v>1</v>
      </c>
      <c r="H100" s="128"/>
      <c r="I100" s="129" t="str">
        <f t="shared" ca="1" si="21"/>
        <v/>
      </c>
      <c r="J100" s="107" t="str">
        <f t="shared" ca="1" si="19"/>
        <v/>
      </c>
      <c r="K100" s="75" t="str">
        <f t="shared" ca="1" si="20"/>
        <v/>
      </c>
      <c r="L100" s="76" t="str">
        <f t="shared" ca="1" si="22"/>
        <v/>
      </c>
      <c r="M100" s="108">
        <f t="shared" si="18"/>
        <v>1</v>
      </c>
    </row>
    <row r="101" spans="1:13" ht="18.75" x14ac:dyDescent="0.25">
      <c r="A101" s="102" t="str">
        <f t="shared" si="17"/>
        <v>Compresses Sachet 2 Compresses</v>
      </c>
      <c r="C101" s="109" t="s">
        <v>134</v>
      </c>
      <c r="D101" s="109" t="s">
        <v>135</v>
      </c>
      <c r="E101" s="126"/>
      <c r="F101" s="127">
        <f>IF(C101="","",VLOOKUP(A101,[1]Listes!A:F,6,FALSE))</f>
        <v>4</v>
      </c>
      <c r="G101" s="126">
        <v>4</v>
      </c>
      <c r="H101" s="110">
        <v>43951</v>
      </c>
      <c r="I101" s="129" t="str">
        <f t="shared" ca="1" si="21"/>
        <v>41 mois et 8 jours</v>
      </c>
      <c r="J101" s="107">
        <f t="shared" ca="1" si="19"/>
        <v>41</v>
      </c>
      <c r="K101" s="75">
        <f t="shared" ca="1" si="20"/>
        <v>8</v>
      </c>
      <c r="L101" s="76" t="str">
        <f t="shared" ca="1" si="22"/>
        <v/>
      </c>
      <c r="M101" s="108">
        <f t="shared" si="18"/>
        <v>1</v>
      </c>
    </row>
    <row r="102" spans="1:13" ht="18.75" x14ac:dyDescent="0.25">
      <c r="A102" s="102" t="str">
        <f t="shared" si="17"/>
        <v xml:space="preserve">Perfuseur </v>
      </c>
      <c r="C102" s="109" t="s">
        <v>136</v>
      </c>
      <c r="D102" s="126"/>
      <c r="E102" s="126"/>
      <c r="F102" s="127">
        <f>IF(C102="","",VLOOKUP(A102,[1]Listes!A:F,6,FALSE))</f>
        <v>1</v>
      </c>
      <c r="G102" s="126">
        <v>1</v>
      </c>
      <c r="H102" s="110">
        <v>42794</v>
      </c>
      <c r="I102" s="129" t="str">
        <f t="shared" ca="1" si="21"/>
        <v>3 mois et 6 jours</v>
      </c>
      <c r="J102" s="107">
        <f t="shared" ca="1" si="19"/>
        <v>3</v>
      </c>
      <c r="K102" s="75">
        <f t="shared" ca="1" si="20"/>
        <v>6</v>
      </c>
      <c r="L102" s="76" t="str">
        <f t="shared" ca="1" si="22"/>
        <v/>
      </c>
      <c r="M102" s="108">
        <f t="shared" si="18"/>
        <v>1</v>
      </c>
    </row>
    <row r="103" spans="1:13" ht="18.75" x14ac:dyDescent="0.25">
      <c r="A103" s="102" t="str">
        <f t="shared" si="17"/>
        <v xml:space="preserve">Protection </v>
      </c>
      <c r="C103" s="109" t="s">
        <v>71</v>
      </c>
      <c r="D103" s="126"/>
      <c r="E103" s="126"/>
      <c r="F103" s="127">
        <f>IF(C103="","",VLOOKUP(A103,[1]Listes!A:F,6,FALSE))</f>
        <v>0.5</v>
      </c>
      <c r="G103" s="126">
        <v>1</v>
      </c>
      <c r="H103" s="128"/>
      <c r="I103" s="129" t="str">
        <f t="shared" ca="1" si="21"/>
        <v/>
      </c>
      <c r="J103" s="107" t="str">
        <f t="shared" ca="1" si="19"/>
        <v/>
      </c>
      <c r="K103" s="75" t="str">
        <f t="shared" ca="1" si="20"/>
        <v/>
      </c>
      <c r="L103" s="76" t="str">
        <f t="shared" ca="1" si="22"/>
        <v/>
      </c>
      <c r="M103" s="108">
        <f t="shared" si="18"/>
        <v>2</v>
      </c>
    </row>
    <row r="104" spans="1:13" ht="18.75" x14ac:dyDescent="0.25">
      <c r="A104" s="102" t="str">
        <f t="shared" si="17"/>
        <v>Catheter veineux Jaune 24GA</v>
      </c>
      <c r="C104" s="109" t="s">
        <v>137</v>
      </c>
      <c r="D104" s="109" t="s">
        <v>138</v>
      </c>
      <c r="E104" s="126"/>
      <c r="F104" s="127">
        <f>IF(C104="","",VLOOKUP(A104,[1]Listes!A:F,6,FALSE))</f>
        <v>2</v>
      </c>
      <c r="G104" s="126">
        <v>5</v>
      </c>
      <c r="H104" s="128">
        <v>43830</v>
      </c>
      <c r="I104" s="129" t="str">
        <f t="shared" ca="1" si="21"/>
        <v>37 mois et 9 jours</v>
      </c>
      <c r="J104" s="107">
        <f t="shared" ca="1" si="19"/>
        <v>37</v>
      </c>
      <c r="K104" s="75">
        <f t="shared" ca="1" si="20"/>
        <v>9</v>
      </c>
      <c r="L104" s="76" t="str">
        <f t="shared" ca="1" si="22"/>
        <v/>
      </c>
      <c r="M104" s="108">
        <f t="shared" si="18"/>
        <v>1</v>
      </c>
    </row>
    <row r="105" spans="1:13" ht="18.75" x14ac:dyDescent="0.25">
      <c r="A105" s="102" t="str">
        <f t="shared" si="17"/>
        <v>Catheter veineux Bleu 22GA</v>
      </c>
      <c r="C105" s="109" t="s">
        <v>137</v>
      </c>
      <c r="D105" s="109" t="s">
        <v>139</v>
      </c>
      <c r="E105" s="126"/>
      <c r="F105" s="127">
        <f>IF(C105="","",VLOOKUP(A105,[1]Listes!A:F,6,FALSE))</f>
        <v>2</v>
      </c>
      <c r="G105" s="126">
        <v>0</v>
      </c>
      <c r="H105" s="128"/>
      <c r="I105" s="129" t="str">
        <f t="shared" ca="1" si="21"/>
        <v/>
      </c>
      <c r="J105" s="107" t="str">
        <f t="shared" ca="1" si="19"/>
        <v/>
      </c>
      <c r="K105" s="75" t="str">
        <f t="shared" ca="1" si="20"/>
        <v/>
      </c>
      <c r="L105" s="76" t="str">
        <f t="shared" ca="1" si="22"/>
        <v>ok</v>
      </c>
      <c r="M105" s="108">
        <f t="shared" si="18"/>
        <v>1</v>
      </c>
    </row>
    <row r="106" spans="1:13" ht="18.75" x14ac:dyDescent="0.25">
      <c r="A106" s="102" t="str">
        <f t="shared" si="17"/>
        <v>Catheter veineux Rose</v>
      </c>
      <c r="C106" s="109" t="s">
        <v>137</v>
      </c>
      <c r="D106" s="109" t="s">
        <v>140</v>
      </c>
      <c r="E106" s="126"/>
      <c r="F106" s="127">
        <f>IF(C106="","",VLOOKUP(A106,[1]Listes!A:F,6,FALSE))</f>
        <v>2</v>
      </c>
      <c r="G106" s="126">
        <v>0</v>
      </c>
      <c r="H106" s="128"/>
      <c r="I106" s="129" t="str">
        <f t="shared" ca="1" si="21"/>
        <v/>
      </c>
      <c r="J106" s="107" t="str">
        <f t="shared" ca="1" si="19"/>
        <v/>
      </c>
      <c r="K106" s="75" t="str">
        <f t="shared" ca="1" si="20"/>
        <v/>
      </c>
      <c r="L106" s="76" t="str">
        <f t="shared" ca="1" si="22"/>
        <v>ok</v>
      </c>
      <c r="M106" s="108">
        <f t="shared" si="18"/>
        <v>1</v>
      </c>
    </row>
    <row r="107" spans="1:13" ht="18.75" x14ac:dyDescent="0.25">
      <c r="A107" s="102" t="str">
        <f t="shared" si="17"/>
        <v>Chlorexedine Dosette</v>
      </c>
      <c r="C107" s="109" t="s">
        <v>141</v>
      </c>
      <c r="D107" s="109" t="s">
        <v>142</v>
      </c>
      <c r="E107" s="126"/>
      <c r="F107" s="127">
        <f>IF(C107="","",VLOOKUP(A107,[1]Listes!A:F,6,FALSE))</f>
        <v>2</v>
      </c>
      <c r="G107" s="126">
        <v>2</v>
      </c>
      <c r="H107" s="128">
        <v>43190</v>
      </c>
      <c r="I107" s="129" t="str">
        <f t="shared" ca="1" si="21"/>
        <v>16 mois et 9 jours</v>
      </c>
      <c r="J107" s="107">
        <f t="shared" ca="1" si="19"/>
        <v>16</v>
      </c>
      <c r="K107" s="75">
        <f t="shared" ca="1" si="20"/>
        <v>9</v>
      </c>
      <c r="L107" s="76" t="str">
        <f t="shared" ca="1" si="22"/>
        <v/>
      </c>
      <c r="M107" s="108">
        <f t="shared" si="18"/>
        <v>1</v>
      </c>
    </row>
    <row r="108" spans="1:13" ht="18.75" x14ac:dyDescent="0.25">
      <c r="A108" s="102" t="str">
        <f t="shared" si="17"/>
        <v>Glucose 5% 500 ml</v>
      </c>
      <c r="C108" s="109" t="s">
        <v>143</v>
      </c>
      <c r="D108" s="109" t="s">
        <v>144</v>
      </c>
      <c r="E108" s="126"/>
      <c r="F108" s="127">
        <f>IF(C108="","",VLOOKUP(A108,[1]Listes!A:F,6,FALSE))</f>
        <v>1</v>
      </c>
      <c r="G108" s="126">
        <v>1</v>
      </c>
      <c r="H108" s="110">
        <v>43159</v>
      </c>
      <c r="I108" s="129" t="str">
        <f t="shared" ca="1" si="21"/>
        <v>15 mois et 6 jours</v>
      </c>
      <c r="J108" s="107">
        <f t="shared" ca="1" si="19"/>
        <v>15</v>
      </c>
      <c r="K108" s="75">
        <f t="shared" ca="1" si="20"/>
        <v>6</v>
      </c>
      <c r="L108" s="76" t="str">
        <f t="shared" ca="1" si="22"/>
        <v/>
      </c>
      <c r="M108" s="108">
        <f t="shared" si="18"/>
        <v>1</v>
      </c>
    </row>
    <row r="109" spans="1:13" ht="18.75" x14ac:dyDescent="0.25">
      <c r="A109" s="102" t="str">
        <f t="shared" si="17"/>
        <v>NaCl 500 ml</v>
      </c>
      <c r="C109" s="109" t="s">
        <v>145</v>
      </c>
      <c r="D109" s="109" t="s">
        <v>144</v>
      </c>
      <c r="E109" s="126"/>
      <c r="F109" s="127">
        <f>IF(C109="","",VLOOKUP(A109,[1]Listes!A:F,6,FALSE))</f>
        <v>1</v>
      </c>
      <c r="G109" s="126">
        <v>1</v>
      </c>
      <c r="H109" s="128">
        <v>43131</v>
      </c>
      <c r="I109" s="129" t="str">
        <f t="shared" ca="1" si="21"/>
        <v>14 mois et 9 jours</v>
      </c>
      <c r="J109" s="107">
        <f t="shared" ca="1" si="19"/>
        <v>14</v>
      </c>
      <c r="K109" s="75">
        <f t="shared" ca="1" si="20"/>
        <v>9</v>
      </c>
      <c r="L109" s="76" t="str">
        <f t="shared" ca="1" si="22"/>
        <v/>
      </c>
      <c r="M109" s="108">
        <f t="shared" si="18"/>
        <v>1</v>
      </c>
    </row>
    <row r="110" spans="1:13" ht="18.75" x14ac:dyDescent="0.25">
      <c r="A110" s="102" t="str">
        <f t="shared" si="17"/>
        <v xml:space="preserve"> </v>
      </c>
      <c r="C110" s="109"/>
      <c r="D110" s="126"/>
      <c r="E110" s="126"/>
      <c r="F110" s="127" t="str">
        <f>IF(C110="","",VLOOKUP(A110,[1]Listes!A:F,6,FALSE))</f>
        <v/>
      </c>
      <c r="G110" s="126"/>
      <c r="H110" s="128"/>
      <c r="I110" s="129" t="str">
        <f t="shared" ca="1" si="21"/>
        <v/>
      </c>
      <c r="J110" s="107" t="str">
        <f ca="1">IF(H110&lt;=TODAY(),"",IF(DATEDIF(TODAY(),H110,"m")&gt;0,DATEDIF(TODAY(),H110,"m"),""))</f>
        <v/>
      </c>
      <c r="K110" s="75" t="str">
        <f ca="1">IF(OR(H110&lt;=TODAY(),H110=""),"",DATEDIF(TODAY(),H110,"md"))</f>
        <v/>
      </c>
      <c r="L110" s="76" t="str">
        <f t="shared" si="22"/>
        <v/>
      </c>
      <c r="M110" s="108">
        <f t="shared" si="18"/>
        <v>28</v>
      </c>
    </row>
    <row r="111" spans="1:13" s="120" customFormat="1" ht="24.95" customHeight="1" x14ac:dyDescent="0.25">
      <c r="A111" s="102"/>
      <c r="B111" s="111"/>
      <c r="C111" s="112" t="s">
        <v>146</v>
      </c>
      <c r="D111" s="113"/>
      <c r="E111" s="113"/>
      <c r="F111" s="114"/>
      <c r="G111" s="113"/>
      <c r="H111" s="113"/>
      <c r="I111" s="115"/>
      <c r="J111" s="116" t="str">
        <f t="shared" ca="1" si="19"/>
        <v/>
      </c>
      <c r="K111" s="117" t="str">
        <f t="shared" ca="1" si="20"/>
        <v/>
      </c>
      <c r="L111" s="118"/>
      <c r="M111" s="119"/>
    </row>
    <row r="112" spans="1:13" ht="18.75" x14ac:dyDescent="0.25">
      <c r="A112" s="102" t="str">
        <f t="shared" si="17"/>
        <v xml:space="preserve"> </v>
      </c>
      <c r="C112" s="109"/>
      <c r="D112" s="126"/>
      <c r="E112" s="126"/>
      <c r="F112" s="127" t="str">
        <f>IF(C112="","",VLOOKUP(A112,[1]Listes!A:F,6,FALSE))</f>
        <v/>
      </c>
      <c r="G112" s="126"/>
      <c r="H112" s="128"/>
      <c r="I112" s="129" t="str">
        <f t="shared" ref="I112:I122" ca="1" si="23">IF(G112="","",IF(H112="","",IF(H112&lt;=TODAY(),"Périmé",IF(L112="ok",CONCATENATE("Dans ",IF(DATEDIF(TODAY(),H112,"m")&gt;0,DATEDIF(TODAY(),H112,"m")&amp;" mois et ","")&amp;DATEDIF(TODAY(),H112,"md")&amp;" jours sera en péremption"),IF(DATEDIF(TODAY(),H112,"m")&gt;0,DATEDIF(TODAY(),H112,"m")&amp;" mois et ","")&amp;DATEDIF(TODAY(),H112,"md")&amp;" jours"))))</f>
        <v/>
      </c>
      <c r="J112" s="107" t="str">
        <f ca="1">IF(H112&lt;=TODAY(),"",IF(DATEDIF(TODAY(),H112,"m")&gt;0,DATEDIF(TODAY(),H112,"m"),""))</f>
        <v/>
      </c>
      <c r="K112" s="75" t="str">
        <f ca="1">IF(OR(H112&lt;=TODAY(),H112=""),"",DATEDIF(TODAY(),H112,"md"))</f>
        <v/>
      </c>
      <c r="L112" s="76" t="str">
        <f t="shared" ref="L112:L122" si="24">IF(G112="","",IF(OR(AND($J112=$J$5,$K112=0),AND($J112="",$K112&lt;=$K$5,G112&gt;0),($J112&lt;$J$5),G112&lt;=0),"ok",""))</f>
        <v/>
      </c>
      <c r="M112" s="108">
        <f t="shared" si="18"/>
        <v>28</v>
      </c>
    </row>
    <row r="113" spans="1:13" ht="18.75" x14ac:dyDescent="0.25">
      <c r="A113" s="102" t="str">
        <f t="shared" si="17"/>
        <v xml:space="preserve">Compresses </v>
      </c>
      <c r="C113" s="109" t="s">
        <v>134</v>
      </c>
      <c r="D113" s="126"/>
      <c r="E113" s="126"/>
      <c r="F113" s="127">
        <f>IF(C113="","",VLOOKUP(A113,[1]Listes!A:F,6,FALSE))</f>
        <v>1</v>
      </c>
      <c r="G113" s="126">
        <v>1</v>
      </c>
      <c r="H113" s="128">
        <v>43951</v>
      </c>
      <c r="I113" s="129" t="str">
        <f t="shared" ca="1" si="23"/>
        <v>41 mois et 8 jours</v>
      </c>
      <c r="J113" s="107">
        <f t="shared" ca="1" si="19"/>
        <v>41</v>
      </c>
      <c r="K113" s="75">
        <f t="shared" ca="1" si="20"/>
        <v>8</v>
      </c>
      <c r="L113" s="76" t="str">
        <f t="shared" ca="1" si="24"/>
        <v/>
      </c>
      <c r="M113" s="108">
        <f t="shared" si="18"/>
        <v>1</v>
      </c>
    </row>
    <row r="114" spans="1:13" ht="18.75" x14ac:dyDescent="0.25">
      <c r="A114" s="102" t="str">
        <f t="shared" si="17"/>
        <v xml:space="preserve">Insufflateur (AMBU) usage unique </v>
      </c>
      <c r="C114" s="109" t="s">
        <v>147</v>
      </c>
      <c r="D114" s="126"/>
      <c r="E114" s="126"/>
      <c r="F114" s="127">
        <f>IF(C114="","",VLOOKUP(A114,[1]Listes!A:F,6,FALSE))</f>
        <v>1</v>
      </c>
      <c r="G114" s="126">
        <v>1</v>
      </c>
      <c r="H114" s="128"/>
      <c r="I114" s="129" t="str">
        <f t="shared" ca="1" si="23"/>
        <v/>
      </c>
      <c r="J114" s="107" t="str">
        <f t="shared" ca="1" si="19"/>
        <v/>
      </c>
      <c r="K114" s="75" t="str">
        <f t="shared" ca="1" si="20"/>
        <v/>
      </c>
      <c r="L114" s="76" t="str">
        <f t="shared" ca="1" si="24"/>
        <v/>
      </c>
      <c r="M114" s="108">
        <f t="shared" si="18"/>
        <v>1</v>
      </c>
    </row>
    <row r="115" spans="1:13" ht="18.75" x14ac:dyDescent="0.25">
      <c r="A115" s="102" t="str">
        <f t="shared" si="17"/>
        <v xml:space="preserve">Laryngoscope </v>
      </c>
      <c r="C115" s="109" t="s">
        <v>148</v>
      </c>
      <c r="D115" s="126"/>
      <c r="E115" s="126"/>
      <c r="F115" s="127">
        <f>IF(C115="","",VLOOKUP(A115,[1]Listes!A:F,6,FALSE))</f>
        <v>1</v>
      </c>
      <c r="G115" s="126">
        <v>1</v>
      </c>
      <c r="H115" s="128"/>
      <c r="I115" s="129" t="str">
        <f t="shared" ca="1" si="23"/>
        <v/>
      </c>
      <c r="J115" s="107" t="str">
        <f t="shared" ca="1" si="19"/>
        <v/>
      </c>
      <c r="K115" s="75" t="str">
        <f t="shared" ca="1" si="20"/>
        <v/>
      </c>
      <c r="L115" s="76" t="str">
        <f t="shared" ca="1" si="24"/>
        <v/>
      </c>
      <c r="M115" s="108">
        <f t="shared" si="18"/>
        <v>1</v>
      </c>
    </row>
    <row r="116" spans="1:13" ht="18.75" x14ac:dyDescent="0.25">
      <c r="A116" s="102" t="str">
        <f t="shared" si="17"/>
        <v>Canules de guedel N°1</v>
      </c>
      <c r="C116" s="109" t="s">
        <v>149</v>
      </c>
      <c r="D116" s="109" t="s">
        <v>150</v>
      </c>
      <c r="E116" s="126"/>
      <c r="F116" s="127">
        <f>IF(C116="","",VLOOKUP(A116,[1]Listes!A:F,6,FALSE))</f>
        <v>1</v>
      </c>
      <c r="G116" s="126">
        <v>1</v>
      </c>
      <c r="H116" s="110">
        <v>43008</v>
      </c>
      <c r="I116" s="129" t="str">
        <f t="shared" ca="1" si="23"/>
        <v>10 mois et 8 jours</v>
      </c>
      <c r="J116" s="107">
        <f t="shared" ca="1" si="19"/>
        <v>10</v>
      </c>
      <c r="K116" s="75">
        <f t="shared" ca="1" si="20"/>
        <v>8</v>
      </c>
      <c r="L116" s="76" t="str">
        <f t="shared" ca="1" si="24"/>
        <v/>
      </c>
      <c r="M116" s="108">
        <f t="shared" si="18"/>
        <v>1</v>
      </c>
    </row>
    <row r="117" spans="1:13" ht="18.75" x14ac:dyDescent="0.25">
      <c r="A117" s="102" t="str">
        <f t="shared" si="17"/>
        <v>Canules de guedel N°2</v>
      </c>
      <c r="C117" s="109" t="s">
        <v>149</v>
      </c>
      <c r="D117" s="109" t="s">
        <v>151</v>
      </c>
      <c r="E117" s="126"/>
      <c r="F117" s="127">
        <f>IF(C117="","",VLOOKUP(A117,[1]Listes!A:F,6,FALSE))</f>
        <v>1</v>
      </c>
      <c r="G117" s="126">
        <v>1</v>
      </c>
      <c r="H117" s="128">
        <v>42825</v>
      </c>
      <c r="I117" s="129" t="str">
        <f t="shared" ca="1" si="23"/>
        <v>4 mois et 9 jours</v>
      </c>
      <c r="J117" s="107">
        <f t="shared" ca="1" si="19"/>
        <v>4</v>
      </c>
      <c r="K117" s="75">
        <f t="shared" ca="1" si="20"/>
        <v>9</v>
      </c>
      <c r="L117" s="76" t="str">
        <f t="shared" ca="1" si="24"/>
        <v/>
      </c>
      <c r="M117" s="108">
        <f t="shared" si="18"/>
        <v>1</v>
      </c>
    </row>
    <row r="118" spans="1:13" ht="18.75" x14ac:dyDescent="0.25">
      <c r="A118" s="102" t="str">
        <f t="shared" si="17"/>
        <v>Canules de guedel N°3</v>
      </c>
      <c r="C118" s="109" t="s">
        <v>149</v>
      </c>
      <c r="D118" s="109" t="s">
        <v>43</v>
      </c>
      <c r="E118" s="126"/>
      <c r="F118" s="127">
        <f>IF(C118="","",VLOOKUP(A118,[1]Listes!A:F,6,FALSE))</f>
        <v>1</v>
      </c>
      <c r="G118" s="126">
        <v>1</v>
      </c>
      <c r="H118" s="110">
        <v>42916</v>
      </c>
      <c r="I118" s="129" t="str">
        <f t="shared" ca="1" si="23"/>
        <v>7 mois et 8 jours</v>
      </c>
      <c r="J118" s="107">
        <f t="shared" ca="1" si="19"/>
        <v>7</v>
      </c>
      <c r="K118" s="75">
        <f t="shared" ca="1" si="20"/>
        <v>8</v>
      </c>
      <c r="L118" s="76" t="str">
        <f t="shared" ca="1" si="24"/>
        <v/>
      </c>
      <c r="M118" s="108">
        <f t="shared" si="18"/>
        <v>1</v>
      </c>
    </row>
    <row r="119" spans="1:13" ht="18.75" x14ac:dyDescent="0.25">
      <c r="A119" s="102" t="str">
        <f t="shared" si="17"/>
        <v>Canules de guedel N°4</v>
      </c>
      <c r="C119" s="109" t="s">
        <v>149</v>
      </c>
      <c r="D119" s="109" t="s">
        <v>152</v>
      </c>
      <c r="E119" s="126"/>
      <c r="F119" s="127">
        <f>IF(C119="","",VLOOKUP(A119,[1]Listes!A:F,6,FALSE))</f>
        <v>1</v>
      </c>
      <c r="G119" s="126">
        <v>0</v>
      </c>
      <c r="H119" s="128"/>
      <c r="I119" s="129" t="str">
        <f t="shared" ca="1" si="23"/>
        <v/>
      </c>
      <c r="J119" s="107" t="str">
        <f t="shared" ca="1" si="19"/>
        <v/>
      </c>
      <c r="K119" s="75" t="str">
        <f t="shared" ca="1" si="20"/>
        <v/>
      </c>
      <c r="L119" s="76" t="str">
        <f t="shared" ca="1" si="24"/>
        <v>ok</v>
      </c>
      <c r="M119" s="108">
        <f t="shared" si="18"/>
        <v>1</v>
      </c>
    </row>
    <row r="120" spans="1:13" ht="18.75" x14ac:dyDescent="0.25">
      <c r="A120" s="102" t="str">
        <f t="shared" si="17"/>
        <v xml:space="preserve">Masque à oxygéne </v>
      </c>
      <c r="C120" s="109" t="s">
        <v>153</v>
      </c>
      <c r="D120" s="126"/>
      <c r="E120" s="126"/>
      <c r="F120" s="127">
        <f>IF(C120="","",VLOOKUP(A120,[1]Listes!A:F,6,FALSE))</f>
        <v>1</v>
      </c>
      <c r="G120" s="126">
        <v>1</v>
      </c>
      <c r="H120" s="128">
        <v>42916</v>
      </c>
      <c r="I120" s="129" t="str">
        <f t="shared" ca="1" si="23"/>
        <v>7 mois et 8 jours</v>
      </c>
      <c r="J120" s="107">
        <f t="shared" ca="1" si="19"/>
        <v>7</v>
      </c>
      <c r="K120" s="75">
        <f t="shared" ca="1" si="20"/>
        <v>8</v>
      </c>
      <c r="L120" s="76" t="str">
        <f t="shared" ca="1" si="24"/>
        <v/>
      </c>
      <c r="M120" s="108">
        <f t="shared" si="18"/>
        <v>1</v>
      </c>
    </row>
    <row r="121" spans="1:13" ht="18.75" x14ac:dyDescent="0.25">
      <c r="A121" s="102" t="str">
        <f t="shared" si="17"/>
        <v xml:space="preserve">Lunettes à oxygéne </v>
      </c>
      <c r="C121" s="109" t="s">
        <v>154</v>
      </c>
      <c r="D121" s="126"/>
      <c r="E121" s="126"/>
      <c r="F121" s="127">
        <f>IF(C121="","",VLOOKUP(A121,[1]Listes!A:F,6,FALSE))</f>
        <v>1</v>
      </c>
      <c r="G121" s="126">
        <v>1</v>
      </c>
      <c r="H121" s="128">
        <v>43585</v>
      </c>
      <c r="I121" s="129" t="str">
        <f t="shared" ca="1" si="23"/>
        <v>29 mois et 8 jours</v>
      </c>
      <c r="J121" s="107">
        <f t="shared" ca="1" si="19"/>
        <v>29</v>
      </c>
      <c r="K121" s="75">
        <f t="shared" ca="1" si="20"/>
        <v>8</v>
      </c>
      <c r="L121" s="76" t="str">
        <f t="shared" ca="1" si="24"/>
        <v/>
      </c>
      <c r="M121" s="108">
        <f t="shared" si="18"/>
        <v>1</v>
      </c>
    </row>
    <row r="122" spans="1:13" ht="18.75" x14ac:dyDescent="0.25">
      <c r="A122" s="102" t="str">
        <f t="shared" si="17"/>
        <v xml:space="preserve"> </v>
      </c>
      <c r="C122" s="109"/>
      <c r="D122" s="126"/>
      <c r="E122" s="126"/>
      <c r="F122" s="127" t="str">
        <f>IF(C122="","",VLOOKUP(A122,[1]Listes!A:F,6,FALSE))</f>
        <v/>
      </c>
      <c r="G122" s="126"/>
      <c r="H122" s="128"/>
      <c r="I122" s="129" t="str">
        <f t="shared" ca="1" si="23"/>
        <v/>
      </c>
      <c r="J122" s="107" t="str">
        <f t="shared" ca="1" si="19"/>
        <v/>
      </c>
      <c r="K122" s="75" t="str">
        <f t="shared" ca="1" si="20"/>
        <v/>
      </c>
      <c r="L122" s="76" t="str">
        <f t="shared" si="24"/>
        <v/>
      </c>
      <c r="M122" s="108">
        <f t="shared" si="18"/>
        <v>28</v>
      </c>
    </row>
    <row r="123" spans="1:13" s="120" customFormat="1" ht="24.95" customHeight="1" x14ac:dyDescent="0.25">
      <c r="A123" s="102"/>
      <c r="B123" s="111"/>
      <c r="C123" s="112" t="s">
        <v>155</v>
      </c>
      <c r="D123" s="113"/>
      <c r="E123" s="113"/>
      <c r="F123" s="114"/>
      <c r="G123" s="113"/>
      <c r="H123" s="113"/>
      <c r="I123" s="115"/>
      <c r="J123" s="116" t="str">
        <f t="shared" ca="1" si="19"/>
        <v/>
      </c>
      <c r="K123" s="117" t="str">
        <f t="shared" ca="1" si="20"/>
        <v/>
      </c>
      <c r="L123" s="118"/>
      <c r="M123" s="119"/>
    </row>
    <row r="124" spans="1:13" ht="18.75" x14ac:dyDescent="0.25">
      <c r="A124" s="102" t="str">
        <f t="shared" si="17"/>
        <v xml:space="preserve"> </v>
      </c>
      <c r="C124" s="109"/>
      <c r="D124" s="126"/>
      <c r="E124" s="126"/>
      <c r="F124" s="127" t="str">
        <f>IF(C124="","",VLOOKUP(A124,[1]Listes!A:F,6,FALSE))</f>
        <v/>
      </c>
      <c r="G124" s="126"/>
      <c r="H124" s="128"/>
      <c r="I124" s="129" t="str">
        <f t="shared" ref="I124:I155" ca="1" si="25">IF(G124="","",IF(H124="","",IF(H124&lt;=TODAY(),"Périmé",IF(L124="ok",CONCATENATE("Dans ",IF(DATEDIF(TODAY(),H124,"m")&gt;0,DATEDIF(TODAY(),H124,"m")&amp;" mois et ","")&amp;DATEDIF(TODAY(),H124,"md")&amp;" jours sera en péremption"),IF(DATEDIF(TODAY(),H124,"m")&gt;0,DATEDIF(TODAY(),H124,"m")&amp;" mois et ","")&amp;DATEDIF(TODAY(),H124,"md")&amp;" jours"))))</f>
        <v/>
      </c>
      <c r="J124" s="107" t="str">
        <f ca="1">IF(H124&lt;=TODAY(),"",IF(DATEDIF(TODAY(),H124,"m")&gt;0,DATEDIF(TODAY(),H124,"m"),""))</f>
        <v/>
      </c>
      <c r="K124" s="75" t="str">
        <f ca="1">IF(OR(H124&lt;=TODAY(),H124=""),"",DATEDIF(TODAY(),H124,"md"))</f>
        <v/>
      </c>
      <c r="L124" s="76" t="str">
        <f t="shared" ref="L124:L155" si="26">IF(G124="","",IF(OR(AND($J124=$J$5,$K124=0),AND($J124="",$K124&lt;=$K$5,G124&gt;0),($J124&lt;$J$5),G124&lt;=0),"ok",""))</f>
        <v/>
      </c>
      <c r="M124" s="108">
        <f t="shared" si="18"/>
        <v>28</v>
      </c>
    </row>
    <row r="125" spans="1:13" ht="18.75" x14ac:dyDescent="0.25">
      <c r="A125" s="102" t="str">
        <f t="shared" si="17"/>
        <v>Sparadrap non tissé extensible Médipore</v>
      </c>
      <c r="C125" s="109" t="s">
        <v>156</v>
      </c>
      <c r="D125" s="109" t="s">
        <v>157</v>
      </c>
      <c r="E125" s="126"/>
      <c r="F125" s="127">
        <f>IF(C125="","",VLOOKUP(A125,[1]Listes!A:F,6,FALSE))</f>
        <v>1</v>
      </c>
      <c r="G125" s="126">
        <v>1</v>
      </c>
      <c r="H125" s="128">
        <v>44012</v>
      </c>
      <c r="I125" s="129" t="str">
        <f t="shared" ca="1" si="25"/>
        <v>43 mois et 8 jours</v>
      </c>
      <c r="J125" s="107">
        <f t="shared" ca="1" si="19"/>
        <v>43</v>
      </c>
      <c r="K125" s="75">
        <f t="shared" ca="1" si="20"/>
        <v>8</v>
      </c>
      <c r="L125" s="76" t="str">
        <f t="shared" ca="1" si="26"/>
        <v/>
      </c>
      <c r="M125" s="108">
        <f t="shared" si="18"/>
        <v>1</v>
      </c>
    </row>
    <row r="126" spans="1:13" ht="18.75" x14ac:dyDescent="0.25">
      <c r="A126" s="102" t="str">
        <f t="shared" si="17"/>
        <v xml:space="preserve">Pince stérile </v>
      </c>
      <c r="C126" s="109" t="s">
        <v>158</v>
      </c>
      <c r="D126" s="126"/>
      <c r="E126" s="126"/>
      <c r="F126" s="127">
        <f>IF(C126="","",VLOOKUP(A126,[1]Listes!A:F,6,FALSE))</f>
        <v>2</v>
      </c>
      <c r="G126" s="126">
        <v>2</v>
      </c>
      <c r="H126" s="128">
        <v>43708</v>
      </c>
      <c r="I126" s="129" t="str">
        <f t="shared" ca="1" si="25"/>
        <v>33 mois et 9 jours</v>
      </c>
      <c r="J126" s="107">
        <f t="shared" ca="1" si="19"/>
        <v>33</v>
      </c>
      <c r="K126" s="75">
        <f t="shared" ca="1" si="20"/>
        <v>9</v>
      </c>
      <c r="L126" s="76" t="str">
        <f t="shared" ca="1" si="26"/>
        <v/>
      </c>
      <c r="M126" s="108">
        <f t="shared" si="18"/>
        <v>1</v>
      </c>
    </row>
    <row r="127" spans="1:13" ht="18.75" x14ac:dyDescent="0.25">
      <c r="A127" s="102" t="str">
        <f t="shared" si="17"/>
        <v>Ciseau stérile Robé Médical</v>
      </c>
      <c r="C127" s="109" t="s">
        <v>159</v>
      </c>
      <c r="D127" s="109" t="s">
        <v>160</v>
      </c>
      <c r="E127" s="126"/>
      <c r="F127" s="127">
        <f>IF(C127="","",VLOOKUP(A127,[1]Listes!A:F,6,FALSE))</f>
        <v>2</v>
      </c>
      <c r="G127" s="126">
        <v>2</v>
      </c>
      <c r="H127" s="128">
        <v>43982</v>
      </c>
      <c r="I127" s="129" t="str">
        <f t="shared" ca="1" si="25"/>
        <v>42 mois et 9 jours</v>
      </c>
      <c r="J127" s="107">
        <f t="shared" ca="1" si="19"/>
        <v>42</v>
      </c>
      <c r="K127" s="75">
        <f t="shared" ca="1" si="20"/>
        <v>9</v>
      </c>
      <c r="L127" s="76" t="str">
        <f t="shared" ca="1" si="26"/>
        <v/>
      </c>
      <c r="M127" s="108">
        <f t="shared" si="18"/>
        <v>1</v>
      </c>
    </row>
    <row r="128" spans="1:13" ht="18.75" x14ac:dyDescent="0.25">
      <c r="A128" s="102" t="str">
        <f t="shared" si="17"/>
        <v>Scalpel Avec Manche</v>
      </c>
      <c r="C128" s="109" t="s">
        <v>161</v>
      </c>
      <c r="D128" s="109" t="s">
        <v>162</v>
      </c>
      <c r="E128" s="126"/>
      <c r="F128" s="127">
        <f>IF(C128="","",VLOOKUP(A128,[1]Listes!A:F,6,FALSE))</f>
        <v>1</v>
      </c>
      <c r="G128" s="126">
        <v>1</v>
      </c>
      <c r="H128" s="128">
        <v>43008</v>
      </c>
      <c r="I128" s="129" t="str">
        <f t="shared" ca="1" si="25"/>
        <v>10 mois et 8 jours</v>
      </c>
      <c r="J128" s="107">
        <f t="shared" ca="1" si="19"/>
        <v>10</v>
      </c>
      <c r="K128" s="75">
        <f t="shared" ca="1" si="20"/>
        <v>8</v>
      </c>
      <c r="L128" s="76" t="str">
        <f t="shared" ca="1" si="26"/>
        <v/>
      </c>
      <c r="M128" s="108">
        <f t="shared" si="18"/>
        <v>1</v>
      </c>
    </row>
    <row r="129" spans="1:13" ht="18.75" x14ac:dyDescent="0.25">
      <c r="A129" s="102" t="str">
        <f t="shared" si="17"/>
        <v>Scalpel Sans Manche</v>
      </c>
      <c r="C129" s="109" t="s">
        <v>161</v>
      </c>
      <c r="D129" s="109" t="s">
        <v>163</v>
      </c>
      <c r="E129" s="126"/>
      <c r="F129" s="127">
        <f>IF(C129="","",VLOOKUP(A129,[1]Listes!A:F,6,FALSE))</f>
        <v>2</v>
      </c>
      <c r="G129" s="126">
        <v>2</v>
      </c>
      <c r="H129" s="128">
        <v>43708</v>
      </c>
      <c r="I129" s="129" t="str">
        <f t="shared" ca="1" si="25"/>
        <v>33 mois et 9 jours</v>
      </c>
      <c r="J129" s="107">
        <f t="shared" ca="1" si="19"/>
        <v>33</v>
      </c>
      <c r="K129" s="75">
        <f t="shared" ca="1" si="20"/>
        <v>9</v>
      </c>
      <c r="L129" s="76" t="str">
        <f t="shared" ca="1" si="26"/>
        <v/>
      </c>
      <c r="M129" s="108">
        <f t="shared" si="18"/>
        <v>1</v>
      </c>
    </row>
    <row r="130" spans="1:13" ht="18.75" x14ac:dyDescent="0.25">
      <c r="A130" s="102" t="str">
        <f t="shared" si="17"/>
        <v xml:space="preserve"> </v>
      </c>
      <c r="C130" s="109"/>
      <c r="D130" s="126"/>
      <c r="E130" s="126"/>
      <c r="F130" s="127" t="str">
        <f>IF(C130="","",VLOOKUP(A130,[1]Listes!A:F,6,FALSE))</f>
        <v/>
      </c>
      <c r="G130" s="126"/>
      <c r="H130" s="128"/>
      <c r="I130" s="129" t="str">
        <f t="shared" ca="1" si="25"/>
        <v/>
      </c>
      <c r="J130" s="107" t="str">
        <f t="shared" ca="1" si="19"/>
        <v/>
      </c>
      <c r="K130" s="75" t="str">
        <f t="shared" ca="1" si="20"/>
        <v/>
      </c>
      <c r="L130" s="76" t="str">
        <f t="shared" si="26"/>
        <v/>
      </c>
      <c r="M130" s="108">
        <f t="shared" si="18"/>
        <v>28</v>
      </c>
    </row>
    <row r="131" spans="1:13" ht="18.75" x14ac:dyDescent="0.25">
      <c r="A131" s="102" t="str">
        <f t="shared" si="17"/>
        <v xml:space="preserve">Pansement américain </v>
      </c>
      <c r="C131" s="109" t="s">
        <v>164</v>
      </c>
      <c r="D131" s="126"/>
      <c r="E131" s="126"/>
      <c r="F131" s="127">
        <f>IF(C131="","",VLOOKUP(A131,[1]Listes!A:F,6,FALSE))</f>
        <v>3</v>
      </c>
      <c r="G131" s="126">
        <v>3</v>
      </c>
      <c r="H131" s="128">
        <v>42947</v>
      </c>
      <c r="I131" s="129" t="str">
        <f t="shared" ca="1" si="25"/>
        <v>8 mois et 9 jours</v>
      </c>
      <c r="J131" s="107">
        <f t="shared" ca="1" si="19"/>
        <v>8</v>
      </c>
      <c r="K131" s="75">
        <f t="shared" ca="1" si="20"/>
        <v>9</v>
      </c>
      <c r="L131" s="76" t="str">
        <f t="shared" ca="1" si="26"/>
        <v/>
      </c>
      <c r="M131" s="108">
        <f t="shared" si="18"/>
        <v>1</v>
      </c>
    </row>
    <row r="132" spans="1:13" ht="18.75" x14ac:dyDescent="0.25">
      <c r="A132" s="102" t="str">
        <f t="shared" si="17"/>
        <v>Gants stériles Taille 7,5</v>
      </c>
      <c r="C132" s="109" t="s">
        <v>165</v>
      </c>
      <c r="D132" s="109" t="s">
        <v>166</v>
      </c>
      <c r="E132" s="126"/>
      <c r="F132" s="127">
        <f>IF(C132="","",VLOOKUP(A132,[1]Listes!A:F,6,FALSE))</f>
        <v>1</v>
      </c>
      <c r="G132" s="126">
        <v>1</v>
      </c>
      <c r="H132" s="110">
        <v>44255</v>
      </c>
      <c r="I132" s="129" t="str">
        <f t="shared" ca="1" si="25"/>
        <v>51 mois et 6 jours</v>
      </c>
      <c r="J132" s="107">
        <f t="shared" ca="1" si="19"/>
        <v>51</v>
      </c>
      <c r="K132" s="75">
        <f t="shared" ca="1" si="20"/>
        <v>6</v>
      </c>
      <c r="L132" s="76" t="str">
        <f t="shared" ca="1" si="26"/>
        <v/>
      </c>
      <c r="M132" s="108">
        <f t="shared" si="18"/>
        <v>1</v>
      </c>
    </row>
    <row r="133" spans="1:13" ht="18.75" x14ac:dyDescent="0.25">
      <c r="A133" s="102" t="str">
        <f t="shared" si="17"/>
        <v>Gants stériles Taille 8,5</v>
      </c>
      <c r="C133" s="109" t="s">
        <v>165</v>
      </c>
      <c r="D133" s="109" t="s">
        <v>167</v>
      </c>
      <c r="E133" s="126"/>
      <c r="F133" s="127">
        <f>IF(C133="","",VLOOKUP(A133,[1]Listes!A:F,6,FALSE))</f>
        <v>1</v>
      </c>
      <c r="G133" s="126">
        <v>1</v>
      </c>
      <c r="H133" s="128">
        <v>43373</v>
      </c>
      <c r="I133" s="129" t="str">
        <f t="shared" ca="1" si="25"/>
        <v>22 mois et 8 jours</v>
      </c>
      <c r="J133" s="107">
        <f t="shared" ca="1" si="19"/>
        <v>22</v>
      </c>
      <c r="K133" s="75">
        <f t="shared" ca="1" si="20"/>
        <v>8</v>
      </c>
      <c r="L133" s="76" t="str">
        <f t="shared" ca="1" si="26"/>
        <v/>
      </c>
      <c r="M133" s="108">
        <f t="shared" si="18"/>
        <v>1</v>
      </c>
    </row>
    <row r="134" spans="1:13" ht="18.75" x14ac:dyDescent="0.25">
      <c r="A134" s="102" t="str">
        <f t="shared" si="17"/>
        <v xml:space="preserve">Boites de compresses stériles </v>
      </c>
      <c r="C134" s="109" t="s">
        <v>168</v>
      </c>
      <c r="D134" s="126"/>
      <c r="E134" s="126"/>
      <c r="F134" s="127">
        <f>IF(C134="","",VLOOKUP(A134,[1]Listes!A:F,6,FALSE))</f>
        <v>1</v>
      </c>
      <c r="G134" s="126">
        <v>1</v>
      </c>
      <c r="H134" s="128">
        <v>43951</v>
      </c>
      <c r="I134" s="129" t="str">
        <f t="shared" ca="1" si="25"/>
        <v>41 mois et 8 jours</v>
      </c>
      <c r="J134" s="107">
        <f t="shared" ca="1" si="19"/>
        <v>41</v>
      </c>
      <c r="K134" s="75">
        <f t="shared" ca="1" si="20"/>
        <v>8</v>
      </c>
      <c r="L134" s="76" t="str">
        <f t="shared" ca="1" si="26"/>
        <v/>
      </c>
      <c r="M134" s="108">
        <f t="shared" si="18"/>
        <v>1</v>
      </c>
    </row>
    <row r="135" spans="1:13" ht="18.75" x14ac:dyDescent="0.25">
      <c r="A135" s="102" t="str">
        <f t="shared" ref="A135:A161" si="27">CONCATENATE(C135," ",D135)</f>
        <v xml:space="preserve"> </v>
      </c>
      <c r="C135" s="109"/>
      <c r="D135" s="126"/>
      <c r="E135" s="126"/>
      <c r="F135" s="127" t="str">
        <f>IF(C135="","",VLOOKUP(A135,[1]Listes!A:F,6,FALSE))</f>
        <v/>
      </c>
      <c r="G135" s="126"/>
      <c r="H135" s="128"/>
      <c r="I135" s="129" t="str">
        <f t="shared" ca="1" si="25"/>
        <v/>
      </c>
      <c r="J135" s="107" t="str">
        <f t="shared" ca="1" si="19"/>
        <v/>
      </c>
      <c r="K135" s="75" t="str">
        <f t="shared" ca="1" si="20"/>
        <v/>
      </c>
      <c r="L135" s="76" t="str">
        <f t="shared" si="26"/>
        <v/>
      </c>
      <c r="M135" s="108">
        <f t="shared" ref="M135:M161" si="28">COUNTIF(A:A,A135)</f>
        <v>28</v>
      </c>
    </row>
    <row r="136" spans="1:13" ht="18.75" x14ac:dyDescent="0.25">
      <c r="A136" s="102" t="str">
        <f t="shared" si="27"/>
        <v xml:space="preserve">Set à pansement </v>
      </c>
      <c r="C136" s="109" t="s">
        <v>169</v>
      </c>
      <c r="D136" s="126"/>
      <c r="E136" s="126"/>
      <c r="F136" s="127">
        <f>IF(C136="","",VLOOKUP(A136,[1]Listes!A:F,6,FALSE))</f>
        <v>2</v>
      </c>
      <c r="G136" s="126">
        <v>2</v>
      </c>
      <c r="H136" s="128">
        <v>43951</v>
      </c>
      <c r="I136" s="129" t="str">
        <f t="shared" ca="1" si="25"/>
        <v>41 mois et 8 jours</v>
      </c>
      <c r="J136" s="107">
        <f t="shared" ca="1" si="19"/>
        <v>41</v>
      </c>
      <c r="K136" s="75">
        <f t="shared" ca="1" si="20"/>
        <v>8</v>
      </c>
      <c r="L136" s="76" t="str">
        <f t="shared" ca="1" si="26"/>
        <v/>
      </c>
      <c r="M136" s="108">
        <f t="shared" si="28"/>
        <v>1</v>
      </c>
    </row>
    <row r="137" spans="1:13" ht="18.75" x14ac:dyDescent="0.25">
      <c r="A137" s="102" t="str">
        <f t="shared" si="27"/>
        <v xml:space="preserve">Tulle gras </v>
      </c>
      <c r="C137" s="109" t="s">
        <v>170</v>
      </c>
      <c r="D137" s="126"/>
      <c r="E137" s="126"/>
      <c r="F137" s="127">
        <f>IF(C137="","",VLOOKUP(A137,[1]Listes!A:F,6,FALSE))</f>
        <v>1</v>
      </c>
      <c r="G137" s="126">
        <v>1</v>
      </c>
      <c r="H137" s="128">
        <v>43921</v>
      </c>
      <c r="I137" s="129" t="str">
        <f t="shared" ca="1" si="25"/>
        <v>40 mois et 9 jours</v>
      </c>
      <c r="J137" s="107">
        <f t="shared" ca="1" si="19"/>
        <v>40</v>
      </c>
      <c r="K137" s="75">
        <f t="shared" ca="1" si="20"/>
        <v>9</v>
      </c>
      <c r="L137" s="76" t="str">
        <f t="shared" ca="1" si="26"/>
        <v/>
      </c>
      <c r="M137" s="108">
        <f t="shared" si="28"/>
        <v>1</v>
      </c>
    </row>
    <row r="138" spans="1:13" ht="18.75" x14ac:dyDescent="0.25">
      <c r="A138" s="102" t="str">
        <f t="shared" si="27"/>
        <v>Bande nylex Urgo 4m/10cm</v>
      </c>
      <c r="C138" s="109" t="s">
        <v>171</v>
      </c>
      <c r="D138" s="109" t="s">
        <v>172</v>
      </c>
      <c r="E138" s="126"/>
      <c r="F138" s="127">
        <f>IF(C138="","",VLOOKUP(A138,[1]Listes!A:F,6,FALSE))</f>
        <v>2</v>
      </c>
      <c r="G138" s="126">
        <v>2</v>
      </c>
      <c r="H138" s="128"/>
      <c r="I138" s="129" t="str">
        <f t="shared" ca="1" si="25"/>
        <v/>
      </c>
      <c r="J138" s="107" t="str">
        <f t="shared" ca="1" si="19"/>
        <v/>
      </c>
      <c r="K138" s="75" t="str">
        <f t="shared" ca="1" si="20"/>
        <v/>
      </c>
      <c r="L138" s="76" t="str">
        <f t="shared" ca="1" si="26"/>
        <v/>
      </c>
      <c r="M138" s="108">
        <f t="shared" si="28"/>
        <v>1</v>
      </c>
    </row>
    <row r="139" spans="1:13" ht="18.75" x14ac:dyDescent="0.25">
      <c r="A139" s="102" t="str">
        <f t="shared" si="27"/>
        <v xml:space="preserve"> </v>
      </c>
      <c r="C139" s="109"/>
      <c r="D139" s="126"/>
      <c r="E139" s="126"/>
      <c r="F139" s="127" t="str">
        <f>IF(C139="","",VLOOKUP(A139,[1]Listes!A:F,6,FALSE))</f>
        <v/>
      </c>
      <c r="G139" s="126"/>
      <c r="H139" s="128"/>
      <c r="I139" s="129" t="str">
        <f t="shared" ca="1" si="25"/>
        <v/>
      </c>
      <c r="J139" s="107" t="str">
        <f t="shared" ca="1" si="19"/>
        <v/>
      </c>
      <c r="K139" s="75" t="str">
        <f t="shared" ca="1" si="20"/>
        <v/>
      </c>
      <c r="L139" s="76" t="str">
        <f t="shared" si="26"/>
        <v/>
      </c>
      <c r="M139" s="108">
        <f t="shared" si="28"/>
        <v>28</v>
      </c>
    </row>
    <row r="140" spans="1:13" ht="18.75" x14ac:dyDescent="0.25">
      <c r="A140" s="102" t="str">
        <f t="shared" si="27"/>
        <v>Set à suture stérile Médiset</v>
      </c>
      <c r="C140" s="109" t="s">
        <v>173</v>
      </c>
      <c r="D140" s="109" t="s">
        <v>174</v>
      </c>
      <c r="E140" s="126"/>
      <c r="F140" s="127">
        <f>IF(C140="","",VLOOKUP(A140,[1]Listes!A:F,6,FALSE))</f>
        <v>2</v>
      </c>
      <c r="G140" s="126">
        <v>1</v>
      </c>
      <c r="H140" s="128">
        <v>43646</v>
      </c>
      <c r="I140" s="129" t="str">
        <f t="shared" ca="1" si="25"/>
        <v>31 mois et 8 jours</v>
      </c>
      <c r="J140" s="107">
        <f t="shared" ca="1" si="19"/>
        <v>31</v>
      </c>
      <c r="K140" s="75">
        <f t="shared" ca="1" si="20"/>
        <v>8</v>
      </c>
      <c r="L140" s="76" t="str">
        <f t="shared" ca="1" si="26"/>
        <v/>
      </c>
      <c r="M140" s="108">
        <f t="shared" si="28"/>
        <v>1</v>
      </c>
    </row>
    <row r="141" spans="1:13" ht="18.75" x14ac:dyDescent="0.25">
      <c r="A141" s="102" t="str">
        <f t="shared" si="27"/>
        <v>Set à suture stérile Robé+Médical</v>
      </c>
      <c r="C141" s="109" t="s">
        <v>173</v>
      </c>
      <c r="D141" s="109" t="s">
        <v>175</v>
      </c>
      <c r="E141" s="126"/>
      <c r="F141" s="127">
        <f>IF(C141="","",VLOOKUP(A141,[1]Listes!A:F,6,FALSE))</f>
        <v>1</v>
      </c>
      <c r="G141" s="126">
        <v>1</v>
      </c>
      <c r="H141" s="128">
        <v>43220</v>
      </c>
      <c r="I141" s="129" t="str">
        <f t="shared" ca="1" si="25"/>
        <v>17 mois et 8 jours</v>
      </c>
      <c r="J141" s="107">
        <f t="shared" ca="1" si="19"/>
        <v>17</v>
      </c>
      <c r="K141" s="75">
        <f t="shared" ca="1" si="20"/>
        <v>8</v>
      </c>
      <c r="L141" s="76" t="str">
        <f t="shared" ca="1" si="26"/>
        <v/>
      </c>
      <c r="M141" s="108">
        <f t="shared" si="28"/>
        <v>1</v>
      </c>
    </row>
    <row r="142" spans="1:13" ht="18.75" x14ac:dyDescent="0.25">
      <c r="A142" s="102" t="str">
        <f t="shared" si="27"/>
        <v>Fils suture 2/0</v>
      </c>
      <c r="C142" s="109" t="s">
        <v>176</v>
      </c>
      <c r="D142" s="109" t="s">
        <v>177</v>
      </c>
      <c r="E142" s="126"/>
      <c r="F142" s="127">
        <f>IF(C142="","",VLOOKUP(A142,[1]Listes!A:F,6,FALSE))</f>
        <v>1</v>
      </c>
      <c r="G142" s="126">
        <v>5</v>
      </c>
      <c r="H142" s="128">
        <v>44196</v>
      </c>
      <c r="I142" s="129" t="str">
        <f t="shared" ca="1" si="25"/>
        <v>49 mois et 9 jours</v>
      </c>
      <c r="J142" s="107">
        <f t="shared" ca="1" si="19"/>
        <v>49</v>
      </c>
      <c r="K142" s="75">
        <f t="shared" ca="1" si="20"/>
        <v>9</v>
      </c>
      <c r="L142" s="76" t="str">
        <f t="shared" ca="1" si="26"/>
        <v/>
      </c>
      <c r="M142" s="108">
        <f t="shared" si="28"/>
        <v>1</v>
      </c>
    </row>
    <row r="143" spans="1:13" ht="18.75" x14ac:dyDescent="0.25">
      <c r="A143" s="102" t="str">
        <f t="shared" si="27"/>
        <v>Fils suture 3/0</v>
      </c>
      <c r="C143" s="109" t="s">
        <v>176</v>
      </c>
      <c r="D143" s="109" t="s">
        <v>178</v>
      </c>
      <c r="E143" s="126"/>
      <c r="F143" s="127">
        <f>IF(C143="","",VLOOKUP(A143,[1]Listes!A:F,6,FALSE))</f>
        <v>1</v>
      </c>
      <c r="G143" s="126">
        <v>5</v>
      </c>
      <c r="H143" s="128">
        <v>44347</v>
      </c>
      <c r="I143" s="129" t="str">
        <f t="shared" ca="1" si="25"/>
        <v>54 mois et 9 jours</v>
      </c>
      <c r="J143" s="107">
        <f t="shared" ca="1" si="19"/>
        <v>54</v>
      </c>
      <c r="K143" s="75">
        <f t="shared" ca="1" si="20"/>
        <v>9</v>
      </c>
      <c r="L143" s="76" t="str">
        <f t="shared" ca="1" si="26"/>
        <v/>
      </c>
      <c r="M143" s="108">
        <f t="shared" si="28"/>
        <v>1</v>
      </c>
    </row>
    <row r="144" spans="1:13" ht="18.75" x14ac:dyDescent="0.25">
      <c r="A144" s="102" t="str">
        <f t="shared" si="27"/>
        <v>Fils suture 4/0</v>
      </c>
      <c r="C144" s="109" t="s">
        <v>176</v>
      </c>
      <c r="D144" s="109" t="s">
        <v>179</v>
      </c>
      <c r="E144" s="126"/>
      <c r="F144" s="127">
        <f>IF(C144="","",VLOOKUP(A144,[1]Listes!A:F,6,FALSE))</f>
        <v>0.5</v>
      </c>
      <c r="G144" s="126">
        <v>4</v>
      </c>
      <c r="H144" s="128">
        <v>44074</v>
      </c>
      <c r="I144" s="129" t="str">
        <f t="shared" ca="1" si="25"/>
        <v>45 mois et 9 jours</v>
      </c>
      <c r="J144" s="107">
        <f ca="1">IF(H144&lt;=TODAY(),"",IF(DATEDIF(TODAY(),H144,"m")&gt;0,DATEDIF(TODAY(),H144,"m"),""))</f>
        <v>45</v>
      </c>
      <c r="K144" s="75">
        <f ca="1">IF(OR(H144&lt;=TODAY(),H144=""),"",DATEDIF(TODAY(),H144,"md"))</f>
        <v>9</v>
      </c>
      <c r="L144" s="76" t="str">
        <f t="shared" ca="1" si="26"/>
        <v/>
      </c>
      <c r="M144" s="108">
        <f t="shared" si="28"/>
        <v>2</v>
      </c>
    </row>
    <row r="145" spans="1:13" ht="18.75" x14ac:dyDescent="0.25">
      <c r="A145" s="102" t="str">
        <f t="shared" si="27"/>
        <v>Fils suture 4/0</v>
      </c>
      <c r="C145" s="109" t="s">
        <v>176</v>
      </c>
      <c r="D145" s="109" t="s">
        <v>179</v>
      </c>
      <c r="E145" s="126"/>
      <c r="F145" s="127">
        <f>IF(C145="","",VLOOKUP(A145,[1]Listes!A:F,6,FALSE))</f>
        <v>0.5</v>
      </c>
      <c r="G145" s="126">
        <v>1</v>
      </c>
      <c r="H145" s="128">
        <v>44316</v>
      </c>
      <c r="I145" s="129" t="str">
        <f t="shared" ca="1" si="25"/>
        <v>53 mois et 8 jours</v>
      </c>
      <c r="J145" s="107">
        <f t="shared" ca="1" si="19"/>
        <v>53</v>
      </c>
      <c r="K145" s="75">
        <f t="shared" ca="1" si="20"/>
        <v>8</v>
      </c>
      <c r="L145" s="76" t="str">
        <f t="shared" ca="1" si="26"/>
        <v/>
      </c>
      <c r="M145" s="108">
        <f t="shared" si="28"/>
        <v>2</v>
      </c>
    </row>
    <row r="146" spans="1:13" ht="18.75" x14ac:dyDescent="0.25">
      <c r="A146" s="102" t="str">
        <f t="shared" si="27"/>
        <v>Fils suture 5/0</v>
      </c>
      <c r="C146" s="109" t="s">
        <v>176</v>
      </c>
      <c r="D146" s="109" t="s">
        <v>180</v>
      </c>
      <c r="E146" s="126"/>
      <c r="F146" s="127">
        <f>IF(C146="","",VLOOKUP(A146,[1]Listes!A:F,6,FALSE))</f>
        <v>1</v>
      </c>
      <c r="G146" s="126">
        <v>5</v>
      </c>
      <c r="H146" s="128">
        <v>43281</v>
      </c>
      <c r="I146" s="129" t="str">
        <f t="shared" ca="1" si="25"/>
        <v>19 mois et 8 jours</v>
      </c>
      <c r="J146" s="107">
        <f t="shared" ca="1" si="19"/>
        <v>19</v>
      </c>
      <c r="K146" s="75">
        <f t="shared" ca="1" si="20"/>
        <v>8</v>
      </c>
      <c r="L146" s="76" t="str">
        <f t="shared" ca="1" si="26"/>
        <v/>
      </c>
      <c r="M146" s="108">
        <f t="shared" si="28"/>
        <v>1</v>
      </c>
    </row>
    <row r="147" spans="1:13" ht="18.75" x14ac:dyDescent="0.25">
      <c r="A147" s="102" t="str">
        <f t="shared" si="27"/>
        <v>Agraffeuse 3M Précise</v>
      </c>
      <c r="C147" s="109" t="s">
        <v>181</v>
      </c>
      <c r="D147" s="109" t="s">
        <v>182</v>
      </c>
      <c r="E147" s="126"/>
      <c r="F147" s="127">
        <f>IF(C147="","",VLOOKUP(A147,[1]Listes!A:F,6,FALSE))</f>
        <v>1</v>
      </c>
      <c r="G147" s="126">
        <v>1</v>
      </c>
      <c r="H147" s="128">
        <v>43220</v>
      </c>
      <c r="I147" s="129" t="str">
        <f t="shared" ca="1" si="25"/>
        <v>17 mois et 8 jours</v>
      </c>
      <c r="J147" s="107">
        <f t="shared" ca="1" si="19"/>
        <v>17</v>
      </c>
      <c r="K147" s="75">
        <f t="shared" ca="1" si="20"/>
        <v>8</v>
      </c>
      <c r="L147" s="76" t="str">
        <f t="shared" ca="1" si="26"/>
        <v/>
      </c>
      <c r="M147" s="108">
        <f t="shared" si="28"/>
        <v>1</v>
      </c>
    </row>
    <row r="148" spans="1:13" ht="18.75" x14ac:dyDescent="0.25">
      <c r="A148" s="102" t="str">
        <f t="shared" si="27"/>
        <v>Agraphe 3M Précise</v>
      </c>
      <c r="C148" s="109" t="s">
        <v>183</v>
      </c>
      <c r="D148" s="109" t="s">
        <v>182</v>
      </c>
      <c r="E148" s="126"/>
      <c r="F148" s="127">
        <f>IF(C148="","",VLOOKUP(A148,[1]Listes!A:F,6,FALSE))</f>
        <v>1</v>
      </c>
      <c r="G148" s="126">
        <v>1</v>
      </c>
      <c r="H148" s="128">
        <v>42916</v>
      </c>
      <c r="I148" s="129" t="str">
        <f t="shared" ca="1" si="25"/>
        <v>7 mois et 8 jours</v>
      </c>
      <c r="J148" s="107">
        <f t="shared" ca="1" si="19"/>
        <v>7</v>
      </c>
      <c r="K148" s="75">
        <f t="shared" ca="1" si="20"/>
        <v>8</v>
      </c>
      <c r="L148" s="76" t="str">
        <f t="shared" ca="1" si="26"/>
        <v/>
      </c>
      <c r="M148" s="108">
        <f t="shared" si="28"/>
        <v>1</v>
      </c>
    </row>
    <row r="149" spans="1:13" ht="18.75" x14ac:dyDescent="0.25">
      <c r="A149" s="102" t="str">
        <f t="shared" si="27"/>
        <v xml:space="preserve"> </v>
      </c>
      <c r="C149" s="109"/>
      <c r="D149" s="126"/>
      <c r="E149" s="126"/>
      <c r="F149" s="127" t="str">
        <f>IF(C149="","",VLOOKUP(A149,[1]Listes!A:F,6,FALSE))</f>
        <v/>
      </c>
      <c r="G149" s="126"/>
      <c r="H149" s="128"/>
      <c r="I149" s="129" t="str">
        <f t="shared" ca="1" si="25"/>
        <v/>
      </c>
      <c r="J149" s="107" t="str">
        <f t="shared" ca="1" si="19"/>
        <v/>
      </c>
      <c r="K149" s="75" t="str">
        <f t="shared" ca="1" si="20"/>
        <v/>
      </c>
      <c r="L149" s="76" t="str">
        <f t="shared" si="26"/>
        <v/>
      </c>
      <c r="M149" s="108">
        <f t="shared" si="28"/>
        <v>28</v>
      </c>
    </row>
    <row r="150" spans="1:13" ht="18.75" x14ac:dyDescent="0.25">
      <c r="A150" s="102" t="str">
        <f t="shared" si="27"/>
        <v xml:space="preserve">Coalgan </v>
      </c>
      <c r="C150" s="109" t="s">
        <v>184</v>
      </c>
      <c r="D150" s="126"/>
      <c r="E150" s="126"/>
      <c r="F150" s="127">
        <f>IF(C150="","",VLOOKUP(A150,[1]Listes!A:F,6,FALSE))</f>
        <v>1</v>
      </c>
      <c r="G150" s="126">
        <v>1</v>
      </c>
      <c r="H150" s="110">
        <v>44286</v>
      </c>
      <c r="I150" s="129" t="str">
        <f t="shared" ca="1" si="25"/>
        <v>52 mois et 9 jours</v>
      </c>
      <c r="J150" s="107">
        <f t="shared" ca="1" si="19"/>
        <v>52</v>
      </c>
      <c r="K150" s="75">
        <f t="shared" ca="1" si="20"/>
        <v>9</v>
      </c>
      <c r="L150" s="76" t="str">
        <f t="shared" ca="1" si="26"/>
        <v/>
      </c>
      <c r="M150" s="108">
        <f t="shared" si="28"/>
        <v>1</v>
      </c>
    </row>
    <row r="151" spans="1:13" ht="18.75" x14ac:dyDescent="0.25">
      <c r="A151" s="102" t="str">
        <f t="shared" si="27"/>
        <v>Urgostrip Large 100mm*6mm</v>
      </c>
      <c r="C151" s="109" t="s">
        <v>185</v>
      </c>
      <c r="D151" s="109" t="s">
        <v>186</v>
      </c>
      <c r="E151" s="126"/>
      <c r="F151" s="127">
        <f>IF(C151="","",VLOOKUP(A151,[1]Listes!A:F,6,FALSE))</f>
        <v>1</v>
      </c>
      <c r="G151" s="126">
        <v>1</v>
      </c>
      <c r="H151" s="128">
        <v>43982</v>
      </c>
      <c r="I151" s="129" t="str">
        <f t="shared" ca="1" si="25"/>
        <v>42 mois et 9 jours</v>
      </c>
      <c r="J151" s="107">
        <f t="shared" ca="1" si="19"/>
        <v>42</v>
      </c>
      <c r="K151" s="75">
        <f t="shared" ca="1" si="20"/>
        <v>9</v>
      </c>
      <c r="L151" s="76" t="str">
        <f t="shared" ca="1" si="26"/>
        <v/>
      </c>
      <c r="M151" s="108">
        <f t="shared" si="28"/>
        <v>1</v>
      </c>
    </row>
    <row r="152" spans="1:13" ht="18.75" x14ac:dyDescent="0.25">
      <c r="A152" s="102" t="str">
        <f t="shared" si="27"/>
        <v>Urgostrip Fin    75mm*3mm</v>
      </c>
      <c r="C152" s="109" t="s">
        <v>185</v>
      </c>
      <c r="D152" s="109" t="s">
        <v>187</v>
      </c>
      <c r="E152" s="126"/>
      <c r="F152" s="127">
        <f>IF(C152="","",VLOOKUP(A152,[1]Listes!A:F,6,FALSE))</f>
        <v>1</v>
      </c>
      <c r="G152" s="126">
        <v>1</v>
      </c>
      <c r="H152" s="128">
        <v>43890</v>
      </c>
      <c r="I152" s="129" t="str">
        <f t="shared" ca="1" si="25"/>
        <v>39 mois et 7 jours</v>
      </c>
      <c r="J152" s="107">
        <f t="shared" ref="J152:J161" ca="1" si="29">IF(H152&lt;=TODAY(),"",IF(DATEDIF(TODAY(),H152,"m")&gt;0,DATEDIF(TODAY(),H152,"m"),""))</f>
        <v>39</v>
      </c>
      <c r="K152" s="75">
        <f t="shared" ref="K152:K161" ca="1" si="30">IF(OR(H152&lt;=TODAY(),H152=""),"",DATEDIF(TODAY(),H152,"md"))</f>
        <v>7</v>
      </c>
      <c r="L152" s="76" t="str">
        <f t="shared" ca="1" si="26"/>
        <v/>
      </c>
      <c r="M152" s="108">
        <f t="shared" si="28"/>
        <v>1</v>
      </c>
    </row>
    <row r="153" spans="1:13" ht="18.75" x14ac:dyDescent="0.25">
      <c r="A153" s="102" t="str">
        <f t="shared" si="27"/>
        <v xml:space="preserve">Bétadine jaune </v>
      </c>
      <c r="C153" s="109" t="s">
        <v>188</v>
      </c>
      <c r="D153" s="126"/>
      <c r="E153" s="126"/>
      <c r="F153" s="127">
        <f>IF(C153="","",VLOOKUP(A153,[1]Listes!A:F,6,FALSE))</f>
        <v>1</v>
      </c>
      <c r="G153" s="126">
        <v>1</v>
      </c>
      <c r="H153" s="128">
        <v>43616</v>
      </c>
      <c r="I153" s="129" t="str">
        <f t="shared" ca="1" si="25"/>
        <v>30 mois et 9 jours</v>
      </c>
      <c r="J153" s="107">
        <f t="shared" ca="1" si="29"/>
        <v>30</v>
      </c>
      <c r="K153" s="75">
        <f t="shared" ca="1" si="30"/>
        <v>9</v>
      </c>
      <c r="L153" s="76" t="str">
        <f t="shared" ca="1" si="26"/>
        <v/>
      </c>
      <c r="M153" s="108">
        <f t="shared" si="28"/>
        <v>1</v>
      </c>
    </row>
    <row r="154" spans="1:13" ht="18.75" x14ac:dyDescent="0.25">
      <c r="A154" s="102" t="str">
        <f t="shared" si="27"/>
        <v xml:space="preserve">Eosine </v>
      </c>
      <c r="C154" s="109" t="s">
        <v>189</v>
      </c>
      <c r="D154" s="126"/>
      <c r="E154" s="126"/>
      <c r="F154" s="127">
        <f>IF(C154="","",VLOOKUP(A154,[1]Listes!A:F,6,FALSE))</f>
        <v>1</v>
      </c>
      <c r="G154" s="126">
        <v>1</v>
      </c>
      <c r="H154" s="128">
        <v>43100</v>
      </c>
      <c r="I154" s="129" t="str">
        <f t="shared" ca="1" si="25"/>
        <v>13 mois et 9 jours</v>
      </c>
      <c r="J154" s="107">
        <f t="shared" ca="1" si="29"/>
        <v>13</v>
      </c>
      <c r="K154" s="75">
        <f t="shared" ca="1" si="30"/>
        <v>9</v>
      </c>
      <c r="L154" s="76" t="str">
        <f t="shared" ca="1" si="26"/>
        <v/>
      </c>
      <c r="M154" s="108">
        <f t="shared" si="28"/>
        <v>1</v>
      </c>
    </row>
    <row r="155" spans="1:13" ht="18.75" x14ac:dyDescent="0.25">
      <c r="A155" s="102" t="str">
        <f t="shared" si="27"/>
        <v xml:space="preserve"> </v>
      </c>
      <c r="C155" s="109"/>
      <c r="D155" s="126"/>
      <c r="E155" s="126"/>
      <c r="F155" s="127" t="str">
        <f>IF(C155="","",VLOOKUP(A155,[1]Listes!A:F,6,FALSE))</f>
        <v/>
      </c>
      <c r="G155" s="126"/>
      <c r="H155" s="128"/>
      <c r="I155" s="129" t="str">
        <f t="shared" ca="1" si="25"/>
        <v/>
      </c>
      <c r="J155" s="107" t="str">
        <f t="shared" ca="1" si="29"/>
        <v/>
      </c>
      <c r="K155" s="75" t="str">
        <f t="shared" ca="1" si="30"/>
        <v/>
      </c>
      <c r="L155" s="76" t="str">
        <f t="shared" si="26"/>
        <v/>
      </c>
      <c r="M155" s="108">
        <f t="shared" si="28"/>
        <v>28</v>
      </c>
    </row>
    <row r="156" spans="1:13" s="120" customFormat="1" ht="24.95" customHeight="1" x14ac:dyDescent="0.25">
      <c r="A156" s="102"/>
      <c r="B156" s="111"/>
      <c r="C156" s="112" t="s">
        <v>155</v>
      </c>
      <c r="D156" s="113"/>
      <c r="E156" s="113"/>
      <c r="F156" s="114"/>
      <c r="G156" s="113"/>
      <c r="H156" s="113"/>
      <c r="I156" s="115"/>
      <c r="J156" s="116" t="str">
        <f t="shared" ca="1" si="29"/>
        <v/>
      </c>
      <c r="K156" s="117" t="str">
        <f t="shared" ca="1" si="30"/>
        <v/>
      </c>
      <c r="L156" s="118"/>
      <c r="M156" s="119"/>
    </row>
    <row r="157" spans="1:13" ht="18.75" x14ac:dyDescent="0.25">
      <c r="A157" s="102" t="str">
        <f t="shared" si="27"/>
        <v xml:space="preserve"> </v>
      </c>
      <c r="C157" s="109"/>
      <c r="D157" s="126"/>
      <c r="E157" s="126"/>
      <c r="F157" s="127" t="str">
        <f>IF(C157="","",VLOOKUP(A157,[1]Listes!A:F,6,FALSE))</f>
        <v/>
      </c>
      <c r="G157" s="126"/>
      <c r="H157" s="128"/>
      <c r="I157" s="129" t="str">
        <f t="shared" ref="I157:I161" ca="1" si="31">IF(G157="","",IF(H157="","",IF(H157&lt;=TODAY(),"Périmé",IF(L157="ok",CONCATENATE("Dans ",IF(DATEDIF(TODAY(),H157,"m")&gt;0,DATEDIF(TODAY(),H157,"m")&amp;" mois et ","")&amp;DATEDIF(TODAY(),H157,"md")&amp;" jours sera en péremption"),IF(DATEDIF(TODAY(),H157,"m")&gt;0,DATEDIF(TODAY(),H157,"m")&amp;" mois et ","")&amp;DATEDIF(TODAY(),H157,"md")&amp;" jours"))))</f>
        <v/>
      </c>
      <c r="J157" s="107" t="str">
        <f ca="1">IF(H157&lt;=TODAY(),"",IF(DATEDIF(TODAY(),H157,"m")&gt;0,DATEDIF(TODAY(),H157,"m"),""))</f>
        <v/>
      </c>
      <c r="K157" s="75" t="str">
        <f ca="1">IF(OR(H157&lt;=TODAY(),H157=""),"",DATEDIF(TODAY(),H157,"md"))</f>
        <v/>
      </c>
      <c r="L157" s="76" t="str">
        <f>IF(G157="","",IF(OR(AND($J157=$J$5,$K157=0),AND($J157="",$K157&lt;=$K$5,G157&gt;0),($J157&lt;$J$5),G157&lt;=0),"ok",""))</f>
        <v/>
      </c>
      <c r="M157" s="108">
        <f t="shared" si="28"/>
        <v>28</v>
      </c>
    </row>
    <row r="158" spans="1:13" ht="18.75" x14ac:dyDescent="0.25">
      <c r="A158" s="102" t="str">
        <f t="shared" si="27"/>
        <v xml:space="preserve">Chargeur de batterie pour aspirateur ACCUVAC </v>
      </c>
      <c r="C158" s="109" t="s">
        <v>190</v>
      </c>
      <c r="D158" s="126"/>
      <c r="E158" s="126"/>
      <c r="F158" s="127">
        <f>IF(C158="","",VLOOKUP(A158,[1]Listes!A:F,6,FALSE))</f>
        <v>1</v>
      </c>
      <c r="G158" s="126">
        <v>1</v>
      </c>
      <c r="H158" s="128"/>
      <c r="I158" s="129" t="str">
        <f t="shared" ca="1" si="31"/>
        <v/>
      </c>
      <c r="J158" s="107" t="str">
        <f t="shared" ca="1" si="29"/>
        <v/>
      </c>
      <c r="K158" s="75" t="str">
        <f t="shared" ca="1" si="30"/>
        <v/>
      </c>
      <c r="L158" s="76" t="str">
        <f ca="1">IF(G158="","",IF(OR(AND($J158=$J$5,$K158=0),AND($J158="",$K158&lt;=$K$5,G158&gt;0),($J158&lt;$J$5),G158&lt;=0),"ok",""))</f>
        <v/>
      </c>
      <c r="M158" s="108">
        <f t="shared" si="28"/>
        <v>1</v>
      </c>
    </row>
    <row r="159" spans="1:13" ht="18.75" x14ac:dyDescent="0.25">
      <c r="A159" s="102" t="str">
        <f t="shared" si="27"/>
        <v xml:space="preserve">Sondes d'aspiration </v>
      </c>
      <c r="C159" s="109" t="s">
        <v>191</v>
      </c>
      <c r="D159" s="126"/>
      <c r="E159" s="126"/>
      <c r="F159" s="127">
        <f>IF(C159="","",VLOOKUP(A159,[1]Listes!A:F,6,FALSE))</f>
        <v>5</v>
      </c>
      <c r="G159" s="126">
        <v>5</v>
      </c>
      <c r="H159" s="128"/>
      <c r="I159" s="129" t="str">
        <f t="shared" ca="1" si="31"/>
        <v/>
      </c>
      <c r="J159" s="107" t="str">
        <f t="shared" ca="1" si="29"/>
        <v/>
      </c>
      <c r="K159" s="75" t="str">
        <f t="shared" ca="1" si="30"/>
        <v/>
      </c>
      <c r="L159" s="76" t="str">
        <f ca="1">IF(G159="","",IF(OR(AND($J159=$J$5,$K159=0),AND($J159="",$K159&lt;=$K$5,G159&gt;0),($J159&lt;$J$5),G159&lt;=0),"ok",""))</f>
        <v/>
      </c>
      <c r="M159" s="108">
        <f t="shared" si="28"/>
        <v>1</v>
      </c>
    </row>
    <row r="160" spans="1:13" ht="18.75" x14ac:dyDescent="0.25">
      <c r="A160" s="102" t="str">
        <f t="shared" si="27"/>
        <v xml:space="preserve">Stop vide (à changer après chaque aspiration) </v>
      </c>
      <c r="C160" s="109" t="s">
        <v>192</v>
      </c>
      <c r="D160" s="126"/>
      <c r="E160" s="126"/>
      <c r="F160" s="127">
        <f>IF(C160="","",VLOOKUP(A160,[1]Listes!A:F,6,FALSE))</f>
        <v>1</v>
      </c>
      <c r="G160" s="126">
        <v>1</v>
      </c>
      <c r="H160" s="128"/>
      <c r="I160" s="129" t="str">
        <f t="shared" ca="1" si="31"/>
        <v/>
      </c>
      <c r="J160" s="107" t="str">
        <f t="shared" ca="1" si="29"/>
        <v/>
      </c>
      <c r="K160" s="75" t="str">
        <f t="shared" ca="1" si="30"/>
        <v/>
      </c>
      <c r="L160" s="76" t="str">
        <f ca="1">IF(G160="","",IF(OR(AND($J160=$J$5,$K160=0),AND($J160="",$K160&lt;=$K$5,G160&gt;0),($J160&lt;$J$5),G160&lt;=0),"ok",""))</f>
        <v/>
      </c>
      <c r="M160" s="108">
        <f t="shared" si="28"/>
        <v>1</v>
      </c>
    </row>
    <row r="161" spans="1:13" ht="18.75" x14ac:dyDescent="0.25">
      <c r="A161" s="102" t="str">
        <f t="shared" si="27"/>
        <v xml:space="preserve"> </v>
      </c>
      <c r="C161" s="109"/>
      <c r="D161" s="126"/>
      <c r="E161" s="126"/>
      <c r="F161" s="127" t="str">
        <f>IF(C161="","",VLOOKUP(A161,[1]Listes!A:F,6,FALSE))</f>
        <v/>
      </c>
      <c r="G161" s="126"/>
      <c r="H161" s="128"/>
      <c r="I161" s="129" t="str">
        <f t="shared" ca="1" si="31"/>
        <v/>
      </c>
      <c r="J161" s="107" t="str">
        <f t="shared" ca="1" si="29"/>
        <v/>
      </c>
      <c r="K161" s="75" t="str">
        <f t="shared" ca="1" si="30"/>
        <v/>
      </c>
      <c r="L161" s="76" t="str">
        <f>IF(G161="","",IF(OR(AND($J161=$J$5,$K161=0),AND($J161="",$K161&lt;=$K$5,G161&gt;0),($J161&lt;$J$5),G161&lt;=0),"ok",""))</f>
        <v/>
      </c>
      <c r="M161" s="108">
        <f t="shared" si="28"/>
        <v>28</v>
      </c>
    </row>
  </sheetData>
  <mergeCells count="4">
    <mergeCell ref="A2:B3"/>
    <mergeCell ref="C2:C3"/>
    <mergeCell ref="D2:D3"/>
    <mergeCell ref="E2:G2"/>
  </mergeCells>
  <conditionalFormatting sqref="C6:E6 G6:I6">
    <cfRule type="expression" dxfId="311" priority="311">
      <formula>AND($L6="ok")</formula>
    </cfRule>
    <cfRule type="expression" dxfId="310" priority="312">
      <formula>AND($I6="Périmé")</formula>
    </cfRule>
  </conditionalFormatting>
  <conditionalFormatting sqref="C7:E7 G7:I7 F6:F12">
    <cfRule type="expression" dxfId="309" priority="309">
      <formula>AND($L6="ok")</formula>
    </cfRule>
    <cfRule type="expression" dxfId="308" priority="310">
      <formula>AND($I6="Périmé")</formula>
    </cfRule>
  </conditionalFormatting>
  <conditionalFormatting sqref="C8:E8 G8:I8">
    <cfRule type="expression" dxfId="307" priority="307">
      <formula>AND($L8="ok")</formula>
    </cfRule>
    <cfRule type="expression" dxfId="306" priority="308">
      <formula>AND($I8="Périmé")</formula>
    </cfRule>
  </conditionalFormatting>
  <conditionalFormatting sqref="C9:E9 G9:I9">
    <cfRule type="expression" dxfId="305" priority="305">
      <formula>AND($L9="ok")</formula>
    </cfRule>
    <cfRule type="expression" dxfId="304" priority="306">
      <formula>AND($I9="Périmé")</formula>
    </cfRule>
  </conditionalFormatting>
  <conditionalFormatting sqref="C10:E10 G10:I10">
    <cfRule type="expression" dxfId="303" priority="303">
      <formula>AND($L10="ok")</formula>
    </cfRule>
    <cfRule type="expression" dxfId="302" priority="304">
      <formula>AND($I10="Périmé")</formula>
    </cfRule>
  </conditionalFormatting>
  <conditionalFormatting sqref="C11:E11 G11:I11">
    <cfRule type="expression" dxfId="301" priority="301">
      <formula>AND($L11="ok")</formula>
    </cfRule>
    <cfRule type="expression" dxfId="300" priority="302">
      <formula>AND($I11="Périmé")</formula>
    </cfRule>
  </conditionalFormatting>
  <conditionalFormatting sqref="C12:E12 G12:I12">
    <cfRule type="expression" dxfId="299" priority="299">
      <formula>AND($L12="ok")</formula>
    </cfRule>
    <cfRule type="expression" dxfId="298" priority="300">
      <formula>AND($I12="Périmé")</formula>
    </cfRule>
  </conditionalFormatting>
  <conditionalFormatting sqref="C14:E14 G14:I14">
    <cfRule type="expression" dxfId="297" priority="297">
      <formula>AND($L14="ok")</formula>
    </cfRule>
    <cfRule type="expression" dxfId="296" priority="298">
      <formula>AND($I14="Périmé")</formula>
    </cfRule>
  </conditionalFormatting>
  <conditionalFormatting sqref="C15:E15 G15:I15">
    <cfRule type="expression" dxfId="295" priority="295">
      <formula>AND($L15="ok")</formula>
    </cfRule>
    <cfRule type="expression" dxfId="294" priority="296">
      <formula>AND($I15="Périmé")</formula>
    </cfRule>
  </conditionalFormatting>
  <conditionalFormatting sqref="C16:E16 G16:I16">
    <cfRule type="expression" dxfId="293" priority="293">
      <formula>AND($L16="ok")</formula>
    </cfRule>
    <cfRule type="expression" dxfId="292" priority="294">
      <formula>AND($I16="Périmé")</formula>
    </cfRule>
  </conditionalFormatting>
  <conditionalFormatting sqref="C17:E17 G17:I17">
    <cfRule type="expression" dxfId="291" priority="291">
      <formula>AND($L17="ok")</formula>
    </cfRule>
    <cfRule type="expression" dxfId="290" priority="292">
      <formula>AND($I17="Périmé")</formula>
    </cfRule>
  </conditionalFormatting>
  <conditionalFormatting sqref="C18:E18 G18:I18">
    <cfRule type="expression" dxfId="289" priority="289">
      <formula>AND($L18="ok")</formula>
    </cfRule>
    <cfRule type="expression" dxfId="288" priority="290">
      <formula>AND($I18="Périmé")</formula>
    </cfRule>
  </conditionalFormatting>
  <conditionalFormatting sqref="C19:E19 G19:I19">
    <cfRule type="expression" dxfId="287" priority="287">
      <formula>AND($L19="ok")</formula>
    </cfRule>
    <cfRule type="expression" dxfId="286" priority="288">
      <formula>AND($I19="Périmé")</formula>
    </cfRule>
  </conditionalFormatting>
  <conditionalFormatting sqref="C21:E21 G21:I21">
    <cfRule type="expression" dxfId="285" priority="285">
      <formula>AND($L21="ok")</formula>
    </cfRule>
    <cfRule type="expression" dxfId="284" priority="286">
      <formula>AND($I21="Périmé")</formula>
    </cfRule>
  </conditionalFormatting>
  <conditionalFormatting sqref="C26:E26 G26:I26">
    <cfRule type="expression" dxfId="283" priority="283">
      <formula>AND($L26="ok")</formula>
    </cfRule>
    <cfRule type="expression" dxfId="282" priority="284">
      <formula>AND($I26="Périmé")</formula>
    </cfRule>
  </conditionalFormatting>
  <conditionalFormatting sqref="C28:E28 G28:I28">
    <cfRule type="expression" dxfId="281" priority="281">
      <formula>AND($L28="ok")</formula>
    </cfRule>
    <cfRule type="expression" dxfId="280" priority="282">
      <formula>AND($I28="Périmé")</formula>
    </cfRule>
  </conditionalFormatting>
  <conditionalFormatting sqref="C29:E29 G29:I29">
    <cfRule type="expression" dxfId="279" priority="279">
      <formula>AND($L29="ok")</formula>
    </cfRule>
    <cfRule type="expression" dxfId="278" priority="280">
      <formula>AND($I29="Périmé")</formula>
    </cfRule>
  </conditionalFormatting>
  <conditionalFormatting sqref="C30:E30 G30:I30">
    <cfRule type="expression" dxfId="277" priority="277">
      <formula>AND($L30="ok")</formula>
    </cfRule>
    <cfRule type="expression" dxfId="276" priority="278">
      <formula>AND($I30="Périmé")</formula>
    </cfRule>
  </conditionalFormatting>
  <conditionalFormatting sqref="C32:E32 G32:I32">
    <cfRule type="expression" dxfId="275" priority="275">
      <formula>AND($L32="ok")</formula>
    </cfRule>
    <cfRule type="expression" dxfId="274" priority="276">
      <formula>AND($I32="Périmé")</formula>
    </cfRule>
  </conditionalFormatting>
  <conditionalFormatting sqref="C33:E33 G33:I33">
    <cfRule type="expression" dxfId="273" priority="273">
      <formula>AND($L33="ok")</formula>
    </cfRule>
    <cfRule type="expression" dxfId="272" priority="274">
      <formula>AND($I33="Périmé")</formula>
    </cfRule>
  </conditionalFormatting>
  <conditionalFormatting sqref="C34:E34 G34:I34">
    <cfRule type="expression" dxfId="271" priority="271">
      <formula>AND($L34="ok")</formula>
    </cfRule>
    <cfRule type="expression" dxfId="270" priority="272">
      <formula>AND($I34="Périmé")</formula>
    </cfRule>
  </conditionalFormatting>
  <conditionalFormatting sqref="C36:E36 G36:I36">
    <cfRule type="expression" dxfId="269" priority="269">
      <formula>AND($L36="ok")</formula>
    </cfRule>
    <cfRule type="expression" dxfId="268" priority="270">
      <formula>AND($I36="Périmé")</formula>
    </cfRule>
  </conditionalFormatting>
  <conditionalFormatting sqref="C37:E37 G37:I37">
    <cfRule type="expression" dxfId="267" priority="267">
      <formula>AND($L37="ok")</formula>
    </cfRule>
    <cfRule type="expression" dxfId="266" priority="268">
      <formula>AND($I37="Périmé")</formula>
    </cfRule>
  </conditionalFormatting>
  <conditionalFormatting sqref="C38:E38 G38:I38">
    <cfRule type="expression" dxfId="265" priority="265">
      <formula>AND($L38="ok")</formula>
    </cfRule>
    <cfRule type="expression" dxfId="264" priority="266">
      <formula>AND($I38="Périmé")</formula>
    </cfRule>
  </conditionalFormatting>
  <conditionalFormatting sqref="C40:E40 G40:I40">
    <cfRule type="expression" dxfId="263" priority="263">
      <formula>AND($L40="ok")</formula>
    </cfRule>
    <cfRule type="expression" dxfId="262" priority="264">
      <formula>AND($I40="Périmé")</formula>
    </cfRule>
  </conditionalFormatting>
  <conditionalFormatting sqref="C41:E41 G41:I41">
    <cfRule type="expression" dxfId="261" priority="261">
      <formula>AND($L41="ok")</formula>
    </cfRule>
    <cfRule type="expression" dxfId="260" priority="262">
      <formula>AND($I41="Périmé")</formula>
    </cfRule>
  </conditionalFormatting>
  <conditionalFormatting sqref="C42:E42 G42:I42">
    <cfRule type="expression" dxfId="259" priority="259">
      <formula>AND($L42="ok")</formula>
    </cfRule>
    <cfRule type="expression" dxfId="258" priority="260">
      <formula>AND($I42="Périmé")</formula>
    </cfRule>
  </conditionalFormatting>
  <conditionalFormatting sqref="C43:E43 G43:I43">
    <cfRule type="expression" dxfId="257" priority="257">
      <formula>AND($L43="ok")</formula>
    </cfRule>
    <cfRule type="expression" dxfId="256" priority="258">
      <formula>AND($I43="Périmé")</formula>
    </cfRule>
  </conditionalFormatting>
  <conditionalFormatting sqref="C44:E44 G44:I44">
    <cfRule type="expression" dxfId="255" priority="255">
      <formula>AND($L44="ok")</formula>
    </cfRule>
    <cfRule type="expression" dxfId="254" priority="256">
      <formula>AND($I44="Périmé")</formula>
    </cfRule>
  </conditionalFormatting>
  <conditionalFormatting sqref="C45:E45 G45:I45">
    <cfRule type="expression" dxfId="253" priority="253">
      <formula>AND($L45="ok")</formula>
    </cfRule>
    <cfRule type="expression" dxfId="252" priority="254">
      <formula>AND($I45="Périmé")</formula>
    </cfRule>
  </conditionalFormatting>
  <conditionalFormatting sqref="C46:E46 G46:I46">
    <cfRule type="expression" dxfId="251" priority="251">
      <formula>AND($L46="ok")</formula>
    </cfRule>
    <cfRule type="expression" dxfId="250" priority="252">
      <formula>AND($I46="Périmé")</formula>
    </cfRule>
  </conditionalFormatting>
  <conditionalFormatting sqref="C47:E47 G47:I47">
    <cfRule type="expression" dxfId="249" priority="249">
      <formula>AND($L47="ok")</formula>
    </cfRule>
    <cfRule type="expression" dxfId="248" priority="250">
      <formula>AND($I47="Périmé")</formula>
    </cfRule>
  </conditionalFormatting>
  <conditionalFormatting sqref="C48:E48 G48:I48">
    <cfRule type="expression" dxfId="247" priority="247">
      <formula>AND($L48="ok")</formula>
    </cfRule>
    <cfRule type="expression" dxfId="246" priority="248">
      <formula>AND($I48="Périmé")</formula>
    </cfRule>
  </conditionalFormatting>
  <conditionalFormatting sqref="C49:E49 G49:I49">
    <cfRule type="expression" dxfId="245" priority="245">
      <formula>AND($L49="ok")</formula>
    </cfRule>
    <cfRule type="expression" dxfId="244" priority="246">
      <formula>AND($I49="Périmé")</formula>
    </cfRule>
  </conditionalFormatting>
  <conditionalFormatting sqref="C50:E50 G50:I50">
    <cfRule type="expression" dxfId="243" priority="243">
      <formula>AND($L50="ok")</formula>
    </cfRule>
    <cfRule type="expression" dxfId="242" priority="244">
      <formula>AND($I50="Périmé")</formula>
    </cfRule>
  </conditionalFormatting>
  <conditionalFormatting sqref="C51:E51 G51:I51">
    <cfRule type="expression" dxfId="241" priority="241">
      <formula>AND($L51="ok")</formula>
    </cfRule>
    <cfRule type="expression" dxfId="240" priority="242">
      <formula>AND($I51="Périmé")</formula>
    </cfRule>
  </conditionalFormatting>
  <conditionalFormatting sqref="C52:E52 G52:I52">
    <cfRule type="expression" dxfId="239" priority="239">
      <formula>AND($L52="ok")</formula>
    </cfRule>
    <cfRule type="expression" dxfId="238" priority="240">
      <formula>AND($I52="Périmé")</formula>
    </cfRule>
  </conditionalFormatting>
  <conditionalFormatting sqref="C53:E53 G53:I53">
    <cfRule type="expression" dxfId="237" priority="237">
      <formula>AND($L53="ok")</formula>
    </cfRule>
    <cfRule type="expression" dxfId="236" priority="238">
      <formula>AND($I53="Périmé")</formula>
    </cfRule>
  </conditionalFormatting>
  <conditionalFormatting sqref="C54:E54 G54:I54">
    <cfRule type="expression" dxfId="235" priority="235">
      <formula>AND($L54="ok")</formula>
    </cfRule>
    <cfRule type="expression" dxfId="234" priority="236">
      <formula>AND($I54="Périmé")</formula>
    </cfRule>
  </conditionalFormatting>
  <conditionalFormatting sqref="C55:E55 G55:I55">
    <cfRule type="expression" dxfId="233" priority="233">
      <formula>AND($L55="ok")</formula>
    </cfRule>
    <cfRule type="expression" dxfId="232" priority="234">
      <formula>AND($I55="Périmé")</formula>
    </cfRule>
  </conditionalFormatting>
  <conditionalFormatting sqref="C56:E56 G56:I56">
    <cfRule type="expression" dxfId="231" priority="231">
      <formula>AND($L56="ok")</formula>
    </cfRule>
    <cfRule type="expression" dxfId="230" priority="232">
      <formula>AND($I56="Périmé")</formula>
    </cfRule>
  </conditionalFormatting>
  <conditionalFormatting sqref="C57:E57 G57:I57">
    <cfRule type="expression" dxfId="229" priority="229">
      <formula>AND($L57="ok")</formula>
    </cfRule>
    <cfRule type="expression" dxfId="228" priority="230">
      <formula>AND($I57="Périmé")</formula>
    </cfRule>
  </conditionalFormatting>
  <conditionalFormatting sqref="C59:E59 G59:I59">
    <cfRule type="expression" dxfId="227" priority="227">
      <formula>AND($L59="ok")</formula>
    </cfRule>
    <cfRule type="expression" dxfId="226" priority="228">
      <formula>AND($I59="Périmé")</formula>
    </cfRule>
  </conditionalFormatting>
  <conditionalFormatting sqref="C60:E60 G60:I60">
    <cfRule type="expression" dxfId="225" priority="225">
      <formula>AND($L60="ok")</formula>
    </cfRule>
    <cfRule type="expression" dxfId="224" priority="226">
      <formula>AND($I60="Périmé")</formula>
    </cfRule>
  </conditionalFormatting>
  <conditionalFormatting sqref="C61:E61 G61:I61">
    <cfRule type="expression" dxfId="223" priority="223">
      <formula>AND($L61="ok")</formula>
    </cfRule>
    <cfRule type="expression" dxfId="222" priority="224">
      <formula>AND($I61="Périmé")</formula>
    </cfRule>
  </conditionalFormatting>
  <conditionalFormatting sqref="C62:E62 G62:I62">
    <cfRule type="expression" dxfId="221" priority="221">
      <formula>AND($L62="ok")</formula>
    </cfRule>
    <cfRule type="expression" dxfId="220" priority="222">
      <formula>AND($I62="Périmé")</formula>
    </cfRule>
  </conditionalFormatting>
  <conditionalFormatting sqref="C63:E63 G63:I63">
    <cfRule type="expression" dxfId="219" priority="219">
      <formula>AND($L63="ok")</formula>
    </cfRule>
    <cfRule type="expression" dxfId="218" priority="220">
      <formula>AND($I63="Périmé")</formula>
    </cfRule>
  </conditionalFormatting>
  <conditionalFormatting sqref="C64:E64 G64:I64">
    <cfRule type="expression" dxfId="217" priority="217">
      <formula>AND($L64="ok")</formula>
    </cfRule>
    <cfRule type="expression" dxfId="216" priority="218">
      <formula>AND($I64="Périmé")</formula>
    </cfRule>
  </conditionalFormatting>
  <conditionalFormatting sqref="C65:E65 G65:I65">
    <cfRule type="expression" dxfId="215" priority="215">
      <formula>AND($L65="ok")</formula>
    </cfRule>
    <cfRule type="expression" dxfId="214" priority="216">
      <formula>AND($I65="Périmé")</formula>
    </cfRule>
  </conditionalFormatting>
  <conditionalFormatting sqref="C66:E66 G66:I66">
    <cfRule type="expression" dxfId="213" priority="213">
      <formula>AND($L66="ok")</formula>
    </cfRule>
    <cfRule type="expression" dxfId="212" priority="214">
      <formula>AND($I66="Périmé")</formula>
    </cfRule>
  </conditionalFormatting>
  <conditionalFormatting sqref="C67:E67 G67:I67">
    <cfRule type="expression" dxfId="211" priority="211">
      <formula>AND($L67="ok")</formula>
    </cfRule>
    <cfRule type="expression" dxfId="210" priority="212">
      <formula>AND($I67="Périmé")</formula>
    </cfRule>
  </conditionalFormatting>
  <conditionalFormatting sqref="C68:E68 G68:I68">
    <cfRule type="expression" dxfId="209" priority="209">
      <formula>AND($L68="ok")</formula>
    </cfRule>
    <cfRule type="expression" dxfId="208" priority="210">
      <formula>AND($I68="Périmé")</formula>
    </cfRule>
  </conditionalFormatting>
  <conditionalFormatting sqref="C69:E69 G69:I69">
    <cfRule type="expression" dxfId="207" priority="207">
      <formula>AND($L69="ok")</formula>
    </cfRule>
    <cfRule type="expression" dxfId="206" priority="208">
      <formula>AND($I69="Périmé")</formula>
    </cfRule>
  </conditionalFormatting>
  <conditionalFormatting sqref="C70:E70 G70:I70">
    <cfRule type="expression" dxfId="205" priority="205">
      <formula>AND($L70="ok")</formula>
    </cfRule>
    <cfRule type="expression" dxfId="204" priority="206">
      <formula>AND($I70="Périmé")</formula>
    </cfRule>
  </conditionalFormatting>
  <conditionalFormatting sqref="C71:E71 G71:I71">
    <cfRule type="expression" dxfId="203" priority="203">
      <formula>AND($L71="ok")</formula>
    </cfRule>
    <cfRule type="expression" dxfId="202" priority="204">
      <formula>AND($I71="Périmé")</formula>
    </cfRule>
  </conditionalFormatting>
  <conditionalFormatting sqref="C72:E72 G72:I72">
    <cfRule type="expression" dxfId="201" priority="201">
      <formula>AND($L72="ok")</formula>
    </cfRule>
    <cfRule type="expression" dxfId="200" priority="202">
      <formula>AND($I72="Périmé")</formula>
    </cfRule>
  </conditionalFormatting>
  <conditionalFormatting sqref="C73:E73 G73:I73">
    <cfRule type="expression" dxfId="199" priority="199">
      <formula>AND($L73="ok")</formula>
    </cfRule>
    <cfRule type="expression" dxfId="198" priority="200">
      <formula>AND($I73="Périmé")</formula>
    </cfRule>
  </conditionalFormatting>
  <conditionalFormatting sqref="C74:E74 G74:I74">
    <cfRule type="expression" dxfId="197" priority="197">
      <formula>AND($L74="ok")</formula>
    </cfRule>
    <cfRule type="expression" dxfId="196" priority="198">
      <formula>AND($I74="Périmé")</formula>
    </cfRule>
  </conditionalFormatting>
  <conditionalFormatting sqref="C75:E75 G75:I75">
    <cfRule type="expression" dxfId="195" priority="195">
      <formula>AND($L75="ok")</formula>
    </cfRule>
    <cfRule type="expression" dxfId="194" priority="196">
      <formula>AND($I75="Périmé")</formula>
    </cfRule>
  </conditionalFormatting>
  <conditionalFormatting sqref="C76:E76 G76:I76">
    <cfRule type="expression" dxfId="193" priority="193">
      <formula>AND($L76="ok")</formula>
    </cfRule>
    <cfRule type="expression" dxfId="192" priority="194">
      <formula>AND($I76="Périmé")</formula>
    </cfRule>
  </conditionalFormatting>
  <conditionalFormatting sqref="C77:E77 G77:I77">
    <cfRule type="expression" dxfId="191" priority="191">
      <formula>AND($L77="ok")</formula>
    </cfRule>
    <cfRule type="expression" dxfId="190" priority="192">
      <formula>AND($I77="Périmé")</formula>
    </cfRule>
  </conditionalFormatting>
  <conditionalFormatting sqref="C78:E78 G78:I78">
    <cfRule type="expression" dxfId="189" priority="189">
      <formula>AND($L78="ok")</formula>
    </cfRule>
    <cfRule type="expression" dxfId="188" priority="190">
      <formula>AND($I78="Périmé")</formula>
    </cfRule>
  </conditionalFormatting>
  <conditionalFormatting sqref="C79:E79 G79:I79">
    <cfRule type="expression" dxfId="187" priority="187">
      <formula>AND($L79="ok")</formula>
    </cfRule>
    <cfRule type="expression" dxfId="186" priority="188">
      <formula>AND($I79="Périmé")</formula>
    </cfRule>
  </conditionalFormatting>
  <conditionalFormatting sqref="C80:E80 G80:I80">
    <cfRule type="expression" dxfId="185" priority="185">
      <formula>AND($L80="ok")</formula>
    </cfRule>
    <cfRule type="expression" dxfId="184" priority="186">
      <formula>AND($I80="Périmé")</formula>
    </cfRule>
  </conditionalFormatting>
  <conditionalFormatting sqref="C81:E81 G81:I81">
    <cfRule type="expression" dxfId="183" priority="183">
      <formula>AND($L81="ok")</formula>
    </cfRule>
    <cfRule type="expression" dxfId="182" priority="184">
      <formula>AND($I81="Périmé")</formula>
    </cfRule>
  </conditionalFormatting>
  <conditionalFormatting sqref="C82:E82 G82:I82">
    <cfRule type="expression" dxfId="181" priority="181">
      <formula>AND($L82="ok")</formula>
    </cfRule>
    <cfRule type="expression" dxfId="180" priority="182">
      <formula>AND($I82="Périmé")</formula>
    </cfRule>
  </conditionalFormatting>
  <conditionalFormatting sqref="C83:E83 G83:I83">
    <cfRule type="expression" dxfId="179" priority="179">
      <formula>AND($L83="ok")</formula>
    </cfRule>
    <cfRule type="expression" dxfId="178" priority="180">
      <formula>AND($I83="Périmé")</formula>
    </cfRule>
  </conditionalFormatting>
  <conditionalFormatting sqref="C84:E84 G84:I84">
    <cfRule type="expression" dxfId="177" priority="177">
      <formula>AND($L84="ok")</formula>
    </cfRule>
    <cfRule type="expression" dxfId="176" priority="178">
      <formula>AND($I84="Périmé")</formula>
    </cfRule>
  </conditionalFormatting>
  <conditionalFormatting sqref="C85:E85 G85:I85">
    <cfRule type="expression" dxfId="175" priority="175">
      <formula>AND($L85="ok")</formula>
    </cfRule>
    <cfRule type="expression" dxfId="174" priority="176">
      <formula>AND($I85="Périmé")</formula>
    </cfRule>
  </conditionalFormatting>
  <conditionalFormatting sqref="C86:E86 G86:I86">
    <cfRule type="expression" dxfId="173" priority="173">
      <formula>AND($L86="ok")</formula>
    </cfRule>
    <cfRule type="expression" dxfId="172" priority="174">
      <formula>AND($I86="Périmé")</formula>
    </cfRule>
  </conditionalFormatting>
  <conditionalFormatting sqref="C87:E87 G87:I87">
    <cfRule type="expression" dxfId="171" priority="171">
      <formula>AND($L87="ok")</formula>
    </cfRule>
    <cfRule type="expression" dxfId="170" priority="172">
      <formula>AND($I87="Périmé")</formula>
    </cfRule>
  </conditionalFormatting>
  <conditionalFormatting sqref="C88:E88 G88:I88">
    <cfRule type="expression" dxfId="169" priority="169">
      <formula>AND($L88="ok")</formula>
    </cfRule>
    <cfRule type="expression" dxfId="168" priority="170">
      <formula>AND($I88="Périmé")</formula>
    </cfRule>
  </conditionalFormatting>
  <conditionalFormatting sqref="C89:E89 G89:I89">
    <cfRule type="expression" dxfId="167" priority="167">
      <formula>AND($L89="ok")</formula>
    </cfRule>
    <cfRule type="expression" dxfId="166" priority="168">
      <formula>AND($I89="Périmé")</formula>
    </cfRule>
  </conditionalFormatting>
  <conditionalFormatting sqref="C90:E90 G90:I90">
    <cfRule type="expression" dxfId="165" priority="165">
      <formula>AND($L90="ok")</formula>
    </cfRule>
    <cfRule type="expression" dxfId="164" priority="166">
      <formula>AND($I90="Périmé")</formula>
    </cfRule>
  </conditionalFormatting>
  <conditionalFormatting sqref="C91:E91 G91:I91">
    <cfRule type="expression" dxfId="163" priority="163">
      <formula>AND($L91="ok")</formula>
    </cfRule>
    <cfRule type="expression" dxfId="162" priority="164">
      <formula>AND($I91="Périmé")</formula>
    </cfRule>
  </conditionalFormatting>
  <conditionalFormatting sqref="C92:E92 G92:I92">
    <cfRule type="expression" dxfId="161" priority="161">
      <formula>AND($L92="ok")</formula>
    </cfRule>
    <cfRule type="expression" dxfId="160" priority="162">
      <formula>AND($I92="Périmé")</formula>
    </cfRule>
  </conditionalFormatting>
  <conditionalFormatting sqref="C93:E93 G93:I93">
    <cfRule type="expression" dxfId="159" priority="159">
      <formula>AND($L93="ok")</formula>
    </cfRule>
    <cfRule type="expression" dxfId="158" priority="160">
      <formula>AND($I93="Périmé")</formula>
    </cfRule>
  </conditionalFormatting>
  <conditionalFormatting sqref="C95:E95 G95:I95">
    <cfRule type="expression" dxfId="157" priority="157">
      <formula>AND($L95="ok")</formula>
    </cfRule>
    <cfRule type="expression" dxfId="156" priority="158">
      <formula>AND($I95="Périmé")</formula>
    </cfRule>
  </conditionalFormatting>
  <conditionalFormatting sqref="C96:E96 G96:I96">
    <cfRule type="expression" dxfId="155" priority="155">
      <formula>AND($L96="ok")</formula>
    </cfRule>
    <cfRule type="expression" dxfId="154" priority="156">
      <formula>AND($I96="Périmé")</formula>
    </cfRule>
  </conditionalFormatting>
  <conditionalFormatting sqref="C97:E97 G97:I97">
    <cfRule type="expression" dxfId="153" priority="153">
      <formula>AND($L97="ok")</formula>
    </cfRule>
    <cfRule type="expression" dxfId="152" priority="154">
      <formula>AND($I97="Périmé")</formula>
    </cfRule>
  </conditionalFormatting>
  <conditionalFormatting sqref="C98:E98 G98:I98">
    <cfRule type="expression" dxfId="151" priority="151">
      <formula>AND($L98="ok")</formula>
    </cfRule>
    <cfRule type="expression" dxfId="150" priority="152">
      <formula>AND($I98="Périmé")</formula>
    </cfRule>
  </conditionalFormatting>
  <conditionalFormatting sqref="C99:E99 G99:I99">
    <cfRule type="expression" dxfId="149" priority="149">
      <formula>AND($L99="ok")</formula>
    </cfRule>
    <cfRule type="expression" dxfId="148" priority="150">
      <formula>AND($I99="Périmé")</formula>
    </cfRule>
  </conditionalFormatting>
  <conditionalFormatting sqref="C100:E100 G100:I100">
    <cfRule type="expression" dxfId="147" priority="147">
      <formula>AND($L100="ok")</formula>
    </cfRule>
    <cfRule type="expression" dxfId="146" priority="148">
      <formula>AND($I100="Périmé")</formula>
    </cfRule>
  </conditionalFormatting>
  <conditionalFormatting sqref="C101:E101 G101:I101">
    <cfRule type="expression" dxfId="145" priority="145">
      <formula>AND($L101="ok")</formula>
    </cfRule>
    <cfRule type="expression" dxfId="144" priority="146">
      <formula>AND($I101="Périmé")</formula>
    </cfRule>
  </conditionalFormatting>
  <conditionalFormatting sqref="C102:E102 G102:I102">
    <cfRule type="expression" dxfId="143" priority="143">
      <formula>AND($L102="ok")</formula>
    </cfRule>
    <cfRule type="expression" dxfId="142" priority="144">
      <formula>AND($I102="Périmé")</formula>
    </cfRule>
  </conditionalFormatting>
  <conditionalFormatting sqref="C103:E103 G103:I103">
    <cfRule type="expression" dxfId="141" priority="141">
      <formula>AND($L103="ok")</formula>
    </cfRule>
    <cfRule type="expression" dxfId="140" priority="142">
      <formula>AND($I103="Périmé")</formula>
    </cfRule>
  </conditionalFormatting>
  <conditionalFormatting sqref="C104:E104 G104:I104">
    <cfRule type="expression" dxfId="139" priority="139">
      <formula>AND($L104="ok")</formula>
    </cfRule>
    <cfRule type="expression" dxfId="138" priority="140">
      <formula>AND($I104="Périmé")</formula>
    </cfRule>
  </conditionalFormatting>
  <conditionalFormatting sqref="C105:E105 G105:I105">
    <cfRule type="expression" dxfId="137" priority="137">
      <formula>AND($L105="ok")</formula>
    </cfRule>
    <cfRule type="expression" dxfId="136" priority="138">
      <formula>AND($I105="Périmé")</formula>
    </cfRule>
  </conditionalFormatting>
  <conditionalFormatting sqref="C106:E106 G106:I106">
    <cfRule type="expression" dxfId="135" priority="135">
      <formula>AND($L106="ok")</formula>
    </cfRule>
    <cfRule type="expression" dxfId="134" priority="136">
      <formula>AND($I106="Périmé")</formula>
    </cfRule>
  </conditionalFormatting>
  <conditionalFormatting sqref="C107:E107 G107:I107">
    <cfRule type="expression" dxfId="133" priority="133">
      <formula>AND($L107="ok")</formula>
    </cfRule>
    <cfRule type="expression" dxfId="132" priority="134">
      <formula>AND($I107="Périmé")</formula>
    </cfRule>
  </conditionalFormatting>
  <conditionalFormatting sqref="C108:E108 G108:I108">
    <cfRule type="expression" dxfId="131" priority="131">
      <formula>AND($L108="ok")</formula>
    </cfRule>
    <cfRule type="expression" dxfId="130" priority="132">
      <formula>AND($I108="Périmé")</formula>
    </cfRule>
  </conditionalFormatting>
  <conditionalFormatting sqref="C109:E109 G109:I109">
    <cfRule type="expression" dxfId="129" priority="129">
      <formula>AND($L109="ok")</formula>
    </cfRule>
    <cfRule type="expression" dxfId="128" priority="130">
      <formula>AND($I109="Périmé")</formula>
    </cfRule>
  </conditionalFormatting>
  <conditionalFormatting sqref="C110:E110 G110:I110">
    <cfRule type="expression" dxfId="127" priority="127">
      <formula>AND($L110="ok")</formula>
    </cfRule>
    <cfRule type="expression" dxfId="126" priority="128">
      <formula>AND($I110="Périmé")</formula>
    </cfRule>
  </conditionalFormatting>
  <conditionalFormatting sqref="C112:E112 G112:I112">
    <cfRule type="expression" dxfId="125" priority="125">
      <formula>AND($L112="ok")</formula>
    </cfRule>
    <cfRule type="expression" dxfId="124" priority="126">
      <formula>AND($I112="Périmé")</formula>
    </cfRule>
  </conditionalFormatting>
  <conditionalFormatting sqref="C113:E113 G113:I113">
    <cfRule type="expression" dxfId="123" priority="123">
      <formula>AND($L113="ok")</formula>
    </cfRule>
    <cfRule type="expression" dxfId="122" priority="124">
      <formula>AND($I113="Périmé")</formula>
    </cfRule>
  </conditionalFormatting>
  <conditionalFormatting sqref="C114:E114 G114:I114">
    <cfRule type="expression" dxfId="121" priority="121">
      <formula>AND($L114="ok")</formula>
    </cfRule>
    <cfRule type="expression" dxfId="120" priority="122">
      <formula>AND($I114="Périmé")</formula>
    </cfRule>
  </conditionalFormatting>
  <conditionalFormatting sqref="C115:E115 G115:I115">
    <cfRule type="expression" dxfId="119" priority="119">
      <formula>AND($L115="ok")</formula>
    </cfRule>
    <cfRule type="expression" dxfId="118" priority="120">
      <formula>AND($I115="Périmé")</formula>
    </cfRule>
  </conditionalFormatting>
  <conditionalFormatting sqref="C116:E116 G116:I116">
    <cfRule type="expression" dxfId="117" priority="117">
      <formula>AND($L116="ok")</formula>
    </cfRule>
    <cfRule type="expression" dxfId="116" priority="118">
      <formula>AND($I116="Périmé")</formula>
    </cfRule>
  </conditionalFormatting>
  <conditionalFormatting sqref="C117:E117 G117:I117">
    <cfRule type="expression" dxfId="115" priority="115">
      <formula>AND($L117="ok")</formula>
    </cfRule>
    <cfRule type="expression" dxfId="114" priority="116">
      <formula>AND($I117="Périmé")</formula>
    </cfRule>
  </conditionalFormatting>
  <conditionalFormatting sqref="C118:E118 G118:I118">
    <cfRule type="expression" dxfId="113" priority="113">
      <formula>AND($L118="ok")</formula>
    </cfRule>
    <cfRule type="expression" dxfId="112" priority="114">
      <formula>AND($I118="Périmé")</formula>
    </cfRule>
  </conditionalFormatting>
  <conditionalFormatting sqref="C119:E119 G119:I119">
    <cfRule type="expression" dxfId="111" priority="111">
      <formula>AND($L119="ok")</formula>
    </cfRule>
    <cfRule type="expression" dxfId="110" priority="112">
      <formula>AND($I119="Périmé")</formula>
    </cfRule>
  </conditionalFormatting>
  <conditionalFormatting sqref="C120:E120 G120:I120">
    <cfRule type="expression" dxfId="109" priority="109">
      <formula>AND($L120="ok")</formula>
    </cfRule>
    <cfRule type="expression" dxfId="108" priority="110">
      <formula>AND($I120="Périmé")</formula>
    </cfRule>
  </conditionalFormatting>
  <conditionalFormatting sqref="C121:E121 G121:I121">
    <cfRule type="expression" dxfId="107" priority="107">
      <formula>AND($L121="ok")</formula>
    </cfRule>
    <cfRule type="expression" dxfId="106" priority="108">
      <formula>AND($I121="Périmé")</formula>
    </cfRule>
  </conditionalFormatting>
  <conditionalFormatting sqref="C122:E122 G122:I122">
    <cfRule type="expression" dxfId="105" priority="105">
      <formula>AND($L122="ok")</formula>
    </cfRule>
    <cfRule type="expression" dxfId="104" priority="106">
      <formula>AND($I122="Périmé")</formula>
    </cfRule>
  </conditionalFormatting>
  <conditionalFormatting sqref="C124:E124 G124:I124">
    <cfRule type="expression" dxfId="103" priority="103">
      <formula>AND($L124="ok")</formula>
    </cfRule>
    <cfRule type="expression" dxfId="102" priority="104">
      <formula>AND($I124="Périmé")</formula>
    </cfRule>
  </conditionalFormatting>
  <conditionalFormatting sqref="C125:E125 G125:I125">
    <cfRule type="expression" dxfId="101" priority="101">
      <formula>AND($L125="ok")</formula>
    </cfRule>
    <cfRule type="expression" dxfId="100" priority="102">
      <formula>AND($I125="Périmé")</formula>
    </cfRule>
  </conditionalFormatting>
  <conditionalFormatting sqref="C126:E126 G126:I126">
    <cfRule type="expression" dxfId="99" priority="99">
      <formula>AND($L126="ok")</formula>
    </cfRule>
    <cfRule type="expression" dxfId="98" priority="100">
      <formula>AND($I126="Périmé")</formula>
    </cfRule>
  </conditionalFormatting>
  <conditionalFormatting sqref="C127:E127 G127:I127">
    <cfRule type="expression" dxfId="97" priority="97">
      <formula>AND($L127="ok")</formula>
    </cfRule>
    <cfRule type="expression" dxfId="96" priority="98">
      <formula>AND($I127="Périmé")</formula>
    </cfRule>
  </conditionalFormatting>
  <conditionalFormatting sqref="C128:E128 G128:I128">
    <cfRule type="expression" dxfId="95" priority="95">
      <formula>AND($L128="ok")</formula>
    </cfRule>
    <cfRule type="expression" dxfId="94" priority="96">
      <formula>AND($I128="Périmé")</formula>
    </cfRule>
  </conditionalFormatting>
  <conditionalFormatting sqref="C129:E129 G129:I129">
    <cfRule type="expression" dxfId="93" priority="93">
      <formula>AND($L129="ok")</formula>
    </cfRule>
    <cfRule type="expression" dxfId="92" priority="94">
      <formula>AND($I129="Périmé")</formula>
    </cfRule>
  </conditionalFormatting>
  <conditionalFormatting sqref="C130:E130 G130:I130">
    <cfRule type="expression" dxfId="91" priority="91">
      <formula>AND($L130="ok")</formula>
    </cfRule>
    <cfRule type="expression" dxfId="90" priority="92">
      <formula>AND($I130="Périmé")</formula>
    </cfRule>
  </conditionalFormatting>
  <conditionalFormatting sqref="C131:E131 G131:I131">
    <cfRule type="expression" dxfId="89" priority="89">
      <formula>AND($L131="ok")</formula>
    </cfRule>
    <cfRule type="expression" dxfId="88" priority="90">
      <formula>AND($I131="Périmé")</formula>
    </cfRule>
  </conditionalFormatting>
  <conditionalFormatting sqref="C132:E132 G132:I132">
    <cfRule type="expression" dxfId="87" priority="87">
      <formula>AND($L132="ok")</formula>
    </cfRule>
    <cfRule type="expression" dxfId="86" priority="88">
      <formula>AND($I132="Périmé")</formula>
    </cfRule>
  </conditionalFormatting>
  <conditionalFormatting sqref="C133:E133 G133:I133">
    <cfRule type="expression" dxfId="85" priority="85">
      <formula>AND($L133="ok")</formula>
    </cfRule>
    <cfRule type="expression" dxfId="84" priority="86">
      <formula>AND($I133="Périmé")</formula>
    </cfRule>
  </conditionalFormatting>
  <conditionalFormatting sqref="C134:E134 G134:I134">
    <cfRule type="expression" dxfId="83" priority="83">
      <formula>AND($L134="ok")</formula>
    </cfRule>
    <cfRule type="expression" dxfId="82" priority="84">
      <formula>AND($I134="Périmé")</formula>
    </cfRule>
  </conditionalFormatting>
  <conditionalFormatting sqref="C135:E135 G135:I135">
    <cfRule type="expression" dxfId="81" priority="81">
      <formula>AND($L135="ok")</formula>
    </cfRule>
    <cfRule type="expression" dxfId="80" priority="82">
      <formula>AND($I135="Périmé")</formula>
    </cfRule>
  </conditionalFormatting>
  <conditionalFormatting sqref="C136:E136 G136:I136">
    <cfRule type="expression" dxfId="79" priority="79">
      <formula>AND($L136="ok")</formula>
    </cfRule>
    <cfRule type="expression" dxfId="78" priority="80">
      <formula>AND($I136="Périmé")</formula>
    </cfRule>
  </conditionalFormatting>
  <conditionalFormatting sqref="C137:E137 G137:I137">
    <cfRule type="expression" dxfId="77" priority="77">
      <formula>AND($L137="ok")</formula>
    </cfRule>
    <cfRule type="expression" dxfId="76" priority="78">
      <formula>AND($I137="Périmé")</formula>
    </cfRule>
  </conditionalFormatting>
  <conditionalFormatting sqref="C138:E138 G138:I138">
    <cfRule type="expression" dxfId="75" priority="75">
      <formula>AND($L138="ok")</formula>
    </cfRule>
    <cfRule type="expression" dxfId="74" priority="76">
      <formula>AND($I138="Périmé")</formula>
    </cfRule>
  </conditionalFormatting>
  <conditionalFormatting sqref="C139:E139 G139:I139">
    <cfRule type="expression" dxfId="73" priority="73">
      <formula>AND($L139="ok")</formula>
    </cfRule>
    <cfRule type="expression" dxfId="72" priority="74">
      <formula>AND($I139="Périmé")</formula>
    </cfRule>
  </conditionalFormatting>
  <conditionalFormatting sqref="C140:E140 G140:I140">
    <cfRule type="expression" dxfId="71" priority="71">
      <formula>AND($L140="ok")</formula>
    </cfRule>
    <cfRule type="expression" dxfId="70" priority="72">
      <formula>AND($I140="Périmé")</formula>
    </cfRule>
  </conditionalFormatting>
  <conditionalFormatting sqref="C141:E141 G141:I141">
    <cfRule type="expression" dxfId="69" priority="69">
      <formula>AND($L141="ok")</formula>
    </cfRule>
    <cfRule type="expression" dxfId="68" priority="70">
      <formula>AND($I141="Périmé")</formula>
    </cfRule>
  </conditionalFormatting>
  <conditionalFormatting sqref="C142:E142 G142:I142">
    <cfRule type="expression" dxfId="67" priority="67">
      <formula>AND($L142="ok")</formula>
    </cfRule>
    <cfRule type="expression" dxfId="66" priority="68">
      <formula>AND($I142="Périmé")</formula>
    </cfRule>
  </conditionalFormatting>
  <conditionalFormatting sqref="C143:E143 G143:I143">
    <cfRule type="expression" dxfId="65" priority="65">
      <formula>AND($L143="ok")</formula>
    </cfRule>
    <cfRule type="expression" dxfId="64" priority="66">
      <formula>AND($I143="Périmé")</formula>
    </cfRule>
  </conditionalFormatting>
  <conditionalFormatting sqref="C144:E144 G144:I144">
    <cfRule type="expression" dxfId="63" priority="63">
      <formula>AND($L144="ok")</formula>
    </cfRule>
    <cfRule type="expression" dxfId="62" priority="64">
      <formula>AND($I144="Périmé")</formula>
    </cfRule>
  </conditionalFormatting>
  <conditionalFormatting sqref="C145:E145 G145:I145">
    <cfRule type="expression" dxfId="61" priority="61">
      <formula>AND($L145="ok")</formula>
    </cfRule>
    <cfRule type="expression" dxfId="60" priority="62">
      <formula>AND($I145="Périmé")</formula>
    </cfRule>
  </conditionalFormatting>
  <conditionalFormatting sqref="C146:E146 G146:I146">
    <cfRule type="expression" dxfId="59" priority="59">
      <formula>AND($L146="ok")</formula>
    </cfRule>
    <cfRule type="expression" dxfId="58" priority="60">
      <formula>AND($I146="Périmé")</formula>
    </cfRule>
  </conditionalFormatting>
  <conditionalFormatting sqref="C147:E147 G147:I147">
    <cfRule type="expression" dxfId="57" priority="57">
      <formula>AND($L147="ok")</formula>
    </cfRule>
    <cfRule type="expression" dxfId="56" priority="58">
      <formula>AND($I147="Périmé")</formula>
    </cfRule>
  </conditionalFormatting>
  <conditionalFormatting sqref="C148:E148 G148:I148">
    <cfRule type="expression" dxfId="55" priority="55">
      <formula>AND($L148="ok")</formula>
    </cfRule>
    <cfRule type="expression" dxfId="54" priority="56">
      <formula>AND($I148="Périmé")</formula>
    </cfRule>
  </conditionalFormatting>
  <conditionalFormatting sqref="C149:E149 G149:I149">
    <cfRule type="expression" dxfId="53" priority="53">
      <formula>AND($L149="ok")</formula>
    </cfRule>
    <cfRule type="expression" dxfId="52" priority="54">
      <formula>AND($I149="Périmé")</formula>
    </cfRule>
  </conditionalFormatting>
  <conditionalFormatting sqref="C150:E150 G150:I150">
    <cfRule type="expression" dxfId="51" priority="51">
      <formula>AND($L150="ok")</formula>
    </cfRule>
    <cfRule type="expression" dxfId="50" priority="52">
      <formula>AND($I150="Périmé")</formula>
    </cfRule>
  </conditionalFormatting>
  <conditionalFormatting sqref="C151:E151 G151:I151">
    <cfRule type="expression" dxfId="49" priority="49">
      <formula>AND($L151="ok")</formula>
    </cfRule>
    <cfRule type="expression" dxfId="48" priority="50">
      <formula>AND($I151="Périmé")</formula>
    </cfRule>
  </conditionalFormatting>
  <conditionalFormatting sqref="C152:E152 G152:I152">
    <cfRule type="expression" dxfId="47" priority="47">
      <formula>AND($L152="ok")</formula>
    </cfRule>
    <cfRule type="expression" dxfId="46" priority="48">
      <formula>AND($I152="Périmé")</formula>
    </cfRule>
  </conditionalFormatting>
  <conditionalFormatting sqref="C153:E153 G153:I153">
    <cfRule type="expression" dxfId="45" priority="45">
      <formula>AND($L153="ok")</formula>
    </cfRule>
    <cfRule type="expression" dxfId="44" priority="46">
      <formula>AND($I153="Périmé")</formula>
    </cfRule>
  </conditionalFormatting>
  <conditionalFormatting sqref="C154:E154 G154:I154">
    <cfRule type="expression" dxfId="43" priority="43">
      <formula>AND($L154="ok")</formula>
    </cfRule>
    <cfRule type="expression" dxfId="42" priority="44">
      <formula>AND($I154="Périmé")</formula>
    </cfRule>
  </conditionalFormatting>
  <conditionalFormatting sqref="C155:E155 G155:I155">
    <cfRule type="expression" dxfId="41" priority="41">
      <formula>AND($L155="ok")</formula>
    </cfRule>
    <cfRule type="expression" dxfId="40" priority="42">
      <formula>AND($I155="Périmé")</formula>
    </cfRule>
  </conditionalFormatting>
  <conditionalFormatting sqref="C157:E157 G157:I157">
    <cfRule type="expression" dxfId="39" priority="39">
      <formula>AND($L157="ok")</formula>
    </cfRule>
    <cfRule type="expression" dxfId="38" priority="40">
      <formula>AND($I157="Périmé")</formula>
    </cfRule>
  </conditionalFormatting>
  <conditionalFormatting sqref="C158:E158 G158:I158">
    <cfRule type="expression" dxfId="37" priority="37">
      <formula>AND($L158="ok")</formula>
    </cfRule>
    <cfRule type="expression" dxfId="36" priority="38">
      <formula>AND($I158="Périmé")</formula>
    </cfRule>
  </conditionalFormatting>
  <conditionalFormatting sqref="C159:E159 G159:I159">
    <cfRule type="expression" dxfId="35" priority="35">
      <formula>AND($L159="ok")</formula>
    </cfRule>
    <cfRule type="expression" dxfId="34" priority="36">
      <formula>AND($I159="Périmé")</formula>
    </cfRule>
  </conditionalFormatting>
  <conditionalFormatting sqref="C160:E160 G160:I160">
    <cfRule type="expression" dxfId="33" priority="33">
      <formula>AND($L160="ok")</formula>
    </cfRule>
    <cfRule type="expression" dxfId="32" priority="34">
      <formula>AND($I160="Périmé")</formula>
    </cfRule>
  </conditionalFormatting>
  <conditionalFormatting sqref="C161:E161 G161:I161">
    <cfRule type="expression" dxfId="31" priority="31">
      <formula>AND($L161="ok")</formula>
    </cfRule>
    <cfRule type="expression" dxfId="30" priority="32">
      <formula>AND($I161="Périmé")</formula>
    </cfRule>
  </conditionalFormatting>
  <conditionalFormatting sqref="C22:E22 G22:I22">
    <cfRule type="expression" dxfId="29" priority="29">
      <formula>AND($L22="ok")</formula>
    </cfRule>
    <cfRule type="expression" dxfId="28" priority="30">
      <formula>AND($I22="Périmé")</formula>
    </cfRule>
  </conditionalFormatting>
  <conditionalFormatting sqref="C23:E23 G23:I23">
    <cfRule type="expression" dxfId="27" priority="27">
      <formula>AND($L23="ok")</formula>
    </cfRule>
    <cfRule type="expression" dxfId="26" priority="28">
      <formula>AND($I23="Périmé")</formula>
    </cfRule>
  </conditionalFormatting>
  <conditionalFormatting sqref="C24:E24 G24:I24">
    <cfRule type="expression" dxfId="25" priority="25">
      <formula>AND($L24="ok")</formula>
    </cfRule>
    <cfRule type="expression" dxfId="24" priority="26">
      <formula>AND($I24="Périmé")</formula>
    </cfRule>
  </conditionalFormatting>
  <conditionalFormatting sqref="C25:E25 G25:I25">
    <cfRule type="expression" dxfId="23" priority="23">
      <formula>AND($L25="ok")</formula>
    </cfRule>
    <cfRule type="expression" dxfId="22" priority="24">
      <formula>AND($I25="Périmé")</formula>
    </cfRule>
  </conditionalFormatting>
  <conditionalFormatting sqref="F14:F19">
    <cfRule type="expression" dxfId="21" priority="21">
      <formula>AND($L14="ok")</formula>
    </cfRule>
    <cfRule type="expression" dxfId="20" priority="22">
      <formula>AND($I14="Périmé")</formula>
    </cfRule>
  </conditionalFormatting>
  <conditionalFormatting sqref="F21:F26">
    <cfRule type="expression" dxfId="19" priority="19">
      <formula>AND($L21="ok")</formula>
    </cfRule>
    <cfRule type="expression" dxfId="18" priority="20">
      <formula>AND($I21="Périmé")</formula>
    </cfRule>
  </conditionalFormatting>
  <conditionalFormatting sqref="F28:F30">
    <cfRule type="expression" dxfId="17" priority="17">
      <formula>AND($L28="ok")</formula>
    </cfRule>
    <cfRule type="expression" dxfId="16" priority="18">
      <formula>AND($I28="Périmé")</formula>
    </cfRule>
  </conditionalFormatting>
  <conditionalFormatting sqref="F32:F34">
    <cfRule type="expression" dxfId="15" priority="15">
      <formula>AND($L32="ok")</formula>
    </cfRule>
    <cfRule type="expression" dxfId="14" priority="16">
      <formula>AND($I32="Périmé")</formula>
    </cfRule>
  </conditionalFormatting>
  <conditionalFormatting sqref="F36:F38">
    <cfRule type="expression" dxfId="13" priority="13">
      <formula>AND($L36="ok")</formula>
    </cfRule>
    <cfRule type="expression" dxfId="12" priority="14">
      <formula>AND($I36="Périmé")</formula>
    </cfRule>
  </conditionalFormatting>
  <conditionalFormatting sqref="F40:F57">
    <cfRule type="expression" dxfId="11" priority="11">
      <formula>AND($L40="ok")</formula>
    </cfRule>
    <cfRule type="expression" dxfId="10" priority="12">
      <formula>AND($I40="Périmé")</formula>
    </cfRule>
  </conditionalFormatting>
  <conditionalFormatting sqref="F59:F93">
    <cfRule type="expression" dxfId="9" priority="9">
      <formula>AND($L59="ok")</formula>
    </cfRule>
    <cfRule type="expression" dxfId="8" priority="10">
      <formula>AND($I59="Périmé")</formula>
    </cfRule>
  </conditionalFormatting>
  <conditionalFormatting sqref="F95:F110">
    <cfRule type="expression" dxfId="7" priority="7">
      <formula>AND($L95="ok")</formula>
    </cfRule>
    <cfRule type="expression" dxfId="6" priority="8">
      <formula>AND($I95="Périmé")</formula>
    </cfRule>
  </conditionalFormatting>
  <conditionalFormatting sqref="F112:F122">
    <cfRule type="expression" dxfId="5" priority="5">
      <formula>AND($L112="ok")</formula>
    </cfRule>
    <cfRule type="expression" dxfId="4" priority="6">
      <formula>AND($I112="Périmé")</formula>
    </cfRule>
  </conditionalFormatting>
  <conditionalFormatting sqref="F124:F155">
    <cfRule type="expression" dxfId="3" priority="3">
      <formula>AND($L124="ok")</formula>
    </cfRule>
    <cfRule type="expression" dxfId="2" priority="4">
      <formula>AND($I124="Périmé")</formula>
    </cfRule>
  </conditionalFormatting>
  <conditionalFormatting sqref="F157:F161">
    <cfRule type="expression" dxfId="1" priority="1">
      <formula>AND($L157="ok")</formula>
    </cfRule>
    <cfRule type="expression" dxfId="0" priority="2">
      <formula>AND($I157="Périmé")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Commande</vt:lpstr>
      <vt:lpstr>Listing</vt:lpstr>
    </vt:vector>
  </TitlesOfParts>
  <Company>Nyrhu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B-Max</dc:creator>
  <cp:lastModifiedBy>B-Max</cp:lastModifiedBy>
  <dcterms:created xsi:type="dcterms:W3CDTF">2016-11-22T18:44:24Z</dcterms:created>
  <dcterms:modified xsi:type="dcterms:W3CDTF">2016-11-22T18:49:37Z</dcterms:modified>
</cp:coreProperties>
</file>