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375" activeTab="0"/>
  </bookViews>
  <sheets>
    <sheet name="calendrier 2016 CRC" sheetId="1" r:id="rId1"/>
  </sheets>
  <definedNames>
    <definedName name="c_d">OFFSET('calendrier 2016 CRC'!$B$3,1,0,COUNTA('calendrier 2016 CRC'!$B:$B)-1,1)</definedName>
    <definedName name="c_e">OFFSET('calendrier 2016 CRC'!$D$3,1,0,COUNTA('calendrier 2016 CRC'!$B:$B)-1,1)</definedName>
    <definedName name="Clubs">OFFSET('calendrier 2016 CRC'!$V$2,1,0,COUNTA('calendrier 2016 CRC'!$V:$V)-1,1)</definedName>
    <definedName name="m_d">OFFSET('calendrier 2016 CRC'!$C$3,1,0,COUNTA('calendrier 2016 CRC'!$B:$B)-1,1)</definedName>
    <definedName name="m_e">OFFSET('calendrier 2016 CRC'!$E$3,1,0,COUNTA('calendrier 2016 CRC'!$B:$B)-1,1)</definedName>
    <definedName name="p_a">'calendrier 2016 CRC'!$T$7</definedName>
    <definedName name="p_d">'calendrier 2016 CRC'!$T$5</definedName>
    <definedName name="p_f">'calendrier 2016 CRC'!$T$6</definedName>
    <definedName name="p_n">'calendrier 2016 CRC'!$T$4</definedName>
    <definedName name="p_v">'calendrier 2016 CRC'!$T$3</definedName>
  </definedNames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S6" authorId="0">
      <text>
        <r>
          <rPr>
            <sz val="9"/>
            <rFont val="Tahoma"/>
            <family val="2"/>
          </rPr>
          <t xml:space="preserve">Indiquer marque à zéro
et 19 à l'adversaire
</t>
        </r>
      </text>
    </comment>
  </commentList>
</comments>
</file>

<file path=xl/sharedStrings.xml><?xml version="1.0" encoding="utf-8"?>
<sst xmlns="http://schemas.openxmlformats.org/spreadsheetml/2006/main" count="212" uniqueCount="57">
  <si>
    <t>J.1</t>
  </si>
  <si>
    <t>J.2</t>
  </si>
  <si>
    <t>J.6</t>
  </si>
  <si>
    <t>J.5</t>
  </si>
  <si>
    <t>J.4</t>
  </si>
  <si>
    <t>J.3</t>
  </si>
  <si>
    <t>Lucé (28)</t>
  </si>
  <si>
    <t>J.8</t>
  </si>
  <si>
    <t>J.9</t>
  </si>
  <si>
    <t>J.10</t>
  </si>
  <si>
    <t>J.11</t>
  </si>
  <si>
    <t>Illiers Combray</t>
  </si>
  <si>
    <t>Sully sur Loire 2</t>
  </si>
  <si>
    <t>Sully sur Loire (45)</t>
  </si>
  <si>
    <t>13 mars 14 h 30</t>
  </si>
  <si>
    <t>18 septembre 8 h 30</t>
  </si>
  <si>
    <t>16 octobre 8 h 30</t>
  </si>
  <si>
    <t>Tours (37)</t>
  </si>
  <si>
    <t>16 octobre 14 h 30</t>
  </si>
  <si>
    <t>14 février  à  14h30</t>
  </si>
  <si>
    <t>dans chaque CD</t>
  </si>
  <si>
    <t>Orval</t>
  </si>
  <si>
    <t>Buzançais</t>
  </si>
  <si>
    <t>La Chaussée St-Victor</t>
  </si>
  <si>
    <t>Salbris</t>
  </si>
  <si>
    <t>Orléans UPA 2</t>
  </si>
  <si>
    <t>St-Jean-de-la-Ruelle</t>
  </si>
  <si>
    <t>28 février 8 h 30</t>
  </si>
  <si>
    <t>Bourges Esprit 2 (18)</t>
  </si>
  <si>
    <t>28 février 14 h 30</t>
  </si>
  <si>
    <t>13mars 8 h 30</t>
  </si>
  <si>
    <t>10 avril 8 h 30</t>
  </si>
  <si>
    <t>Chateauroux (36)</t>
  </si>
  <si>
    <t>J.7</t>
  </si>
  <si>
    <t>10 avril 14 h 30</t>
  </si>
  <si>
    <t>18 septembre 14 h 30</t>
  </si>
  <si>
    <t>Saint-Maur</t>
  </si>
  <si>
    <t>CRC Open 2016 - Ligue du Centre</t>
  </si>
  <si>
    <t>Classement Général de la saison après chaque journée.</t>
  </si>
  <si>
    <t>Place</t>
  </si>
  <si>
    <t>Clubs</t>
  </si>
  <si>
    <t>Points</t>
  </si>
  <si>
    <t>Gagné</t>
  </si>
  <si>
    <t>Joué</t>
  </si>
  <si>
    <t>Nul</t>
  </si>
  <si>
    <t>Perdu</t>
  </si>
  <si>
    <t>Forfait</t>
  </si>
  <si>
    <t>Points
Pour</t>
  </si>
  <si>
    <t>Points 
Contre</t>
  </si>
  <si>
    <t>Différence</t>
  </si>
  <si>
    <t>Bourges BAC</t>
  </si>
  <si>
    <t>Châteauroux Berrichonne</t>
  </si>
  <si>
    <t>Tours APTN   2</t>
  </si>
  <si>
    <t>Victoire</t>
  </si>
  <si>
    <t>Défaite</t>
  </si>
  <si>
    <t>Résultat</t>
  </si>
  <si>
    <t>Pts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</si>
</sst>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"/>
    <numFmt numFmtId="167" formatCode="0_ ;[Red]\-0\ 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60029125213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16" fontId="6" fillId="16" borderId="11" xfId="0" applyNumberFormat="1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" fontId="7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6" fontId="6" fillId="16" borderId="15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0" fillId="10" borderId="27" xfId="0" applyFont="1" applyFill="1" applyBorder="1" applyAlignment="1">
      <alignment/>
    </xf>
    <xf numFmtId="0" fontId="10" fillId="10" borderId="28" xfId="0" applyFont="1" applyFill="1" applyBorder="1" applyAlignment="1">
      <alignment/>
    </xf>
    <xf numFmtId="0" fontId="10" fillId="10" borderId="29" xfId="0" applyFont="1" applyFill="1" applyBorder="1" applyAlignment="1">
      <alignment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16" fontId="6" fillId="16" borderId="11" xfId="0" applyNumberFormat="1" applyFont="1" applyFill="1" applyBorder="1" applyAlignment="1">
      <alignment horizontal="center" vertical="center"/>
    </xf>
    <xf numFmtId="16" fontId="6" fillId="34" borderId="33" xfId="0" applyNumberFormat="1" applyFont="1" applyFill="1" applyBorder="1" applyAlignment="1">
      <alignment horizontal="left"/>
    </xf>
    <xf numFmtId="16" fontId="6" fillId="34" borderId="34" xfId="0" applyNumberFormat="1" applyFont="1" applyFill="1" applyBorder="1" applyAlignment="1">
      <alignment horizontal="left"/>
    </xf>
    <xf numFmtId="16" fontId="6" fillId="34" borderId="35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7" fontId="4" fillId="0" borderId="37" xfId="0" applyNumberFormat="1" applyFont="1" applyBorder="1" applyAlignment="1">
      <alignment horizontal="center"/>
    </xf>
    <xf numFmtId="167" fontId="4" fillId="0" borderId="38" xfId="0" applyNumberFormat="1" applyFont="1" applyBorder="1" applyAlignment="1">
      <alignment horizontal="center"/>
    </xf>
    <xf numFmtId="1" fontId="47" fillId="0" borderId="0" xfId="0" applyNumberFormat="1" applyFont="1" applyAlignment="1">
      <alignment/>
    </xf>
    <xf numFmtId="16" fontId="6" fillId="16" borderId="39" xfId="0" applyNumberFormat="1" applyFont="1" applyFill="1" applyBorder="1" applyAlignment="1">
      <alignment horizontal="center" vertical="center"/>
    </xf>
    <xf numFmtId="16" fontId="6" fillId="16" borderId="40" xfId="0" applyNumberFormat="1" applyFont="1" applyFill="1" applyBorder="1" applyAlignment="1">
      <alignment horizontal="center" vertical="center"/>
    </xf>
    <xf numFmtId="0" fontId="5" fillId="0" borderId="15" xfId="52" applyFont="1" applyFill="1" applyBorder="1" applyAlignment="1">
      <alignment horizontal="center"/>
      <protection/>
    </xf>
    <xf numFmtId="0" fontId="5" fillId="16" borderId="15" xfId="52" applyFont="1" applyFill="1" applyBorder="1" applyAlignment="1">
      <alignment horizontal="center"/>
      <protection/>
    </xf>
    <xf numFmtId="0" fontId="6" fillId="0" borderId="15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horizontal="center"/>
      <protection/>
    </xf>
    <xf numFmtId="0" fontId="5" fillId="0" borderId="19" xfId="52" applyFont="1" applyFill="1" applyBorder="1" applyAlignment="1">
      <alignment horizontal="center"/>
      <protection/>
    </xf>
    <xf numFmtId="0" fontId="6" fillId="16" borderId="15" xfId="52" applyFont="1" applyFill="1" applyBorder="1" applyAlignment="1">
      <alignment horizontal="center"/>
      <protection/>
    </xf>
    <xf numFmtId="0" fontId="5" fillId="0" borderId="21" xfId="52" applyFont="1" applyFill="1" applyBorder="1" applyAlignment="1">
      <alignment horizontal="center"/>
      <protection/>
    </xf>
    <xf numFmtId="0" fontId="5" fillId="0" borderId="37" xfId="52" applyFont="1" applyFill="1" applyBorder="1" applyAlignment="1">
      <alignment horizontal="center"/>
      <protection/>
    </xf>
    <xf numFmtId="0" fontId="5" fillId="16" borderId="37" xfId="52" applyFont="1" applyFill="1" applyBorder="1" applyAlignment="1">
      <alignment horizontal="center"/>
      <protection/>
    </xf>
    <xf numFmtId="0" fontId="6" fillId="0" borderId="37" xfId="52" applyFont="1" applyFill="1" applyBorder="1" applyAlignment="1">
      <alignment horizontal="center"/>
      <protection/>
    </xf>
    <xf numFmtId="0" fontId="6" fillId="0" borderId="41" xfId="52" applyFont="1" applyFill="1" applyBorder="1" applyAlignment="1">
      <alignment horizontal="center"/>
      <protection/>
    </xf>
    <xf numFmtId="0" fontId="6" fillId="16" borderId="37" xfId="52" applyFont="1" applyFill="1" applyBorder="1" applyAlignment="1">
      <alignment horizontal="center"/>
      <protection/>
    </xf>
    <xf numFmtId="0" fontId="5" fillId="0" borderId="38" xfId="52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="75" zoomScaleNormal="75" zoomScalePageLayoutView="0" workbookViewId="0" topLeftCell="A1">
      <pane ySplit="14" topLeftCell="A15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5.00390625" style="1" customWidth="1"/>
    <col min="2" max="2" width="28.421875" style="1" bestFit="1" customWidth="1"/>
    <col min="3" max="3" width="7.140625" style="2" customWidth="1"/>
    <col min="4" max="4" width="27.00390625" style="1" bestFit="1" customWidth="1"/>
    <col min="5" max="5" width="6.8515625" style="2" customWidth="1"/>
    <col min="6" max="7" width="11.421875" style="1" customWidth="1"/>
    <col min="8" max="8" width="24.7109375" style="1" customWidth="1"/>
    <col min="9" max="9" width="6.8515625" style="56" bestFit="1" customWidth="1"/>
    <col min="10" max="10" width="5.7109375" style="56" bestFit="1" customWidth="1"/>
    <col min="11" max="11" width="7.421875" style="56" bestFit="1" customWidth="1"/>
    <col min="12" max="12" width="4.140625" style="56" bestFit="1" customWidth="1"/>
    <col min="13" max="13" width="6.57421875" style="56" bestFit="1" customWidth="1"/>
    <col min="14" max="14" width="7.140625" style="56" bestFit="1" customWidth="1"/>
    <col min="15" max="15" width="6.8515625" style="56" bestFit="1" customWidth="1"/>
    <col min="16" max="16" width="7.421875" style="56" bestFit="1" customWidth="1"/>
    <col min="17" max="17" width="11.00390625" style="56" bestFit="1" customWidth="1"/>
    <col min="18" max="18" width="11.421875" style="1" customWidth="1"/>
    <col min="19" max="19" width="10.421875" style="1" bestFit="1" customWidth="1"/>
    <col min="20" max="20" width="6.421875" style="1" customWidth="1"/>
    <col min="21" max="21" width="2.8515625" style="1" customWidth="1"/>
    <col min="22" max="22" width="26.8515625" style="32" customWidth="1"/>
    <col min="23" max="24" width="11.57421875" style="1" customWidth="1"/>
    <col min="25" max="16384" width="11.421875" style="1" customWidth="1"/>
  </cols>
  <sheetData>
    <row r="1" spans="1:22" s="28" customFormat="1" ht="27" thickBot="1">
      <c r="A1" s="28" t="s">
        <v>37</v>
      </c>
      <c r="C1" s="29"/>
      <c r="E1" s="29"/>
      <c r="G1" s="28" t="s">
        <v>38</v>
      </c>
      <c r="I1" s="49"/>
      <c r="J1" s="49"/>
      <c r="K1" s="49"/>
      <c r="L1" s="49"/>
      <c r="M1" s="49"/>
      <c r="N1" s="49"/>
      <c r="O1" s="49"/>
      <c r="P1" s="49"/>
      <c r="Q1" s="49"/>
      <c r="V1" s="32"/>
    </row>
    <row r="2" spans="3:22" s="28" customFormat="1" ht="57.75" thickBot="1">
      <c r="C2" s="29"/>
      <c r="E2" s="29"/>
      <c r="G2" s="30" t="s">
        <v>39</v>
      </c>
      <c r="H2" s="31" t="s">
        <v>40</v>
      </c>
      <c r="I2" s="50" t="s">
        <v>41</v>
      </c>
      <c r="J2" s="50" t="s">
        <v>43</v>
      </c>
      <c r="K2" s="50" t="s">
        <v>42</v>
      </c>
      <c r="L2" s="50" t="s">
        <v>44</v>
      </c>
      <c r="M2" s="50" t="s">
        <v>45</v>
      </c>
      <c r="N2" s="50" t="s">
        <v>46</v>
      </c>
      <c r="O2" s="51" t="s">
        <v>47</v>
      </c>
      <c r="P2" s="51" t="s">
        <v>48</v>
      </c>
      <c r="Q2" s="52" t="s">
        <v>49</v>
      </c>
      <c r="S2" s="64" t="s">
        <v>55</v>
      </c>
      <c r="T2" s="65" t="s">
        <v>56</v>
      </c>
      <c r="V2" s="42" t="s">
        <v>40</v>
      </c>
    </row>
    <row r="3" spans="1:23" ht="18.75" thickTop="1">
      <c r="A3" s="3" t="s">
        <v>0</v>
      </c>
      <c r="B3" s="4" t="s">
        <v>19</v>
      </c>
      <c r="C3" s="5"/>
      <c r="D3" s="5" t="s">
        <v>20</v>
      </c>
      <c r="E3" s="6"/>
      <c r="G3" s="33">
        <v>1</v>
      </c>
      <c r="H3" s="46" t="str">
        <f aca="true" t="shared" si="0" ref="H3:H14">INDEX(Clubs,MATCH(LARGE($W$3:$W$14,G3),$W$3:$W$14,0))</f>
        <v>La Chaussée St-Victor</v>
      </c>
      <c r="I3" s="57">
        <f aca="true" ca="1" t="shared" si="1" ref="I3:I14">OFFSET($V$2,MATCH(H3,Clubs,0),1)</f>
        <v>33.101</v>
      </c>
      <c r="J3" s="53">
        <f aca="true" t="shared" si="2" ref="J3:J14">SUMPRODUCT((c_d=H3)*(m_d&lt;&gt;""))+SUMPRODUCT((c_e=H3)*(m_e&lt;&gt;""))</f>
        <v>12</v>
      </c>
      <c r="K3" s="53">
        <f aca="true" t="shared" si="3" ref="K3:K14">SUMPRODUCT((c_d=H3)*(m_d&gt;m_e))+SUMPRODUCT((c_e=H3)*(m_e&gt;m_d))</f>
        <v>10</v>
      </c>
      <c r="L3" s="53">
        <f aca="true" t="shared" si="4" ref="L3:L14">SUMPRODUCT((c_d=H3)*(m_d=m_e)*(m_d&lt;&gt;""))+SUMPRODUCT((c_e=H3)*(m_e=m_d)*(m_e&lt;&gt;""))</f>
        <v>1</v>
      </c>
      <c r="M3" s="53">
        <f aca="true" t="shared" si="5" ref="M3:M14">SUMPRODUCT((c_d=H3)*(m_d&lt;m_e))+SUMPRODUCT((c_e=H3)*(m_e&lt;m_d))</f>
        <v>1</v>
      </c>
      <c r="N3" s="53">
        <f>SUMPRODUCT((c_d=H3)*(m_d=0)*(m_d&lt;&gt;""))+SUMPRODUCT((c_e=H3)*(m_e=0)*(m_e&lt;&gt;""))</f>
        <v>0</v>
      </c>
      <c r="O3" s="53">
        <f aca="true" t="shared" si="6" ref="O3:O14">SUMPRODUCT((c_d=H3)*m_d)+SUMPRODUCT((c_e=H3)*m_e)</f>
        <v>270</v>
      </c>
      <c r="P3" s="53">
        <f aca="true" t="shared" si="7" ref="P3:P14">SUMPRODUCT((c_d=H3)*m_e)+SUMPRODUCT((c_e=H3)*m_d)</f>
        <v>162</v>
      </c>
      <c r="Q3" s="60">
        <f>O3-P3</f>
        <v>108</v>
      </c>
      <c r="S3" s="36" t="s">
        <v>53</v>
      </c>
      <c r="T3" s="39">
        <v>3</v>
      </c>
      <c r="V3" s="43" t="s">
        <v>50</v>
      </c>
      <c r="W3" s="63">
        <f>SUMPRODUCT((c_d=V3)*(m_d&gt;m_e)*p_v)+SUMPRODUCT((c_d=V3)*(m_d=m_e)*(m_d&lt;&gt;"")*p_n)+SUMPRODUCT((c_d=V3)*(m_d&lt;m_e)*(m_d&lt;&gt;0)*p_d)+SUMPRODUCT((c_d=V3)*((m_d-m_e)/1000))+SUMPRODUCT((c_e=V3)*(m_e&gt;m_d)*p_v)+SUMPRODUCT((c_e=V3)*(m_d=m_e)*(m_d&lt;&gt;"")*p_n)+SUMPRODUCT((c_e=V3)*(m_e&lt;m_d)*(m_e&lt;&gt;0)*p_d)+SUMPRODUCT((c_e=V3)*((m_e-m_d)/1000))-ROW()/1000</f>
        <v>26.073</v>
      </c>
    </row>
    <row r="4" spans="1:23" ht="18">
      <c r="A4" s="7">
        <v>1</v>
      </c>
      <c r="B4" s="8" t="s">
        <v>50</v>
      </c>
      <c r="C4" s="66">
        <v>24</v>
      </c>
      <c r="D4" s="8" t="s">
        <v>21</v>
      </c>
      <c r="E4" s="73">
        <v>12</v>
      </c>
      <c r="G4" s="34">
        <v>2</v>
      </c>
      <c r="H4" s="47" t="str">
        <f t="shared" si="0"/>
        <v>St-Jean-de-la-Ruelle</v>
      </c>
      <c r="I4" s="58">
        <f ca="1" t="shared" si="1"/>
        <v>30.088</v>
      </c>
      <c r="J4" s="54">
        <f t="shared" si="2"/>
        <v>12</v>
      </c>
      <c r="K4" s="54">
        <f t="shared" si="3"/>
        <v>7</v>
      </c>
      <c r="L4" s="54">
        <f t="shared" si="4"/>
        <v>4</v>
      </c>
      <c r="M4" s="54">
        <f t="shared" si="5"/>
        <v>1</v>
      </c>
      <c r="N4" s="54">
        <f>SUMPRODUCT((c_d=H4)*(m_d=0)*(m_d&lt;&gt;""))+SUMPRODUCT((c_e=H4)*(m_e=0)*(m_e&lt;&gt;""))</f>
        <v>0</v>
      </c>
      <c r="O4" s="54">
        <f t="shared" si="6"/>
        <v>266</v>
      </c>
      <c r="P4" s="54">
        <f t="shared" si="7"/>
        <v>166</v>
      </c>
      <c r="Q4" s="61">
        <f aca="true" t="shared" si="8" ref="Q4:Q14">O4-P4</f>
        <v>100</v>
      </c>
      <c r="S4" s="37" t="s">
        <v>44</v>
      </c>
      <c r="T4" s="40">
        <v>2</v>
      </c>
      <c r="V4" s="44" t="s">
        <v>22</v>
      </c>
      <c r="W4" s="63">
        <f>SUMPRODUCT((c_d=V4)*(m_d&gt;m_e)*p_v)+SUMPRODUCT((c_d=V4)*(m_d=m_e)*(m_d&lt;&gt;"")*p_n)+SUMPRODUCT((c_d=V4)*(m_d&lt;m_e)*(m_d&lt;&gt;0)*p_d)+SUMPRODUCT((c_d=V4)*((m_d-m_e)/1000))+SUMPRODUCT((c_e=V4)*(m_e&gt;m_d)*p_v)+SUMPRODUCT((c_e=V4)*(m_d=m_e)*(m_d&lt;&gt;"")*p_n)+SUMPRODUCT((c_e=V4)*(m_e&lt;m_d)*(m_e&lt;&gt;0)*p_d)+SUMPRODUCT((c_e=V4)*((m_e-m_d)/1000))-ROW()/1000</f>
        <v>18.855999999999998</v>
      </c>
    </row>
    <row r="5" spans="1:23" ht="18">
      <c r="A5" s="7">
        <v>2</v>
      </c>
      <c r="B5" s="8" t="s">
        <v>11</v>
      </c>
      <c r="C5" s="66">
        <v>18</v>
      </c>
      <c r="D5" s="8" t="s">
        <v>52</v>
      </c>
      <c r="E5" s="73">
        <v>18</v>
      </c>
      <c r="G5" s="34">
        <v>3</v>
      </c>
      <c r="H5" s="47" t="str">
        <f t="shared" si="0"/>
        <v>Illiers Combray</v>
      </c>
      <c r="I5" s="58">
        <f ca="1" t="shared" si="1"/>
        <v>27.054</v>
      </c>
      <c r="J5" s="54">
        <f t="shared" si="2"/>
        <v>12</v>
      </c>
      <c r="K5" s="54">
        <f t="shared" si="3"/>
        <v>7</v>
      </c>
      <c r="L5" s="54">
        <f t="shared" si="4"/>
        <v>1</v>
      </c>
      <c r="M5" s="54">
        <f t="shared" si="5"/>
        <v>4</v>
      </c>
      <c r="N5" s="54">
        <f>SUMPRODUCT((c_d=H5)*(m_d=0)*(m_d&lt;&gt;""))+SUMPRODUCT((c_e=H5)*(m_e=0)*(m_e&lt;&gt;""))</f>
        <v>0</v>
      </c>
      <c r="O5" s="54">
        <f t="shared" si="6"/>
        <v>246</v>
      </c>
      <c r="P5" s="54">
        <f t="shared" si="7"/>
        <v>186</v>
      </c>
      <c r="Q5" s="61">
        <f t="shared" si="8"/>
        <v>60</v>
      </c>
      <c r="S5" s="37" t="s">
        <v>54</v>
      </c>
      <c r="T5" s="40">
        <v>1</v>
      </c>
      <c r="V5" s="44" t="s">
        <v>51</v>
      </c>
      <c r="W5" s="63">
        <f>SUMPRODUCT((c_d=V5)*(m_d&gt;m_e)*p_v)+SUMPRODUCT((c_d=V5)*(m_d=m_e)*(m_d&lt;&gt;"")*p_n)+SUMPRODUCT((c_d=V5)*(m_d&lt;m_e)*(m_d&lt;&gt;0)*p_d)+SUMPRODUCT((c_d=V5)*((m_d-m_e)/1000))+SUMPRODUCT((c_e=V5)*(m_e&gt;m_d)*p_v)+SUMPRODUCT((c_e=V5)*(m_d=m_e)*(m_d&lt;&gt;"")*p_n)+SUMPRODUCT((c_e=V5)*(m_e&lt;m_d)*(m_e&lt;&gt;0)*p_d)+SUMPRODUCT((c_e=V5)*((m_e-m_d)/1000))-ROW()/1000</f>
        <v>22.975</v>
      </c>
    </row>
    <row r="6" spans="1:23" ht="18">
      <c r="A6" s="7">
        <v>3</v>
      </c>
      <c r="B6" s="8" t="s">
        <v>22</v>
      </c>
      <c r="C6" s="66">
        <v>12</v>
      </c>
      <c r="D6" s="8" t="s">
        <v>51</v>
      </c>
      <c r="E6" s="73">
        <v>24</v>
      </c>
      <c r="G6" s="34">
        <v>4</v>
      </c>
      <c r="H6" s="47" t="str">
        <f t="shared" si="0"/>
        <v>Bourges BAC</v>
      </c>
      <c r="I6" s="58">
        <f ca="1" t="shared" si="1"/>
        <v>26.073</v>
      </c>
      <c r="J6" s="54">
        <f t="shared" si="2"/>
        <v>12</v>
      </c>
      <c r="K6" s="54">
        <f t="shared" si="3"/>
        <v>6</v>
      </c>
      <c r="L6" s="54">
        <f t="shared" si="4"/>
        <v>2</v>
      </c>
      <c r="M6" s="54">
        <f t="shared" si="5"/>
        <v>4</v>
      </c>
      <c r="N6" s="54">
        <f>SUMPRODUCT((c_d=H6)*(m_d=0)*(m_d&lt;&gt;""))+SUMPRODUCT((c_e=H6)*(m_e=0)*(m_e&lt;&gt;""))</f>
        <v>0</v>
      </c>
      <c r="O6" s="54">
        <f t="shared" si="6"/>
        <v>254</v>
      </c>
      <c r="P6" s="54">
        <f t="shared" si="7"/>
        <v>178</v>
      </c>
      <c r="Q6" s="61">
        <f t="shared" si="8"/>
        <v>76</v>
      </c>
      <c r="S6" s="37" t="s">
        <v>46</v>
      </c>
      <c r="T6" s="40">
        <v>0</v>
      </c>
      <c r="V6" s="44" t="s">
        <v>11</v>
      </c>
      <c r="W6" s="63">
        <f>SUMPRODUCT((c_d=V6)*(m_d&gt;m_e)*p_v)+SUMPRODUCT((c_d=V6)*(m_d=m_e)*(m_d&lt;&gt;"")*p_n)+SUMPRODUCT((c_d=V6)*(m_d&lt;m_e)*(m_d&lt;&gt;0)*p_d)+SUMPRODUCT((c_d=V6)*((m_d-m_e)/1000))+SUMPRODUCT((c_e=V6)*(m_e&gt;m_d)*p_v)+SUMPRODUCT((c_e=V6)*(m_d=m_e)*(m_d&lt;&gt;"")*p_n)+SUMPRODUCT((c_e=V6)*(m_e&lt;m_d)*(m_e&lt;&gt;0)*p_d)+SUMPRODUCT((c_e=V6)*((m_e-m_d)/1000))-ROW()/1000</f>
        <v>27.054</v>
      </c>
    </row>
    <row r="7" spans="1:23" ht="18.75" thickBot="1">
      <c r="A7" s="7">
        <v>4</v>
      </c>
      <c r="B7" s="8" t="s">
        <v>23</v>
      </c>
      <c r="C7" s="66">
        <v>18</v>
      </c>
      <c r="D7" s="8" t="s">
        <v>24</v>
      </c>
      <c r="E7" s="73">
        <v>18</v>
      </c>
      <c r="G7" s="34">
        <v>5</v>
      </c>
      <c r="H7" s="47" t="str">
        <f t="shared" si="0"/>
        <v>Sully sur Loire 2</v>
      </c>
      <c r="I7" s="58">
        <f ca="1" t="shared" si="1"/>
        <v>24.982999999999997</v>
      </c>
      <c r="J7" s="54">
        <f t="shared" si="2"/>
        <v>12</v>
      </c>
      <c r="K7" s="54">
        <f t="shared" si="3"/>
        <v>6</v>
      </c>
      <c r="L7" s="54">
        <f t="shared" si="4"/>
        <v>1</v>
      </c>
      <c r="M7" s="54">
        <f t="shared" si="5"/>
        <v>5</v>
      </c>
      <c r="N7" s="54">
        <f>SUMPRODUCT((c_d=H7)*(m_d=0)*(m_d&lt;&gt;""))+SUMPRODUCT((c_e=H7)*(m_e=0)*(m_e&lt;&gt;""))</f>
        <v>0</v>
      </c>
      <c r="O7" s="54">
        <f t="shared" si="6"/>
        <v>214</v>
      </c>
      <c r="P7" s="54">
        <f t="shared" si="7"/>
        <v>218</v>
      </c>
      <c r="Q7" s="61">
        <f t="shared" si="8"/>
        <v>-4</v>
      </c>
      <c r="S7" s="38"/>
      <c r="T7" s="41"/>
      <c r="V7" s="44" t="s">
        <v>23</v>
      </c>
      <c r="W7" s="63">
        <f>SUMPRODUCT((c_d=V7)*(m_d&gt;m_e)*p_v)+SUMPRODUCT((c_d=V7)*(m_d=m_e)*(m_d&lt;&gt;"")*p_n)+SUMPRODUCT((c_d=V7)*(m_d&lt;m_e)*(m_d&lt;&gt;0)*p_d)+SUMPRODUCT((c_d=V7)*((m_d-m_e)/1000))+SUMPRODUCT((c_e=V7)*(m_e&gt;m_d)*p_v)+SUMPRODUCT((c_e=V7)*(m_d=m_e)*(m_d&lt;&gt;"")*p_n)+SUMPRODUCT((c_e=V7)*(m_e&lt;m_d)*(m_e&lt;&gt;0)*p_d)+SUMPRODUCT((c_e=V7)*((m_e-m_d)/1000))-ROW()/1000</f>
        <v>33.101</v>
      </c>
    </row>
    <row r="8" spans="1:23" ht="18">
      <c r="A8" s="7">
        <v>5</v>
      </c>
      <c r="B8" s="8" t="s">
        <v>36</v>
      </c>
      <c r="C8" s="66">
        <v>20</v>
      </c>
      <c r="D8" s="8" t="s">
        <v>25</v>
      </c>
      <c r="E8" s="73">
        <v>16</v>
      </c>
      <c r="G8" s="34">
        <v>6</v>
      </c>
      <c r="H8" s="47" t="str">
        <f t="shared" si="0"/>
        <v>Salbris</v>
      </c>
      <c r="I8" s="58">
        <f ca="1" t="shared" si="1"/>
        <v>23.997000000000003</v>
      </c>
      <c r="J8" s="54">
        <f t="shared" si="2"/>
        <v>12</v>
      </c>
      <c r="K8" s="54">
        <f t="shared" si="3"/>
        <v>5</v>
      </c>
      <c r="L8" s="54">
        <f t="shared" si="4"/>
        <v>2</v>
      </c>
      <c r="M8" s="54">
        <f t="shared" si="5"/>
        <v>5</v>
      </c>
      <c r="N8" s="54">
        <f>SUMPRODUCT((c_d=H8)*(m_d=0)*(m_d&lt;&gt;""))+SUMPRODUCT((c_e=H8)*(m_e=0)*(m_e&lt;&gt;""))</f>
        <v>0</v>
      </c>
      <c r="O8" s="54">
        <f t="shared" si="6"/>
        <v>220</v>
      </c>
      <c r="P8" s="54">
        <f t="shared" si="7"/>
        <v>212</v>
      </c>
      <c r="Q8" s="61">
        <f t="shared" si="8"/>
        <v>8</v>
      </c>
      <c r="V8" s="44" t="s">
        <v>25</v>
      </c>
      <c r="W8" s="63">
        <f>SUMPRODUCT((c_d=V8)*(m_d&gt;m_e)*p_v)+SUMPRODUCT((c_d=V8)*(m_d=m_e)*(m_d&lt;&gt;"")*p_n)+SUMPRODUCT((c_d=V8)*(m_d&lt;m_e)*(m_d&lt;&gt;0)*p_d)+SUMPRODUCT((c_d=V8)*((m_d-m_e)/1000))+SUMPRODUCT((c_e=V8)*(m_e&gt;m_d)*p_v)+SUMPRODUCT((c_e=V8)*(m_d=m_e)*(m_d&lt;&gt;"")*p_n)+SUMPRODUCT((c_e=V8)*(m_e&lt;m_d)*(m_e&lt;&gt;0)*p_d)+SUMPRODUCT((c_e=V8)*((m_e-m_d)/1000))-ROW()/1000</f>
        <v>18.928</v>
      </c>
    </row>
    <row r="9" spans="1:23" ht="18">
      <c r="A9" s="7">
        <v>6</v>
      </c>
      <c r="B9" s="8" t="s">
        <v>26</v>
      </c>
      <c r="C9" s="66">
        <v>18</v>
      </c>
      <c r="D9" s="8" t="s">
        <v>12</v>
      </c>
      <c r="E9" s="73">
        <v>18</v>
      </c>
      <c r="G9" s="34">
        <v>7</v>
      </c>
      <c r="H9" s="47" t="str">
        <f t="shared" si="0"/>
        <v>Tours APTN   2</v>
      </c>
      <c r="I9" s="58">
        <f ca="1" t="shared" si="1"/>
        <v>23.982</v>
      </c>
      <c r="J9" s="54">
        <f t="shared" si="2"/>
        <v>12</v>
      </c>
      <c r="K9" s="54">
        <f t="shared" si="3"/>
        <v>5</v>
      </c>
      <c r="L9" s="54">
        <f t="shared" si="4"/>
        <v>2</v>
      </c>
      <c r="M9" s="54">
        <f t="shared" si="5"/>
        <v>5</v>
      </c>
      <c r="N9" s="54">
        <f>SUMPRODUCT((c_d=H9)*(m_d=0)*(m_d&lt;&gt;""))+SUMPRODUCT((c_e=H9)*(m_e=0)*(m_e&lt;&gt;""))</f>
        <v>0</v>
      </c>
      <c r="O9" s="54">
        <f t="shared" si="6"/>
        <v>214</v>
      </c>
      <c r="P9" s="54">
        <f t="shared" si="7"/>
        <v>218</v>
      </c>
      <c r="Q9" s="61">
        <f t="shared" si="8"/>
        <v>-4</v>
      </c>
      <c r="V9" s="44" t="s">
        <v>21</v>
      </c>
      <c r="W9" s="63">
        <f>SUMPRODUCT((c_d=V9)*(m_d&gt;m_e)*p_v)+SUMPRODUCT((c_d=V9)*(m_d=m_e)*(m_d&lt;&gt;"")*p_n)+SUMPRODUCT((c_d=V9)*(m_d&lt;m_e)*(m_d&lt;&gt;0)*p_d)+SUMPRODUCT((c_d=V9)*((m_d-m_e)/1000))+SUMPRODUCT((c_e=V9)*(m_e&gt;m_d)*p_v)+SUMPRODUCT((c_e=V9)*(m_d=m_e)*(m_d&lt;&gt;"")*p_n)+SUMPRODUCT((c_e=V9)*(m_e&lt;m_d)*(m_e&lt;&gt;0)*p_d)+SUMPRODUCT((c_e=V9)*((m_e-m_d)/1000))-ROW()/1000</f>
        <v>16.898999999999997</v>
      </c>
    </row>
    <row r="10" spans="1:23" ht="18">
      <c r="A10" s="9" t="s">
        <v>1</v>
      </c>
      <c r="B10" s="10" t="s">
        <v>27</v>
      </c>
      <c r="C10" s="67"/>
      <c r="D10" s="10" t="s">
        <v>28</v>
      </c>
      <c r="E10" s="74"/>
      <c r="G10" s="34">
        <v>8</v>
      </c>
      <c r="H10" s="47" t="str">
        <f t="shared" si="0"/>
        <v>Châteauroux Berrichonne</v>
      </c>
      <c r="I10" s="58">
        <f ca="1" t="shared" si="1"/>
        <v>22.975</v>
      </c>
      <c r="J10" s="54">
        <f t="shared" si="2"/>
        <v>12</v>
      </c>
      <c r="K10" s="54">
        <f t="shared" si="3"/>
        <v>5</v>
      </c>
      <c r="L10" s="54">
        <f t="shared" si="4"/>
        <v>1</v>
      </c>
      <c r="M10" s="54">
        <f t="shared" si="5"/>
        <v>6</v>
      </c>
      <c r="N10" s="54">
        <f>SUMPRODUCT((c_d=H10)*(m_d=0)*(m_d&lt;&gt;""))+SUMPRODUCT((c_e=H10)*(m_e=0)*(m_e&lt;&gt;""))</f>
        <v>0</v>
      </c>
      <c r="O10" s="54">
        <f t="shared" si="6"/>
        <v>206</v>
      </c>
      <c r="P10" s="54">
        <f t="shared" si="7"/>
        <v>226</v>
      </c>
      <c r="Q10" s="61">
        <f t="shared" si="8"/>
        <v>-20</v>
      </c>
      <c r="V10" s="44" t="s">
        <v>36</v>
      </c>
      <c r="W10" s="63">
        <f>SUMPRODUCT((c_d=V10)*(m_d&gt;m_e)*p_v)+SUMPRODUCT((c_d=V10)*(m_d=m_e)*(m_d&lt;&gt;"")*p_n)+SUMPRODUCT((c_d=V10)*(m_d&lt;m_e)*(m_d&lt;&gt;0)*p_d)+SUMPRODUCT((c_d=V10)*((m_d-m_e)/1000))+SUMPRODUCT((c_e=V10)*(m_e&gt;m_d)*p_v)+SUMPRODUCT((c_e=V10)*(m_d=m_e)*(m_d&lt;&gt;"")*p_n)+SUMPRODUCT((c_e=V10)*(m_e&lt;m_d)*(m_e&lt;&gt;0)*p_d)+SUMPRODUCT((c_e=V10)*((m_e-m_d)/1000))-ROW()/1000</f>
        <v>20.962</v>
      </c>
    </row>
    <row r="11" spans="1:23" ht="18">
      <c r="A11" s="7">
        <v>1</v>
      </c>
      <c r="B11" s="8" t="s">
        <v>21</v>
      </c>
      <c r="C11" s="66">
        <v>6</v>
      </c>
      <c r="D11" s="8" t="s">
        <v>26</v>
      </c>
      <c r="E11" s="73">
        <v>30</v>
      </c>
      <c r="G11" s="34">
        <v>9</v>
      </c>
      <c r="H11" s="47" t="str">
        <f t="shared" si="0"/>
        <v>Saint-Maur</v>
      </c>
      <c r="I11" s="58">
        <f ca="1" t="shared" si="1"/>
        <v>20.962</v>
      </c>
      <c r="J11" s="54">
        <f t="shared" si="2"/>
        <v>12</v>
      </c>
      <c r="K11" s="54">
        <f t="shared" si="3"/>
        <v>4</v>
      </c>
      <c r="L11" s="54">
        <f t="shared" si="4"/>
        <v>1</v>
      </c>
      <c r="M11" s="54">
        <f t="shared" si="5"/>
        <v>7</v>
      </c>
      <c r="N11" s="54">
        <f>SUMPRODUCT((c_d=H11)*(m_d=0)*(m_d&lt;&gt;""))+SUMPRODUCT((c_e=H11)*(m_e=0)*(m_e&lt;&gt;""))</f>
        <v>0</v>
      </c>
      <c r="O11" s="54">
        <f t="shared" si="6"/>
        <v>202</v>
      </c>
      <c r="P11" s="54">
        <f t="shared" si="7"/>
        <v>230</v>
      </c>
      <c r="Q11" s="61">
        <f t="shared" si="8"/>
        <v>-28</v>
      </c>
      <c r="V11" s="44" t="s">
        <v>24</v>
      </c>
      <c r="W11" s="63">
        <f>SUMPRODUCT((c_d=V11)*(m_d&gt;m_e)*p_v)+SUMPRODUCT((c_d=V11)*(m_d=m_e)*(m_d&lt;&gt;"")*p_n)+SUMPRODUCT((c_d=V11)*(m_d&lt;m_e)*(m_d&lt;&gt;0)*p_d)+SUMPRODUCT((c_d=V11)*((m_d-m_e)/1000))+SUMPRODUCT((c_e=V11)*(m_e&gt;m_d)*p_v)+SUMPRODUCT((c_e=V11)*(m_d=m_e)*(m_d&lt;&gt;"")*p_n)+SUMPRODUCT((c_e=V11)*(m_e&lt;m_d)*(m_e&lt;&gt;0)*p_d)+SUMPRODUCT((c_e=V11)*((m_e-m_d)/1000))-ROW()/1000</f>
        <v>23.997000000000003</v>
      </c>
    </row>
    <row r="12" spans="1:23" ht="18">
      <c r="A12" s="7">
        <v>2</v>
      </c>
      <c r="B12" s="8" t="s">
        <v>52</v>
      </c>
      <c r="C12" s="66">
        <v>18</v>
      </c>
      <c r="D12" s="8" t="s">
        <v>50</v>
      </c>
      <c r="E12" s="73">
        <v>18</v>
      </c>
      <c r="G12" s="34">
        <v>10</v>
      </c>
      <c r="H12" s="47" t="str">
        <f t="shared" si="0"/>
        <v>Orléans UPA 2</v>
      </c>
      <c r="I12" s="58">
        <f ca="1" t="shared" si="1"/>
        <v>18.928</v>
      </c>
      <c r="J12" s="54">
        <f t="shared" si="2"/>
        <v>12</v>
      </c>
      <c r="K12" s="54">
        <f t="shared" si="3"/>
        <v>3</v>
      </c>
      <c r="L12" s="54">
        <f t="shared" si="4"/>
        <v>1</v>
      </c>
      <c r="M12" s="54">
        <f t="shared" si="5"/>
        <v>8</v>
      </c>
      <c r="N12" s="54">
        <f>SUMPRODUCT((c_d=H12)*(m_d=0)*(m_d&lt;&gt;""))+SUMPRODUCT((c_e=H12)*(m_e=0)*(m_e&lt;&gt;""))</f>
        <v>0</v>
      </c>
      <c r="O12" s="54">
        <f t="shared" si="6"/>
        <v>184</v>
      </c>
      <c r="P12" s="54">
        <f t="shared" si="7"/>
        <v>248</v>
      </c>
      <c r="Q12" s="61">
        <f t="shared" si="8"/>
        <v>-64</v>
      </c>
      <c r="V12" s="44" t="s">
        <v>26</v>
      </c>
      <c r="W12" s="63">
        <f>SUMPRODUCT((c_d=V12)*(m_d&gt;m_e)*p_v)+SUMPRODUCT((c_d=V12)*(m_d=m_e)*(m_d&lt;&gt;"")*p_n)+SUMPRODUCT((c_d=V12)*(m_d&lt;m_e)*(m_d&lt;&gt;0)*p_d)+SUMPRODUCT((c_d=V12)*((m_d-m_e)/1000))+SUMPRODUCT((c_e=V12)*(m_e&gt;m_d)*p_v)+SUMPRODUCT((c_e=V12)*(m_d=m_e)*(m_d&lt;&gt;"")*p_n)+SUMPRODUCT((c_e=V12)*(m_e&lt;m_d)*(m_e&lt;&gt;0)*p_d)+SUMPRODUCT((c_e=V12)*((m_e-m_d)/1000))-ROW()/1000</f>
        <v>30.088</v>
      </c>
    </row>
    <row r="13" spans="1:23" ht="18">
      <c r="A13" s="7">
        <v>3</v>
      </c>
      <c r="B13" s="8" t="s">
        <v>11</v>
      </c>
      <c r="C13" s="66">
        <v>22</v>
      </c>
      <c r="D13" s="8" t="s">
        <v>23</v>
      </c>
      <c r="E13" s="73">
        <v>14</v>
      </c>
      <c r="G13" s="34">
        <v>11</v>
      </c>
      <c r="H13" s="47" t="str">
        <f t="shared" si="0"/>
        <v>Buzançais</v>
      </c>
      <c r="I13" s="58">
        <f ca="1" t="shared" si="1"/>
        <v>18.855999999999998</v>
      </c>
      <c r="J13" s="54">
        <f t="shared" si="2"/>
        <v>12</v>
      </c>
      <c r="K13" s="54">
        <f t="shared" si="3"/>
        <v>3</v>
      </c>
      <c r="L13" s="54">
        <f t="shared" si="4"/>
        <v>1</v>
      </c>
      <c r="M13" s="54">
        <f t="shared" si="5"/>
        <v>8</v>
      </c>
      <c r="N13" s="54">
        <f>SUMPRODUCT((c_d=H13)*(m_d=0)*(m_d&lt;&gt;""))+SUMPRODUCT((c_e=H13)*(m_e=0)*(m_e&lt;&gt;""))</f>
        <v>0</v>
      </c>
      <c r="O13" s="54">
        <f t="shared" si="6"/>
        <v>146</v>
      </c>
      <c r="P13" s="54">
        <f t="shared" si="7"/>
        <v>286</v>
      </c>
      <c r="Q13" s="61">
        <f t="shared" si="8"/>
        <v>-140</v>
      </c>
      <c r="V13" s="44" t="s">
        <v>12</v>
      </c>
      <c r="W13" s="63">
        <f>SUMPRODUCT((c_d=V13)*(m_d&gt;m_e)*p_v)+SUMPRODUCT((c_d=V13)*(m_d=m_e)*(m_d&lt;&gt;"")*p_n)+SUMPRODUCT((c_d=V13)*(m_d&lt;m_e)*(m_d&lt;&gt;0)*p_d)+SUMPRODUCT((c_d=V13)*((m_d-m_e)/1000))+SUMPRODUCT((c_e=V13)*(m_e&gt;m_d)*p_v)+SUMPRODUCT((c_e=V13)*(m_d=m_e)*(m_d&lt;&gt;"")*p_n)+SUMPRODUCT((c_e=V13)*(m_e&lt;m_d)*(m_e&lt;&gt;0)*p_d)+SUMPRODUCT((c_e=V13)*((m_e-m_d)/1000))-ROW()/1000</f>
        <v>24.982999999999997</v>
      </c>
    </row>
    <row r="14" spans="1:23" ht="18.75" thickBot="1">
      <c r="A14" s="7">
        <v>4</v>
      </c>
      <c r="B14" s="8" t="s">
        <v>24</v>
      </c>
      <c r="C14" s="66">
        <v>20</v>
      </c>
      <c r="D14" s="8" t="s">
        <v>22</v>
      </c>
      <c r="E14" s="73">
        <v>16</v>
      </c>
      <c r="G14" s="35">
        <v>12</v>
      </c>
      <c r="H14" s="48" t="str">
        <f t="shared" si="0"/>
        <v>Orval</v>
      </c>
      <c r="I14" s="59">
        <f ca="1" t="shared" si="1"/>
        <v>16.898999999999997</v>
      </c>
      <c r="J14" s="55">
        <f t="shared" si="2"/>
        <v>12</v>
      </c>
      <c r="K14" s="55">
        <f t="shared" si="3"/>
        <v>2</v>
      </c>
      <c r="L14" s="55">
        <f t="shared" si="4"/>
        <v>1</v>
      </c>
      <c r="M14" s="55">
        <f t="shared" si="5"/>
        <v>9</v>
      </c>
      <c r="N14" s="55">
        <f>SUMPRODUCT((c_d=H14)*(m_d=0)*(m_d&lt;&gt;""))+SUMPRODUCT((c_e=H14)*(m_e=0)*(m_e&lt;&gt;""))</f>
        <v>0</v>
      </c>
      <c r="O14" s="55">
        <f t="shared" si="6"/>
        <v>170</v>
      </c>
      <c r="P14" s="55">
        <f t="shared" si="7"/>
        <v>262</v>
      </c>
      <c r="Q14" s="62">
        <f t="shared" si="8"/>
        <v>-92</v>
      </c>
      <c r="V14" s="45" t="s">
        <v>52</v>
      </c>
      <c r="W14" s="63">
        <f>SUMPRODUCT((c_d=V14)*(m_d&gt;m_e)*p_v)+SUMPRODUCT((c_d=V14)*(m_d=m_e)*(m_d&lt;&gt;"")*p_n)+SUMPRODUCT((c_d=V14)*(m_d&lt;m_e)*(m_d&lt;&gt;0)*p_d)+SUMPRODUCT((c_d=V14)*((m_d-m_e)/1000))+SUMPRODUCT((c_e=V14)*(m_e&gt;m_d)*p_v)+SUMPRODUCT((c_e=V14)*(m_d=m_e)*(m_d&lt;&gt;"")*p_n)+SUMPRODUCT((c_e=V14)*(m_e&lt;m_d)*(m_e&lt;&gt;0)*p_d)+SUMPRODUCT((c_e=V14)*((m_e-m_d)/1000))-ROW()/1000</f>
        <v>23.982</v>
      </c>
    </row>
    <row r="15" spans="1:22" ht="15">
      <c r="A15" s="7">
        <v>5</v>
      </c>
      <c r="B15" s="8" t="s">
        <v>51</v>
      </c>
      <c r="C15" s="66">
        <v>16</v>
      </c>
      <c r="D15" s="8" t="s">
        <v>36</v>
      </c>
      <c r="E15" s="73">
        <v>20</v>
      </c>
      <c r="V15" s="1"/>
    </row>
    <row r="16" spans="1:22" ht="18">
      <c r="A16" s="11">
        <v>6</v>
      </c>
      <c r="B16" s="12" t="s">
        <v>12</v>
      </c>
      <c r="C16" s="68">
        <v>16</v>
      </c>
      <c r="D16" s="14" t="s">
        <v>25</v>
      </c>
      <c r="E16" s="75">
        <v>20</v>
      </c>
      <c r="V16" s="1"/>
    </row>
    <row r="17" spans="1:22" ht="15">
      <c r="A17" s="9" t="s">
        <v>5</v>
      </c>
      <c r="B17" s="10" t="s">
        <v>29</v>
      </c>
      <c r="C17" s="67"/>
      <c r="D17" s="10" t="s">
        <v>28</v>
      </c>
      <c r="E17" s="74"/>
      <c r="R17"/>
      <c r="V17" s="1"/>
    </row>
    <row r="18" spans="1:22" ht="15">
      <c r="A18" s="7">
        <v>1</v>
      </c>
      <c r="B18" s="8" t="s">
        <v>36</v>
      </c>
      <c r="C18" s="66">
        <v>32</v>
      </c>
      <c r="D18" s="8" t="s">
        <v>22</v>
      </c>
      <c r="E18" s="73">
        <v>4</v>
      </c>
      <c r="V18" s="1"/>
    </row>
    <row r="19" spans="1:22" ht="15">
      <c r="A19" s="7">
        <v>2</v>
      </c>
      <c r="B19" s="8" t="s">
        <v>21</v>
      </c>
      <c r="C19" s="66">
        <v>16</v>
      </c>
      <c r="D19" s="8" t="s">
        <v>23</v>
      </c>
      <c r="E19" s="73">
        <v>20</v>
      </c>
      <c r="V19" s="1"/>
    </row>
    <row r="20" spans="1:22" ht="15">
      <c r="A20" s="7">
        <v>3</v>
      </c>
      <c r="B20" s="8" t="s">
        <v>24</v>
      </c>
      <c r="C20" s="66">
        <v>10</v>
      </c>
      <c r="D20" s="8" t="s">
        <v>11</v>
      </c>
      <c r="E20" s="73">
        <v>26</v>
      </c>
      <c r="V20" s="1"/>
    </row>
    <row r="21" spans="1:22" ht="15">
      <c r="A21" s="15">
        <v>4</v>
      </c>
      <c r="B21" s="16" t="s">
        <v>25</v>
      </c>
      <c r="C21" s="69">
        <v>8</v>
      </c>
      <c r="D21" s="16" t="s">
        <v>26</v>
      </c>
      <c r="E21" s="73">
        <v>28</v>
      </c>
      <c r="V21" s="1"/>
    </row>
    <row r="22" spans="1:22" ht="18">
      <c r="A22" s="13">
        <v>5</v>
      </c>
      <c r="B22" s="12" t="s">
        <v>51</v>
      </c>
      <c r="C22" s="68">
        <v>20</v>
      </c>
      <c r="D22" s="14" t="s">
        <v>50</v>
      </c>
      <c r="E22" s="76">
        <v>16</v>
      </c>
      <c r="V22" s="1"/>
    </row>
    <row r="23" spans="1:22" ht="15">
      <c r="A23" s="17">
        <v>6</v>
      </c>
      <c r="B23" s="18" t="s">
        <v>12</v>
      </c>
      <c r="C23" s="70">
        <v>8</v>
      </c>
      <c r="D23" s="18" t="s">
        <v>52</v>
      </c>
      <c r="E23" s="73">
        <v>28</v>
      </c>
      <c r="V23" s="1"/>
    </row>
    <row r="24" spans="1:22" ht="15">
      <c r="A24" s="9" t="s">
        <v>4</v>
      </c>
      <c r="B24" s="10" t="s">
        <v>30</v>
      </c>
      <c r="C24" s="67"/>
      <c r="D24" s="10" t="s">
        <v>13</v>
      </c>
      <c r="E24" s="74"/>
      <c r="V24" s="1"/>
    </row>
    <row r="25" spans="1:22" ht="15">
      <c r="A25" s="7">
        <v>1</v>
      </c>
      <c r="B25" s="8" t="s">
        <v>21</v>
      </c>
      <c r="C25" s="66">
        <v>18</v>
      </c>
      <c r="D25" s="8" t="s">
        <v>36</v>
      </c>
      <c r="E25" s="73">
        <v>18</v>
      </c>
      <c r="R25"/>
      <c r="V25" s="1"/>
    </row>
    <row r="26" spans="1:22" ht="15">
      <c r="A26" s="7">
        <v>2</v>
      </c>
      <c r="B26" s="8" t="s">
        <v>52</v>
      </c>
      <c r="C26" s="66">
        <v>12</v>
      </c>
      <c r="D26" s="8" t="s">
        <v>23</v>
      </c>
      <c r="E26" s="73">
        <v>24</v>
      </c>
      <c r="V26"/>
    </row>
    <row r="27" spans="1:22" ht="15">
      <c r="A27" s="7">
        <v>3</v>
      </c>
      <c r="B27" s="8" t="s">
        <v>24</v>
      </c>
      <c r="C27" s="66">
        <v>20</v>
      </c>
      <c r="D27" s="8" t="s">
        <v>50</v>
      </c>
      <c r="E27" s="73">
        <v>16</v>
      </c>
      <c r="V27"/>
    </row>
    <row r="28" spans="1:22" ht="18">
      <c r="A28" s="11">
        <v>4</v>
      </c>
      <c r="B28" s="12" t="s">
        <v>25</v>
      </c>
      <c r="C28" s="68">
        <v>20</v>
      </c>
      <c r="D28" s="14" t="s">
        <v>11</v>
      </c>
      <c r="E28" s="75">
        <v>16</v>
      </c>
      <c r="V28"/>
    </row>
    <row r="29" spans="1:22" ht="15">
      <c r="A29" s="7">
        <v>5</v>
      </c>
      <c r="B29" s="8" t="s">
        <v>51</v>
      </c>
      <c r="C29" s="66">
        <v>6</v>
      </c>
      <c r="D29" s="8" t="s">
        <v>26</v>
      </c>
      <c r="E29" s="73">
        <v>30</v>
      </c>
      <c r="V29"/>
    </row>
    <row r="30" spans="1:22" ht="15">
      <c r="A30" s="7">
        <v>6</v>
      </c>
      <c r="B30" s="8" t="s">
        <v>12</v>
      </c>
      <c r="C30" s="66">
        <v>26</v>
      </c>
      <c r="D30" s="8" t="s">
        <v>22</v>
      </c>
      <c r="E30" s="73">
        <v>10</v>
      </c>
      <c r="V30"/>
    </row>
    <row r="31" spans="1:22" ht="15">
      <c r="A31" s="9" t="s">
        <v>3</v>
      </c>
      <c r="B31" s="10" t="s">
        <v>14</v>
      </c>
      <c r="C31" s="67"/>
      <c r="D31" s="10" t="s">
        <v>13</v>
      </c>
      <c r="E31" s="74"/>
      <c r="V31"/>
    </row>
    <row r="32" spans="1:22" ht="15">
      <c r="A32" s="7">
        <v>1</v>
      </c>
      <c r="B32" s="8" t="s">
        <v>21</v>
      </c>
      <c r="C32" s="66">
        <v>16</v>
      </c>
      <c r="D32" s="8" t="s">
        <v>22</v>
      </c>
      <c r="E32" s="73">
        <v>20</v>
      </c>
      <c r="V32"/>
    </row>
    <row r="33" spans="1:22" ht="15">
      <c r="A33" s="7">
        <v>2</v>
      </c>
      <c r="B33" s="8" t="s">
        <v>11</v>
      </c>
      <c r="C33" s="66">
        <v>20</v>
      </c>
      <c r="D33" s="8" t="s">
        <v>36</v>
      </c>
      <c r="E33" s="73">
        <v>16</v>
      </c>
      <c r="V33"/>
    </row>
    <row r="34" spans="1:22" ht="18">
      <c r="A34" s="11">
        <v>3</v>
      </c>
      <c r="B34" s="12" t="s">
        <v>24</v>
      </c>
      <c r="C34" s="68">
        <v>18</v>
      </c>
      <c r="D34" s="14" t="s">
        <v>26</v>
      </c>
      <c r="E34" s="75">
        <v>18</v>
      </c>
      <c r="V34"/>
    </row>
    <row r="35" spans="1:22" ht="15">
      <c r="A35" s="7">
        <v>4</v>
      </c>
      <c r="B35" s="8" t="s">
        <v>25</v>
      </c>
      <c r="C35" s="66">
        <v>10</v>
      </c>
      <c r="D35" s="8" t="s">
        <v>52</v>
      </c>
      <c r="E35" s="73">
        <v>26</v>
      </c>
      <c r="V35"/>
    </row>
    <row r="36" spans="1:22" ht="15">
      <c r="A36" s="7">
        <v>5</v>
      </c>
      <c r="B36" s="8" t="s">
        <v>51</v>
      </c>
      <c r="C36" s="66">
        <v>12</v>
      </c>
      <c r="D36" s="8" t="s">
        <v>23</v>
      </c>
      <c r="E36" s="73">
        <v>24</v>
      </c>
      <c r="V36"/>
    </row>
    <row r="37" spans="1:22" ht="15">
      <c r="A37" s="7">
        <v>6</v>
      </c>
      <c r="B37" s="8" t="s">
        <v>12</v>
      </c>
      <c r="C37" s="66">
        <v>22</v>
      </c>
      <c r="D37" s="8" t="s">
        <v>50</v>
      </c>
      <c r="E37" s="73">
        <v>14</v>
      </c>
      <c r="V37"/>
    </row>
    <row r="38" spans="1:22" ht="15">
      <c r="A38" s="9" t="s">
        <v>2</v>
      </c>
      <c r="B38" s="10" t="s">
        <v>31</v>
      </c>
      <c r="C38" s="67"/>
      <c r="D38" s="10" t="s">
        <v>32</v>
      </c>
      <c r="E38" s="74"/>
      <c r="V38"/>
    </row>
    <row r="39" spans="1:22" ht="15">
      <c r="A39" s="19">
        <v>1</v>
      </c>
      <c r="B39" s="8" t="s">
        <v>36</v>
      </c>
      <c r="C39" s="66">
        <v>10</v>
      </c>
      <c r="D39" s="8" t="s">
        <v>50</v>
      </c>
      <c r="E39" s="73">
        <v>26</v>
      </c>
      <c r="V39"/>
    </row>
    <row r="40" spans="1:22" ht="18">
      <c r="A40" s="11">
        <v>2</v>
      </c>
      <c r="B40" s="12" t="s">
        <v>21</v>
      </c>
      <c r="C40" s="68">
        <v>20</v>
      </c>
      <c r="D40" s="14" t="s">
        <v>24</v>
      </c>
      <c r="E40" s="75">
        <v>16</v>
      </c>
      <c r="V40"/>
    </row>
    <row r="41" spans="1:22" ht="15">
      <c r="A41" s="19">
        <v>3</v>
      </c>
      <c r="B41" s="8" t="s">
        <v>52</v>
      </c>
      <c r="C41" s="66">
        <v>10</v>
      </c>
      <c r="D41" s="8" t="s">
        <v>26</v>
      </c>
      <c r="E41" s="73">
        <v>26</v>
      </c>
      <c r="V41"/>
    </row>
    <row r="42" spans="1:22" ht="15">
      <c r="A42" s="19">
        <v>4</v>
      </c>
      <c r="B42" s="8" t="s">
        <v>23</v>
      </c>
      <c r="C42" s="66">
        <v>34</v>
      </c>
      <c r="D42" s="8" t="s">
        <v>22</v>
      </c>
      <c r="E42" s="73">
        <v>2</v>
      </c>
      <c r="V42"/>
    </row>
    <row r="43" spans="1:22" ht="15">
      <c r="A43" s="19">
        <v>5</v>
      </c>
      <c r="B43" s="8" t="s">
        <v>51</v>
      </c>
      <c r="C43" s="66">
        <v>18</v>
      </c>
      <c r="D43" s="8" t="s">
        <v>25</v>
      </c>
      <c r="E43" s="73">
        <v>18</v>
      </c>
      <c r="V43"/>
    </row>
    <row r="44" spans="1:22" ht="15">
      <c r="A44" s="7">
        <v>6</v>
      </c>
      <c r="B44" s="8" t="s">
        <v>12</v>
      </c>
      <c r="C44" s="66">
        <v>12</v>
      </c>
      <c r="D44" s="8" t="s">
        <v>11</v>
      </c>
      <c r="E44" s="73">
        <v>24</v>
      </c>
      <c r="V44"/>
    </row>
    <row r="45" spans="1:22" ht="15">
      <c r="A45" s="9" t="s">
        <v>33</v>
      </c>
      <c r="B45" s="10" t="s">
        <v>34</v>
      </c>
      <c r="C45" s="67"/>
      <c r="D45" s="10" t="s">
        <v>32</v>
      </c>
      <c r="E45" s="74"/>
      <c r="V45"/>
    </row>
    <row r="46" spans="1:22" ht="18">
      <c r="A46" s="11">
        <v>1</v>
      </c>
      <c r="B46" s="12" t="s">
        <v>21</v>
      </c>
      <c r="C46" s="68">
        <v>12</v>
      </c>
      <c r="D46" s="14" t="s">
        <v>11</v>
      </c>
      <c r="E46" s="75">
        <v>24</v>
      </c>
      <c r="V46"/>
    </row>
    <row r="47" spans="1:22" ht="15">
      <c r="A47" s="19">
        <v>2</v>
      </c>
      <c r="B47" s="8" t="s">
        <v>50</v>
      </c>
      <c r="C47" s="66">
        <v>32</v>
      </c>
      <c r="D47" s="8" t="s">
        <v>22</v>
      </c>
      <c r="E47" s="73">
        <v>4</v>
      </c>
      <c r="V47"/>
    </row>
    <row r="48" spans="1:22" ht="15">
      <c r="A48" s="19">
        <v>3</v>
      </c>
      <c r="B48" s="8" t="s">
        <v>23</v>
      </c>
      <c r="C48" s="66">
        <v>20</v>
      </c>
      <c r="D48" s="8" t="s">
        <v>26</v>
      </c>
      <c r="E48" s="73">
        <v>16</v>
      </c>
      <c r="V48"/>
    </row>
    <row r="49" spans="1:22" ht="15">
      <c r="A49" s="19">
        <v>4</v>
      </c>
      <c r="B49" s="8" t="s">
        <v>24</v>
      </c>
      <c r="C49" s="66">
        <v>26</v>
      </c>
      <c r="D49" s="8" t="s">
        <v>25</v>
      </c>
      <c r="E49" s="73">
        <v>10</v>
      </c>
      <c r="V49"/>
    </row>
    <row r="50" spans="1:22" ht="15">
      <c r="A50" s="19">
        <v>5</v>
      </c>
      <c r="B50" s="8" t="s">
        <v>51</v>
      </c>
      <c r="C50" s="66">
        <v>14</v>
      </c>
      <c r="D50" s="8" t="s">
        <v>52</v>
      </c>
      <c r="E50" s="73">
        <v>22</v>
      </c>
      <c r="V50"/>
    </row>
    <row r="51" spans="1:22" ht="15">
      <c r="A51" s="19">
        <v>6</v>
      </c>
      <c r="B51" s="8" t="s">
        <v>12</v>
      </c>
      <c r="C51" s="66">
        <v>14</v>
      </c>
      <c r="D51" s="8" t="s">
        <v>36</v>
      </c>
      <c r="E51" s="73">
        <v>22</v>
      </c>
      <c r="V51"/>
    </row>
    <row r="52" spans="1:22" ht="18">
      <c r="A52" s="20" t="s">
        <v>7</v>
      </c>
      <c r="B52" s="21" t="s">
        <v>15</v>
      </c>
      <c r="C52" s="71"/>
      <c r="D52" s="22" t="s">
        <v>6</v>
      </c>
      <c r="E52" s="77"/>
      <c r="V52"/>
    </row>
    <row r="53" spans="1:22" ht="15">
      <c r="A53" s="19">
        <v>1</v>
      </c>
      <c r="B53" s="8" t="s">
        <v>22</v>
      </c>
      <c r="C53" s="66">
        <v>18</v>
      </c>
      <c r="D53" s="8" t="s">
        <v>26</v>
      </c>
      <c r="E53" s="73">
        <v>18</v>
      </c>
      <c r="V53"/>
    </row>
    <row r="54" spans="1:22" ht="15">
      <c r="A54" s="19">
        <v>2</v>
      </c>
      <c r="B54" s="8" t="s">
        <v>52</v>
      </c>
      <c r="C54" s="66">
        <v>20</v>
      </c>
      <c r="D54" s="8" t="s">
        <v>36</v>
      </c>
      <c r="E54" s="73">
        <v>16</v>
      </c>
      <c r="V54"/>
    </row>
    <row r="55" spans="1:22" ht="15">
      <c r="A55" s="19">
        <v>3</v>
      </c>
      <c r="B55" s="8" t="s">
        <v>11</v>
      </c>
      <c r="C55" s="66">
        <v>10</v>
      </c>
      <c r="D55" s="8" t="s">
        <v>50</v>
      </c>
      <c r="E55" s="73">
        <v>26</v>
      </c>
      <c r="V55"/>
    </row>
    <row r="56" spans="1:22" ht="15">
      <c r="A56" s="19">
        <v>4</v>
      </c>
      <c r="B56" s="8" t="s">
        <v>25</v>
      </c>
      <c r="C56" s="66">
        <v>14</v>
      </c>
      <c r="D56" s="8" t="s">
        <v>23</v>
      </c>
      <c r="E56" s="73">
        <v>22</v>
      </c>
      <c r="V56"/>
    </row>
    <row r="57" spans="1:22" ht="15">
      <c r="A57" s="19">
        <v>5</v>
      </c>
      <c r="B57" s="8" t="s">
        <v>51</v>
      </c>
      <c r="C57" s="66">
        <v>20</v>
      </c>
      <c r="D57" s="8" t="s">
        <v>24</v>
      </c>
      <c r="E57" s="73">
        <v>16</v>
      </c>
      <c r="V57"/>
    </row>
    <row r="58" spans="1:22" ht="15">
      <c r="A58" s="19">
        <v>6</v>
      </c>
      <c r="B58" s="8" t="s">
        <v>12</v>
      </c>
      <c r="C58" s="66">
        <v>20</v>
      </c>
      <c r="D58" s="8" t="s">
        <v>21</v>
      </c>
      <c r="E58" s="73">
        <v>16</v>
      </c>
      <c r="V58"/>
    </row>
    <row r="59" spans="1:22" ht="18">
      <c r="A59" s="20" t="s">
        <v>8</v>
      </c>
      <c r="B59" s="21" t="s">
        <v>35</v>
      </c>
      <c r="C59" s="71"/>
      <c r="D59" s="22" t="s">
        <v>6</v>
      </c>
      <c r="E59" s="77"/>
      <c r="V59"/>
    </row>
    <row r="60" spans="1:22" ht="15">
      <c r="A60" s="19">
        <v>1</v>
      </c>
      <c r="B60" s="8" t="s">
        <v>36</v>
      </c>
      <c r="C60" s="66">
        <v>12</v>
      </c>
      <c r="D60" s="8" t="s">
        <v>26</v>
      </c>
      <c r="E60" s="73">
        <v>24</v>
      </c>
      <c r="V60"/>
    </row>
    <row r="61" spans="1:22" ht="15">
      <c r="A61" s="19">
        <v>2</v>
      </c>
      <c r="B61" s="8" t="s">
        <v>21</v>
      </c>
      <c r="C61" s="66">
        <v>22</v>
      </c>
      <c r="D61" s="8" t="s">
        <v>25</v>
      </c>
      <c r="E61" s="73">
        <v>14</v>
      </c>
      <c r="V61"/>
    </row>
    <row r="62" spans="1:22" ht="15">
      <c r="A62" s="19">
        <v>3</v>
      </c>
      <c r="B62" s="8" t="s">
        <v>11</v>
      </c>
      <c r="C62" s="66">
        <v>30</v>
      </c>
      <c r="D62" s="8" t="s">
        <v>22</v>
      </c>
      <c r="E62" s="73">
        <v>6</v>
      </c>
      <c r="V62"/>
    </row>
    <row r="63" spans="1:22" ht="15">
      <c r="A63" s="19">
        <v>4</v>
      </c>
      <c r="B63" s="8" t="s">
        <v>23</v>
      </c>
      <c r="C63" s="66">
        <v>20</v>
      </c>
      <c r="D63" s="8" t="s">
        <v>50</v>
      </c>
      <c r="E63" s="73">
        <v>16</v>
      </c>
      <c r="V63"/>
    </row>
    <row r="64" spans="1:22" ht="15">
      <c r="A64" s="19">
        <v>5</v>
      </c>
      <c r="B64" s="8" t="s">
        <v>24</v>
      </c>
      <c r="C64" s="66">
        <v>20</v>
      </c>
      <c r="D64" s="8" t="s">
        <v>52</v>
      </c>
      <c r="E64" s="73">
        <v>16</v>
      </c>
      <c r="V64"/>
    </row>
    <row r="65" spans="1:22" ht="15">
      <c r="A65" s="19">
        <v>6</v>
      </c>
      <c r="B65" s="8" t="s">
        <v>12</v>
      </c>
      <c r="C65" s="66">
        <v>28</v>
      </c>
      <c r="D65" s="8" t="s">
        <v>51</v>
      </c>
      <c r="E65" s="73">
        <v>8</v>
      </c>
      <c r="V65"/>
    </row>
    <row r="66" spans="1:22" ht="15">
      <c r="A66" s="9" t="s">
        <v>9</v>
      </c>
      <c r="B66" s="10" t="s">
        <v>16</v>
      </c>
      <c r="C66" s="67"/>
      <c r="D66" s="10" t="s">
        <v>17</v>
      </c>
      <c r="E66" s="74"/>
      <c r="V66"/>
    </row>
    <row r="67" spans="1:22" ht="15">
      <c r="A67" s="19">
        <v>1</v>
      </c>
      <c r="B67" s="8" t="s">
        <v>21</v>
      </c>
      <c r="C67" s="66">
        <v>16</v>
      </c>
      <c r="D67" s="8" t="s">
        <v>52</v>
      </c>
      <c r="E67" s="73">
        <v>20</v>
      </c>
      <c r="V67"/>
    </row>
    <row r="68" spans="1:22" ht="15">
      <c r="A68" s="19">
        <v>2</v>
      </c>
      <c r="B68" s="8" t="s">
        <v>50</v>
      </c>
      <c r="C68" s="66">
        <v>18</v>
      </c>
      <c r="D68" s="8" t="s">
        <v>26</v>
      </c>
      <c r="E68" s="73">
        <v>18</v>
      </c>
      <c r="V68"/>
    </row>
    <row r="69" spans="1:22" ht="15">
      <c r="A69" s="19">
        <v>3</v>
      </c>
      <c r="B69" s="8" t="s">
        <v>24</v>
      </c>
      <c r="C69" s="66">
        <v>24</v>
      </c>
      <c r="D69" s="8" t="s">
        <v>36</v>
      </c>
      <c r="E69" s="73">
        <v>12</v>
      </c>
      <c r="V69"/>
    </row>
    <row r="70" spans="1:22" ht="15">
      <c r="A70" s="19">
        <v>4</v>
      </c>
      <c r="B70" s="8" t="s">
        <v>25</v>
      </c>
      <c r="C70" s="66">
        <v>30</v>
      </c>
      <c r="D70" s="8" t="s">
        <v>22</v>
      </c>
      <c r="E70" s="73">
        <v>6</v>
      </c>
      <c r="V70"/>
    </row>
    <row r="71" spans="1:22" ht="15">
      <c r="A71" s="19">
        <v>5</v>
      </c>
      <c r="B71" s="8" t="s">
        <v>51</v>
      </c>
      <c r="C71" s="66">
        <v>12</v>
      </c>
      <c r="D71" s="8" t="s">
        <v>11</v>
      </c>
      <c r="E71" s="73">
        <v>24</v>
      </c>
      <c r="V71"/>
    </row>
    <row r="72" spans="1:22" ht="15">
      <c r="A72" s="19">
        <v>6</v>
      </c>
      <c r="B72" s="8" t="s">
        <v>12</v>
      </c>
      <c r="C72" s="66">
        <v>10</v>
      </c>
      <c r="D72" s="8" t="s">
        <v>23</v>
      </c>
      <c r="E72" s="73">
        <v>26</v>
      </c>
      <c r="V72"/>
    </row>
    <row r="73" spans="1:22" ht="15">
      <c r="A73" s="9" t="s">
        <v>10</v>
      </c>
      <c r="B73" s="10" t="s">
        <v>18</v>
      </c>
      <c r="C73" s="67"/>
      <c r="D73" s="10" t="s">
        <v>17</v>
      </c>
      <c r="E73" s="74"/>
      <c r="V73"/>
    </row>
    <row r="74" spans="1:22" ht="15">
      <c r="A74" s="19">
        <v>1</v>
      </c>
      <c r="B74" s="8" t="s">
        <v>36</v>
      </c>
      <c r="C74" s="66">
        <v>12</v>
      </c>
      <c r="D74" s="8" t="s">
        <v>23</v>
      </c>
      <c r="E74" s="73">
        <v>24</v>
      </c>
      <c r="V74"/>
    </row>
    <row r="75" spans="1:22" ht="15">
      <c r="A75" s="19">
        <v>2</v>
      </c>
      <c r="B75" s="8" t="s">
        <v>52</v>
      </c>
      <c r="C75" s="66">
        <v>12</v>
      </c>
      <c r="D75" s="23" t="s">
        <v>22</v>
      </c>
      <c r="E75" s="73">
        <v>24</v>
      </c>
      <c r="V75"/>
    </row>
    <row r="76" spans="1:22" ht="15">
      <c r="A76" s="19">
        <v>3</v>
      </c>
      <c r="B76" s="8" t="s">
        <v>11</v>
      </c>
      <c r="C76" s="66">
        <v>16</v>
      </c>
      <c r="D76" s="23" t="s">
        <v>26</v>
      </c>
      <c r="E76" s="73">
        <v>20</v>
      </c>
      <c r="V76"/>
    </row>
    <row r="77" spans="1:22" ht="15">
      <c r="A77" s="19">
        <v>4</v>
      </c>
      <c r="B77" s="8" t="s">
        <v>25</v>
      </c>
      <c r="C77" s="66">
        <v>12</v>
      </c>
      <c r="D77" s="23" t="s">
        <v>50</v>
      </c>
      <c r="E77" s="73">
        <v>24</v>
      </c>
      <c r="V77"/>
    </row>
    <row r="78" spans="1:22" ht="15">
      <c r="A78" s="19">
        <v>5</v>
      </c>
      <c r="B78" s="8" t="s">
        <v>51</v>
      </c>
      <c r="C78" s="66">
        <v>28</v>
      </c>
      <c r="D78" s="23" t="s">
        <v>21</v>
      </c>
      <c r="E78" s="73">
        <v>8</v>
      </c>
      <c r="V78"/>
    </row>
    <row r="79" spans="1:22" ht="15.75" thickBot="1">
      <c r="A79" s="24">
        <v>6</v>
      </c>
      <c r="B79" s="25" t="s">
        <v>12</v>
      </c>
      <c r="C79" s="72">
        <v>20</v>
      </c>
      <c r="D79" s="26" t="s">
        <v>24</v>
      </c>
      <c r="E79" s="78">
        <v>16</v>
      </c>
      <c r="V79"/>
    </row>
    <row r="80" spans="1:22" ht="15">
      <c r="A80" s="9" t="s">
        <v>10</v>
      </c>
      <c r="B80" s="10" t="s">
        <v>18</v>
      </c>
      <c r="C80" s="67"/>
      <c r="D80" s="10" t="s">
        <v>17</v>
      </c>
      <c r="E80" s="74"/>
      <c r="F80" s="27"/>
      <c r="V80"/>
    </row>
    <row r="81" spans="1:22" ht="15">
      <c r="A81" s="19">
        <v>1</v>
      </c>
      <c r="B81" s="8" t="s">
        <v>36</v>
      </c>
      <c r="C81" s="66">
        <v>12</v>
      </c>
      <c r="D81" s="8" t="s">
        <v>23</v>
      </c>
      <c r="E81" s="73">
        <v>24</v>
      </c>
      <c r="V81"/>
    </row>
    <row r="82" spans="1:22" ht="15">
      <c r="A82" s="19">
        <v>2</v>
      </c>
      <c r="B82" s="8" t="s">
        <v>52</v>
      </c>
      <c r="C82" s="66">
        <v>12</v>
      </c>
      <c r="D82" s="23" t="s">
        <v>22</v>
      </c>
      <c r="E82" s="73">
        <v>24</v>
      </c>
      <c r="V82"/>
    </row>
    <row r="83" spans="1:22" ht="15">
      <c r="A83" s="19">
        <v>3</v>
      </c>
      <c r="B83" s="8" t="s">
        <v>11</v>
      </c>
      <c r="C83" s="66">
        <v>16</v>
      </c>
      <c r="D83" s="23" t="s">
        <v>26</v>
      </c>
      <c r="E83" s="73">
        <v>20</v>
      </c>
      <c r="V83"/>
    </row>
    <row r="84" spans="1:22" ht="15">
      <c r="A84" s="19">
        <v>4</v>
      </c>
      <c r="B84" s="8" t="s">
        <v>25</v>
      </c>
      <c r="C84" s="66">
        <v>12</v>
      </c>
      <c r="D84" s="23" t="s">
        <v>50</v>
      </c>
      <c r="E84" s="73">
        <v>24</v>
      </c>
      <c r="V84"/>
    </row>
    <row r="85" spans="1:22" ht="15">
      <c r="A85" s="19">
        <v>5</v>
      </c>
      <c r="B85" s="8" t="s">
        <v>51</v>
      </c>
      <c r="C85" s="66">
        <v>28</v>
      </c>
      <c r="D85" s="23" t="s">
        <v>21</v>
      </c>
      <c r="E85" s="73">
        <v>8</v>
      </c>
      <c r="V85"/>
    </row>
    <row r="86" spans="1:22" ht="15.75" thickBot="1">
      <c r="A86" s="24">
        <v>6</v>
      </c>
      <c r="B86" s="25" t="s">
        <v>12</v>
      </c>
      <c r="C86" s="72">
        <v>20</v>
      </c>
      <c r="D86" s="26" t="s">
        <v>24</v>
      </c>
      <c r="E86" s="78">
        <v>16</v>
      </c>
      <c r="V86"/>
    </row>
    <row r="87" ht="15">
      <c r="V87"/>
    </row>
    <row r="88" ht="15">
      <c r="V88"/>
    </row>
    <row r="89" ht="15">
      <c r="V89"/>
    </row>
    <row r="90" ht="15">
      <c r="V90"/>
    </row>
    <row r="91" ht="15">
      <c r="V91"/>
    </row>
    <row r="92" ht="15">
      <c r="V92"/>
    </row>
    <row r="93" ht="15">
      <c r="V93"/>
    </row>
    <row r="94" ht="15">
      <c r="V94"/>
    </row>
    <row r="95" ht="15">
      <c r="V95"/>
    </row>
    <row r="96" ht="15">
      <c r="V96"/>
    </row>
    <row r="97" ht="15">
      <c r="V97"/>
    </row>
    <row r="98" ht="15">
      <c r="V98"/>
    </row>
    <row r="99" ht="15">
      <c r="V99"/>
    </row>
    <row r="100" ht="15">
      <c r="V100"/>
    </row>
    <row r="101" ht="15">
      <c r="V101"/>
    </row>
    <row r="102" ht="15">
      <c r="V102"/>
    </row>
    <row r="103" ht="15">
      <c r="V103"/>
    </row>
    <row r="104" ht="15">
      <c r="V104"/>
    </row>
    <row r="105" ht="15">
      <c r="V105"/>
    </row>
    <row r="106" ht="15">
      <c r="V106"/>
    </row>
    <row r="107" ht="15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  <row r="131" ht="15">
      <c r="V131"/>
    </row>
    <row r="132" ht="15">
      <c r="V132"/>
    </row>
    <row r="133" ht="15">
      <c r="V133"/>
    </row>
    <row r="134" ht="15">
      <c r="V134"/>
    </row>
    <row r="135" ht="15">
      <c r="V135"/>
    </row>
    <row r="136" ht="15">
      <c r="V136"/>
    </row>
    <row r="137" ht="15">
      <c r="V137"/>
    </row>
    <row r="138" ht="15">
      <c r="V138"/>
    </row>
    <row r="139" ht="15">
      <c r="V139"/>
    </row>
    <row r="140" ht="15">
      <c r="V140"/>
    </row>
    <row r="141" ht="15">
      <c r="V141"/>
    </row>
    <row r="142" ht="15">
      <c r="V142"/>
    </row>
    <row r="143" ht="15">
      <c r="V143"/>
    </row>
    <row r="144" ht="15">
      <c r="V144"/>
    </row>
    <row r="145" ht="15">
      <c r="V145"/>
    </row>
    <row r="146" ht="15">
      <c r="V146"/>
    </row>
    <row r="147" ht="15">
      <c r="V147"/>
    </row>
    <row r="148" ht="15">
      <c r="V148"/>
    </row>
    <row r="149" ht="15">
      <c r="V149"/>
    </row>
    <row r="150" ht="15">
      <c r="V150"/>
    </row>
    <row r="151" ht="15">
      <c r="V151"/>
    </row>
    <row r="152" ht="15">
      <c r="V152"/>
    </row>
    <row r="153" ht="15">
      <c r="V153"/>
    </row>
    <row r="154" ht="15">
      <c r="V154"/>
    </row>
    <row r="155" ht="15">
      <c r="V155"/>
    </row>
  </sheetData>
  <sheetProtection/>
  <dataValidations count="1">
    <dataValidation type="list" allowBlank="1" showInputMessage="1" showErrorMessage="1" sqref="B4:B9 D4:D9 B11:B16 D11:D16 D18:D23 B18:B23 B25:B30 D25:D30 B32:B37 D32:D37 B39:B44 D39:D44 B46:B51 D46:D51 B53:B58 D53:D58 B60:B65 D60:D65 B67:B72 D67:D72 D74:D79 B74:B79 D81:D86 B81:B86">
      <formula1>Clubs</formula1>
    </dataValidation>
  </dataValidations>
  <printOptions/>
  <pageMargins left="0.1968503937007874" right="0.1968503937007874" top="0" bottom="0" header="0.5118110236220472" footer="0.5118110236220472"/>
  <pageSetup horizontalDpi="360" verticalDpi="360" orientation="portrait" paperSize="9" r:id="rId3"/>
  <headerFooter alignWithMargins="0">
    <oddHeader>&amp;L&amp;"Arial,Gras"&amp;P&amp;C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du Centre FFPJP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CRC Féminin</dc:title>
  <dc:subject>Année 2013</dc:subject>
  <dc:creator>Gérard LAUVERJAT</dc:creator>
  <cp:keywords/>
  <dc:description/>
  <cp:lastModifiedBy>GB</cp:lastModifiedBy>
  <cp:lastPrinted>2016-10-19T16:56:59Z</cp:lastPrinted>
  <dcterms:created xsi:type="dcterms:W3CDTF">2006-11-14T20:30:38Z</dcterms:created>
  <dcterms:modified xsi:type="dcterms:W3CDTF">2016-11-15T07:58:05Z</dcterms:modified>
  <cp:category/>
  <cp:version/>
  <cp:contentType/>
  <cp:contentStatus/>
</cp:coreProperties>
</file>