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autoCompressPictures="0"/>
  <bookViews>
    <workbookView xWindow="0" yWindow="0" windowWidth="24240" windowHeight="13740"/>
  </bookViews>
  <sheets>
    <sheet name="Rez TEST" sheetId="17" r:id="rId1"/>
    <sheet name="Liste" sheetId="22" state="hidden" r:id="rId2"/>
    <sheet name="Param" sheetId="18" r:id="rId3"/>
    <sheet name="0.05 " sheetId="19" r:id="rId4"/>
    <sheet name="0.1" sheetId="20" r:id="rId5"/>
    <sheet name="0.15 " sheetId="21" r:id="rId6"/>
  </sheets>
  <definedNames>
    <definedName name="moy.">Param!$B$2:$B$24</definedName>
    <definedName name="moy.2">'0.05 '!$A$2:$A$24</definedName>
    <definedName name="moy.3">'0.1'!$A$2:$A$24</definedName>
    <definedName name="moy.4">'0.15 '!$A$2:$A$24</definedName>
    <definedName name="tab.1">Param!$C$2:$J$8</definedName>
    <definedName name="tab.10">'0.15 '!$B$2:$I$8</definedName>
    <definedName name="tab.11">'0.15 '!$B$10:$I$16</definedName>
    <definedName name="tab.12">'0.15 '!$B$10:$I$16</definedName>
    <definedName name="tab.13">'0.15 '!$B$18:$I$24</definedName>
    <definedName name="tab.2">Param!$C$10:$J$16</definedName>
    <definedName name="tab.3">Param!$C$18:$J$24</definedName>
    <definedName name="tab.4">'0.05 '!$B$2:$I$8</definedName>
    <definedName name="tab.5">'0.05 '!$B$10:$I$16</definedName>
    <definedName name="tab.6">'0.05 '!$B$18:$I$24</definedName>
    <definedName name="tab.7">'0.1'!$B$2:$I$8</definedName>
    <definedName name="tab.8">'0.1'!$B$10:$I$16</definedName>
    <definedName name="tab.9">'0.1'!$B$18:$I$24</definedName>
    <definedName name="temp.">Param!$C$1:$J$1</definedName>
    <definedName name="temp.1">Param!$C$1:$J$1</definedName>
    <definedName name="temp.2">'0.05 '!$B$1:$I$1</definedName>
    <definedName name="temp.3">'0.1'!$B$1:$I$1</definedName>
    <definedName name="temp.4">'0.15 '!$B$1:$I$1</definedName>
    <definedName name="_xlnm.Print_Area" localSheetId="0">'Rez TEST'!$A$1:$AS$37</definedName>
  </definedNames>
  <calcPr calcId="145621"/>
</workbook>
</file>

<file path=xl/calcChain.xml><?xml version="1.0" encoding="utf-8"?>
<calcChain xmlns="http://schemas.openxmlformats.org/spreadsheetml/2006/main">
  <c r="N6" i="17" l="1"/>
  <c r="O6" i="17" s="1"/>
  <c r="G6" i="17" l="1"/>
  <c r="Y6" i="17" l="1"/>
  <c r="X6" i="17"/>
  <c r="W6" i="17"/>
  <c r="S6" i="17"/>
  <c r="Z6" i="17" s="1"/>
  <c r="L6" i="17"/>
  <c r="Q6" i="17" s="1"/>
  <c r="K6" i="17"/>
  <c r="R6" i="17" l="1"/>
  <c r="M1" i="20" s="1"/>
  <c r="F6" i="17" s="1"/>
  <c r="P6" i="17" l="1"/>
  <c r="AN20" i="17"/>
  <c r="V6" i="17" l="1"/>
  <c r="V20" i="17" s="1"/>
  <c r="P20" i="17"/>
</calcChain>
</file>

<file path=xl/comments1.xml><?xml version="1.0" encoding="utf-8"?>
<comments xmlns="http://schemas.openxmlformats.org/spreadsheetml/2006/main">
  <authors>
    <author>Weinmann-Energies SA</author>
  </authors>
  <commentList>
    <comment ref="G5" authorId="0">
      <text>
        <r>
          <rPr>
            <b/>
            <sz val="24"/>
            <color indexed="10"/>
            <rFont val="Tahoma"/>
            <family val="2"/>
          </rPr>
          <t>ATTENTION</t>
        </r>
        <r>
          <rPr>
            <b/>
            <sz val="20"/>
            <color indexed="81"/>
            <rFont val="Tahoma"/>
            <family val="2"/>
          </rPr>
          <t xml:space="preserve">, pour les salles de bains, les douches, les cuisines ou les pieces dans lesquelles on doit contourner des meubles fixes (bar, cuisinière, cheminée), il faut </t>
        </r>
        <r>
          <rPr>
            <b/>
            <sz val="20"/>
            <color indexed="10"/>
            <rFont val="Tahoma"/>
            <family val="2"/>
          </rPr>
          <t>recalculer</t>
        </r>
        <r>
          <rPr>
            <b/>
            <sz val="20"/>
            <color indexed="81"/>
            <rFont val="Tahoma"/>
            <family val="2"/>
          </rPr>
          <t xml:space="preserve"> la surface utile de la pièce.
</t>
        </r>
      </text>
    </comment>
    <comment ref="M5" authorId="0">
      <text>
        <r>
          <rPr>
            <b/>
            <sz val="16"/>
            <color indexed="81"/>
            <rFont val="Tahoma"/>
            <family val="2"/>
          </rPr>
          <t>ZE = 0.1 x nombres de tubes x  longueur mur</t>
        </r>
      </text>
    </comment>
  </commentList>
</comments>
</file>

<file path=xl/sharedStrings.xml><?xml version="1.0" encoding="utf-8"?>
<sst xmlns="http://schemas.openxmlformats.org/spreadsheetml/2006/main" count="214" uniqueCount="180">
  <si>
    <t>Temp. de service:</t>
  </si>
  <si>
    <t>\</t>
  </si>
  <si>
    <t>°C</t>
  </si>
  <si>
    <t>Données du local</t>
  </si>
  <si>
    <t>Zone extérieure</t>
  </si>
  <si>
    <t>Zone intérieure</t>
  </si>
  <si>
    <t>Totaux</t>
  </si>
  <si>
    <t>Matériel</t>
  </si>
  <si>
    <t>Perte de charge</t>
  </si>
  <si>
    <t>contrôle</t>
  </si>
  <si>
    <t>Local n°</t>
  </si>
  <si>
    <t>Facteur   f</t>
  </si>
  <si>
    <t>T° Ambiante</t>
  </si>
  <si>
    <t>Surafce totale</t>
  </si>
  <si>
    <t>Surafce utile</t>
  </si>
  <si>
    <t>Puissance nette</t>
  </si>
  <si>
    <t>Nbre de tubes</t>
  </si>
  <si>
    <t>Puissance au m2</t>
  </si>
  <si>
    <t>Longueur de tube</t>
  </si>
  <si>
    <t>Puissance</t>
  </si>
  <si>
    <t>Surface ZE</t>
  </si>
  <si>
    <t>Ecartement  [m]</t>
  </si>
  <si>
    <t>Longueur tube</t>
  </si>
  <si>
    <t>Surface ZI</t>
  </si>
  <si>
    <t>Puissance totale</t>
  </si>
  <si>
    <t>collcteur -&gt; boucle</t>
  </si>
  <si>
    <t>Pertes par le sol</t>
  </si>
  <si>
    <t>Distributeur</t>
  </si>
  <si>
    <t>Rail de fixation</t>
  </si>
  <si>
    <t>Aiguilles</t>
  </si>
  <si>
    <t>Feuille PE</t>
  </si>
  <si>
    <t>Débit total  [l/h]</t>
  </si>
  <si>
    <t>Longueur totale</t>
  </si>
  <si>
    <r>
      <t xml:space="preserve">D </t>
    </r>
    <r>
      <rPr>
        <sz val="10"/>
        <rFont val="Arial"/>
        <family val="2"/>
      </rPr>
      <t>P   [Pa/m]</t>
    </r>
  </si>
  <si>
    <r>
      <t xml:space="preserve">D </t>
    </r>
    <r>
      <rPr>
        <sz val="10"/>
        <rFont val="Arial"/>
        <family val="2"/>
      </rPr>
      <t>P   TOTAL</t>
    </r>
  </si>
  <si>
    <t>Position réglage</t>
  </si>
  <si>
    <t>Puiss./m²   [W/m²]</t>
  </si>
  <si>
    <t>Surface [m²]</t>
  </si>
  <si>
    <t>Puiss. Effective [W]</t>
  </si>
  <si>
    <t>différence</t>
  </si>
  <si>
    <t>Ecartement</t>
  </si>
  <si>
    <t>001</t>
  </si>
  <si>
    <t>m</t>
  </si>
  <si>
    <t>boucles</t>
  </si>
  <si>
    <t>Nom du chantier:</t>
  </si>
  <si>
    <t>Vitesse [m/s]</t>
  </si>
  <si>
    <t>Contenance [litres]</t>
  </si>
  <si>
    <r>
      <t xml:space="preserve">D </t>
    </r>
    <r>
      <rPr>
        <sz val="10"/>
        <rFont val="Arial"/>
        <family val="2"/>
      </rPr>
      <t>P   Vanne [kPa]</t>
    </r>
  </si>
  <si>
    <r>
      <t xml:space="preserve">D </t>
    </r>
    <r>
      <rPr>
        <sz val="10"/>
        <rFont val="Arial"/>
        <family val="2"/>
      </rPr>
      <t>P   RETOUR [kPa]</t>
    </r>
  </si>
  <si>
    <r>
      <t xml:space="preserve">D </t>
    </r>
    <r>
      <rPr>
        <sz val="10"/>
        <rFont val="Arial"/>
        <family val="2"/>
      </rPr>
      <t>P   TUBE [kPa]</t>
    </r>
  </si>
  <si>
    <t>23.0</t>
  </si>
  <si>
    <t>57.6</t>
  </si>
  <si>
    <t>49.9</t>
  </si>
  <si>
    <t>24.8</t>
  </si>
  <si>
    <t>43.3</t>
  </si>
  <si>
    <t>24.2</t>
  </si>
  <si>
    <t>23.6</t>
  </si>
  <si>
    <t>46.1</t>
  </si>
  <si>
    <t>27.0</t>
  </si>
  <si>
    <t>26.0</t>
  </si>
  <si>
    <t>22.6</t>
  </si>
  <si>
    <t>25.3</t>
  </si>
  <si>
    <t>28.6</t>
  </si>
  <si>
    <t>28.0</t>
  </si>
  <si>
    <t>73.6</t>
  </si>
  <si>
    <t>65.0</t>
  </si>
  <si>
    <t>51.1</t>
  </si>
  <si>
    <t>45.4</t>
  </si>
  <si>
    <t>58.8</t>
  </si>
  <si>
    <t>52.0</t>
  </si>
  <si>
    <t>40.9</t>
  </si>
  <si>
    <t>36.3</t>
  </si>
  <si>
    <t>21.6</t>
  </si>
  <si>
    <t>49.0</t>
  </si>
  <si>
    <t>24.7</t>
  </si>
  <si>
    <t>38.4</t>
  </si>
  <si>
    <t>34.1</t>
  </si>
  <si>
    <t>30.3</t>
  </si>
  <si>
    <t>39.2</t>
  </si>
  <si>
    <t>25.8</t>
  </si>
  <si>
    <t>34.7</t>
  </si>
  <si>
    <t>30.7</t>
  </si>
  <si>
    <t>27.2</t>
  </si>
  <si>
    <t>29.4</t>
  </si>
  <si>
    <t>20.4</t>
  </si>
  <si>
    <t>18.2</t>
  </si>
  <si>
    <t>98.1</t>
  </si>
  <si>
    <t>86.7</t>
  </si>
  <si>
    <t>76.8</t>
  </si>
  <si>
    <t>68.1</t>
  </si>
  <si>
    <t>60.5</t>
  </si>
  <si>
    <t>20.7</t>
  </si>
  <si>
    <t>83.4</t>
  </si>
  <si>
    <t>73.7</t>
  </si>
  <si>
    <t>65.3</t>
  </si>
  <si>
    <t>57.9</t>
  </si>
  <si>
    <t>51.5</t>
  </si>
  <si>
    <t>63.8</t>
  </si>
  <si>
    <t>56.3</t>
  </si>
  <si>
    <t>44.3</t>
  </si>
  <si>
    <t>39.4</t>
  </si>
  <si>
    <t>53.9</t>
  </si>
  <si>
    <t>47.7</t>
  </si>
  <si>
    <t>42.3</t>
  </si>
  <si>
    <t>37.5</t>
  </si>
  <si>
    <t>33.3</t>
  </si>
  <si>
    <t>58.3</t>
  </si>
  <si>
    <t>52.5</t>
  </si>
  <si>
    <t>47.4</t>
  </si>
  <si>
    <t>42.8</t>
  </si>
  <si>
    <t>38.8</t>
  </si>
  <si>
    <t>46.6</t>
  </si>
  <si>
    <t>42.0</t>
  </si>
  <si>
    <t>37.9</t>
  </si>
  <si>
    <t>34.3</t>
  </si>
  <si>
    <t>31.0</t>
  </si>
  <si>
    <t>38.9</t>
  </si>
  <si>
    <t>35.0</t>
  </si>
  <si>
    <t>31.6</t>
  </si>
  <si>
    <t>31.1</t>
  </si>
  <si>
    <t>22.8</t>
  </si>
  <si>
    <t>23.3</t>
  </si>
  <si>
    <t>21.0</t>
  </si>
  <si>
    <t>19.0</t>
  </si>
  <si>
    <t>17.1</t>
  </si>
  <si>
    <t>15.5</t>
  </si>
  <si>
    <t>77.7</t>
  </si>
  <si>
    <t>70.1</t>
  </si>
  <si>
    <t>63.2</t>
  </si>
  <si>
    <t>57.1</t>
  </si>
  <si>
    <t>51.7</t>
  </si>
  <si>
    <t>66.0</t>
  </si>
  <si>
    <t>59.6</t>
  </si>
  <si>
    <t>53.8</t>
  </si>
  <si>
    <t>48.5</t>
  </si>
  <si>
    <t>43.9</t>
  </si>
  <si>
    <t>50.5</t>
  </si>
  <si>
    <t>45.5</t>
  </si>
  <si>
    <t>41.1</t>
  </si>
  <si>
    <t>37.1</t>
  </si>
  <si>
    <t>33.6</t>
  </si>
  <si>
    <t>42.7</t>
  </si>
  <si>
    <t>38.5</t>
  </si>
  <si>
    <t>34.8</t>
  </si>
  <si>
    <t>31.4</t>
  </si>
  <si>
    <t>27.1</t>
  </si>
  <si>
    <t>28.4</t>
  </si>
  <si>
    <t>48.4</t>
  </si>
  <si>
    <t>19.7</t>
  </si>
  <si>
    <t>44.2</t>
  </si>
  <si>
    <t>19.3</t>
  </si>
  <si>
    <t>40.4</t>
  </si>
  <si>
    <t>37.0</t>
  </si>
  <si>
    <t>33.9</t>
  </si>
  <si>
    <t>38.7</t>
  </si>
  <si>
    <t>35.4</t>
  </si>
  <si>
    <t>32.3</t>
  </si>
  <si>
    <t>29.6</t>
  </si>
  <si>
    <t>32.2</t>
  </si>
  <si>
    <t>29.5</t>
  </si>
  <si>
    <t>18.1</t>
  </si>
  <si>
    <t>17.7</t>
  </si>
  <si>
    <t>16.2</t>
  </si>
  <si>
    <t>14.8</t>
  </si>
  <si>
    <t>13.6</t>
  </si>
  <si>
    <t>64.5</t>
  </si>
  <si>
    <t>59.0</t>
  </si>
  <si>
    <t>49.3</t>
  </si>
  <si>
    <t>45.2</t>
  </si>
  <si>
    <t>54.8</t>
  </si>
  <si>
    <t>50.1</t>
  </si>
  <si>
    <t>45.8</t>
  </si>
  <si>
    <t>41.9</t>
  </si>
  <si>
    <t>38.3</t>
  </si>
  <si>
    <t>32.0</t>
  </si>
  <si>
    <t>35.5</t>
  </si>
  <si>
    <t>32.4</t>
  </si>
  <si>
    <t>Temp moyenne:</t>
  </si>
  <si>
    <t>Résistance</t>
  </si>
  <si>
    <t>Puissance au m² reporté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</si>
</sst>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&quot;W/m²K&quot;"/>
    <numFmt numFmtId="166" formatCode="0.00&quot; W/m²K&quot;"/>
    <numFmt numFmtId="167" formatCode="0.00\ &quot; W/m²K&quot;"/>
    <numFmt numFmtId="168" formatCode="0.000"/>
  </numFmts>
  <fonts count="33">
    <font>
      <sz val="11"/>
      <color theme="1"/>
      <name val="Calibri"/>
      <family val="2"/>
      <scheme val="minor"/>
    </font>
    <font>
      <sz val="12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0"/>
      <name val="Symbol"/>
      <family val="1"/>
      <charset val="2"/>
    </font>
    <font>
      <sz val="10"/>
      <name val="Arial"/>
      <family val="2"/>
    </font>
    <font>
      <b/>
      <sz val="24"/>
      <color indexed="10"/>
      <name val="Tahoma"/>
      <family val="2"/>
    </font>
    <font>
      <b/>
      <sz val="20"/>
      <color indexed="81"/>
      <name val="Tahoma"/>
      <family val="2"/>
    </font>
    <font>
      <b/>
      <sz val="20"/>
      <color indexed="10"/>
      <name val="Tahoma"/>
      <family val="2"/>
    </font>
    <font>
      <b/>
      <sz val="16"/>
      <color indexed="81"/>
      <name val="Tahoma"/>
      <family val="2"/>
    </font>
    <font>
      <sz val="10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HelveticaNeueLT Std Thin"/>
      <family val="2"/>
    </font>
    <font>
      <b/>
      <sz val="18"/>
      <color theme="1"/>
      <name val="HelveticaNeueLT Std Thin"/>
    </font>
    <font>
      <sz val="12"/>
      <name val="HelveticaNeueLT Std Lt"/>
      <family val="2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sz val="13"/>
      <name val="Arial"/>
      <family val="2"/>
    </font>
    <font>
      <b/>
      <sz val="11"/>
      <color theme="1"/>
      <name val="HelveticaNeueLT Std Thin"/>
    </font>
    <font>
      <b/>
      <sz val="11"/>
      <color rgb="FFFF0000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22" fillId="0" borderId="0"/>
  </cellStyleXfs>
  <cellXfs count="191">
    <xf numFmtId="0" fontId="0" fillId="0" borderId="0" xfId="0"/>
    <xf numFmtId="0" fontId="0" fillId="0" borderId="1" xfId="0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1"/>
    <xf numFmtId="0" fontId="0" fillId="0" borderId="0" xfId="0" applyAlignment="1">
      <alignment horizontal="center"/>
    </xf>
    <xf numFmtId="164" fontId="7" fillId="0" borderId="3" xfId="0" applyNumberFormat="1" applyFont="1" applyBorder="1" applyAlignment="1">
      <alignment horizontal="center" textRotation="90"/>
    </xf>
    <xf numFmtId="1" fontId="7" fillId="0" borderId="3" xfId="0" applyNumberFormat="1" applyFont="1" applyBorder="1" applyAlignment="1">
      <alignment horizontal="center" textRotation="90"/>
    </xf>
    <xf numFmtId="0" fontId="8" fillId="0" borderId="4" xfId="0" applyFont="1" applyBorder="1" applyAlignment="1">
      <alignment horizontal="center" textRotation="90"/>
    </xf>
    <xf numFmtId="0" fontId="7" fillId="0" borderId="5" xfId="0" applyFont="1" applyBorder="1" applyAlignment="1">
      <alignment horizontal="center" textRotation="90"/>
    </xf>
    <xf numFmtId="0" fontId="4" fillId="0" borderId="6" xfId="1" applyFont="1" applyBorder="1" applyAlignment="1">
      <alignment horizontal="center" textRotation="90"/>
    </xf>
    <xf numFmtId="0" fontId="4" fillId="0" borderId="7" xfId="1" applyFont="1" applyBorder="1" applyAlignment="1">
      <alignment horizontal="center" textRotation="90"/>
    </xf>
    <xf numFmtId="0" fontId="4" fillId="0" borderId="8" xfId="1" applyFont="1" applyBorder="1" applyAlignment="1">
      <alignment horizontal="center" textRotation="90"/>
    </xf>
    <xf numFmtId="0" fontId="14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12" xfId="1" applyBorder="1"/>
    <xf numFmtId="0" fontId="4" fillId="0" borderId="10" xfId="1" applyBorder="1" applyAlignment="1">
      <alignment horizontal="center"/>
    </xf>
    <xf numFmtId="0" fontId="4" fillId="0" borderId="10" xfId="1" applyBorder="1" applyAlignment="1">
      <alignment horizontal="left"/>
    </xf>
    <xf numFmtId="0" fontId="4" fillId="0" borderId="13" xfId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1" fontId="15" fillId="0" borderId="10" xfId="0" applyNumberFormat="1" applyFont="1" applyBorder="1" applyAlignment="1">
      <alignment horizontal="center"/>
    </xf>
    <xf numFmtId="1" fontId="15" fillId="0" borderId="16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 textRotation="90"/>
    </xf>
    <xf numFmtId="0" fontId="7" fillId="0" borderId="20" xfId="0" applyFont="1" applyBorder="1" applyAlignment="1">
      <alignment horizontal="center" textRotation="90"/>
    </xf>
    <xf numFmtId="0" fontId="7" fillId="0" borderId="19" xfId="0" applyFont="1" applyBorder="1" applyAlignment="1">
      <alignment horizontal="center" textRotation="90"/>
    </xf>
    <xf numFmtId="0" fontId="7" fillId="0" borderId="21" xfId="0" applyFont="1" applyBorder="1" applyAlignment="1">
      <alignment horizontal="center" textRotation="90"/>
    </xf>
    <xf numFmtId="164" fontId="7" fillId="0" borderId="21" xfId="0" applyNumberFormat="1" applyFont="1" applyBorder="1" applyAlignment="1">
      <alignment horizontal="center" textRotation="90"/>
    </xf>
    <xf numFmtId="1" fontId="7" fillId="0" borderId="18" xfId="0" applyNumberFormat="1" applyFont="1" applyBorder="1" applyAlignment="1">
      <alignment horizontal="center" textRotation="90"/>
    </xf>
    <xf numFmtId="1" fontId="7" fillId="0" borderId="21" xfId="0" applyNumberFormat="1" applyFont="1" applyBorder="1" applyAlignment="1">
      <alignment horizontal="center" textRotation="90"/>
    </xf>
    <xf numFmtId="0" fontId="7" fillId="0" borderId="22" xfId="0" applyFont="1" applyBorder="1" applyAlignment="1">
      <alignment horizontal="center" textRotation="90"/>
    </xf>
    <xf numFmtId="0" fontId="7" fillId="0" borderId="23" xfId="0" applyFont="1" applyBorder="1" applyAlignment="1">
      <alignment horizontal="center" textRotation="90"/>
    </xf>
    <xf numFmtId="0" fontId="7" fillId="0" borderId="24" xfId="0" applyFont="1" applyBorder="1" applyAlignment="1">
      <alignment horizontal="center" textRotation="90"/>
    </xf>
    <xf numFmtId="0" fontId="16" fillId="0" borderId="10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0" fillId="0" borderId="30" xfId="0" applyBorder="1"/>
    <xf numFmtId="0" fontId="0" fillId="0" borderId="1" xfId="0" applyBorder="1"/>
    <xf numFmtId="0" fontId="7" fillId="0" borderId="31" xfId="0" applyFont="1" applyBorder="1" applyAlignment="1">
      <alignment horizontal="center" textRotation="90"/>
    </xf>
    <xf numFmtId="0" fontId="15" fillId="0" borderId="33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1" fontId="15" fillId="0" borderId="36" xfId="0" applyNumberFormat="1" applyFont="1" applyBorder="1" applyAlignment="1">
      <alignment horizontal="center"/>
    </xf>
    <xf numFmtId="1" fontId="15" fillId="0" borderId="34" xfId="0" applyNumberFormat="1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0" xfId="0" applyBorder="1"/>
    <xf numFmtId="0" fontId="15" fillId="2" borderId="26" xfId="0" applyFont="1" applyFill="1" applyBorder="1" applyAlignment="1">
      <alignment horizontal="center"/>
    </xf>
    <xf numFmtId="0" fontId="15" fillId="2" borderId="39" xfId="0" applyFont="1" applyFill="1" applyBorder="1" applyAlignment="1">
      <alignment horizontal="center"/>
    </xf>
    <xf numFmtId="0" fontId="15" fillId="2" borderId="36" xfId="0" applyFont="1" applyFill="1" applyBorder="1" applyAlignment="1">
      <alignment horizontal="center"/>
    </xf>
    <xf numFmtId="0" fontId="15" fillId="2" borderId="35" xfId="0" applyFont="1" applyFill="1" applyBorder="1" applyAlignment="1">
      <alignment horizontal="center"/>
    </xf>
    <xf numFmtId="164" fontId="15" fillId="2" borderId="34" xfId="0" applyNumberFormat="1" applyFont="1" applyFill="1" applyBorder="1" applyAlignment="1">
      <alignment horizontal="center"/>
    </xf>
    <xf numFmtId="1" fontId="15" fillId="2" borderId="37" xfId="0" applyNumberFormat="1" applyFont="1" applyFill="1" applyBorder="1" applyAlignment="1">
      <alignment horizontal="center"/>
    </xf>
    <xf numFmtId="1" fontId="15" fillId="2" borderId="38" xfId="0" applyNumberFormat="1" applyFont="1" applyFill="1" applyBorder="1" applyAlignment="1">
      <alignment horizontal="center"/>
    </xf>
    <xf numFmtId="164" fontId="15" fillId="2" borderId="41" xfId="0" applyNumberFormat="1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164" fontId="15" fillId="2" borderId="16" xfId="0" applyNumberFormat="1" applyFont="1" applyFill="1" applyBorder="1" applyAlignment="1">
      <alignment horizontal="center"/>
    </xf>
    <xf numFmtId="1" fontId="15" fillId="2" borderId="11" xfId="0" applyNumberFormat="1" applyFont="1" applyFill="1" applyBorder="1" applyAlignment="1">
      <alignment horizontal="center"/>
    </xf>
    <xf numFmtId="1" fontId="15" fillId="2" borderId="25" xfId="0" applyNumberFormat="1" applyFont="1" applyFill="1" applyBorder="1" applyAlignment="1">
      <alignment horizontal="center"/>
    </xf>
    <xf numFmtId="164" fontId="15" fillId="2" borderId="40" xfId="0" applyNumberFormat="1" applyFont="1" applyFill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9" fillId="0" borderId="10" xfId="1" applyFont="1" applyBorder="1" applyAlignment="1">
      <alignment horizontal="center"/>
    </xf>
    <xf numFmtId="0" fontId="16" fillId="2" borderId="10" xfId="0" applyFont="1" applyFill="1" applyBorder="1" applyAlignment="1">
      <alignment horizontal="center"/>
    </xf>
    <xf numFmtId="0" fontId="16" fillId="2" borderId="15" xfId="0" applyFont="1" applyFill="1" applyBorder="1" applyAlignment="1">
      <alignment horizontal="left"/>
    </xf>
    <xf numFmtId="0" fontId="15" fillId="2" borderId="26" xfId="0" applyFont="1" applyFill="1" applyBorder="1" applyAlignment="1" applyProtection="1">
      <alignment horizontal="center"/>
      <protection hidden="1"/>
    </xf>
    <xf numFmtId="0" fontId="4" fillId="0" borderId="10" xfId="0" applyFont="1" applyBorder="1" applyAlignment="1" applyProtection="1">
      <alignment horizontal="center"/>
      <protection hidden="1"/>
    </xf>
    <xf numFmtId="0" fontId="15" fillId="2" borderId="10" xfId="0" applyFont="1" applyFill="1" applyBorder="1" applyAlignment="1" applyProtection="1">
      <alignment horizontal="center"/>
      <protection hidden="1"/>
    </xf>
    <xf numFmtId="0" fontId="15" fillId="2" borderId="15" xfId="0" applyFont="1" applyFill="1" applyBorder="1" applyAlignment="1" applyProtection="1">
      <alignment horizontal="center"/>
      <protection hidden="1"/>
    </xf>
    <xf numFmtId="164" fontId="15" fillId="2" borderId="16" xfId="0" applyNumberFormat="1" applyFont="1" applyFill="1" applyBorder="1" applyAlignment="1" applyProtection="1">
      <alignment horizontal="center"/>
      <protection hidden="1"/>
    </xf>
    <xf numFmtId="1" fontId="15" fillId="2" borderId="11" xfId="0" applyNumberFormat="1" applyFont="1" applyFill="1" applyBorder="1" applyAlignment="1" applyProtection="1">
      <alignment horizontal="center"/>
      <protection hidden="1"/>
    </xf>
    <xf numFmtId="1" fontId="15" fillId="2" borderId="25" xfId="0" applyNumberFormat="1" applyFont="1" applyFill="1" applyBorder="1" applyAlignment="1" applyProtection="1">
      <alignment horizontal="center"/>
      <protection hidden="1"/>
    </xf>
    <xf numFmtId="164" fontId="15" fillId="2" borderId="40" xfId="0" applyNumberFormat="1" applyFont="1" applyFill="1" applyBorder="1" applyAlignment="1" applyProtection="1">
      <alignment horizontal="center"/>
      <protection hidden="1"/>
    </xf>
    <xf numFmtId="0" fontId="4" fillId="0" borderId="12" xfId="1" applyBorder="1" applyProtection="1">
      <protection hidden="1"/>
    </xf>
    <xf numFmtId="0" fontId="4" fillId="0" borderId="10" xfId="1" applyBorder="1" applyAlignment="1" applyProtection="1">
      <alignment horizontal="center"/>
      <protection hidden="1"/>
    </xf>
    <xf numFmtId="0" fontId="4" fillId="0" borderId="10" xfId="1" applyBorder="1" applyAlignment="1" applyProtection="1">
      <alignment horizontal="left"/>
      <protection hidden="1"/>
    </xf>
    <xf numFmtId="0" fontId="4" fillId="0" borderId="14" xfId="1" applyBorder="1" applyProtection="1">
      <protection hidden="1"/>
    </xf>
    <xf numFmtId="0" fontId="4" fillId="0" borderId="12" xfId="1" applyFont="1" applyBorder="1" applyProtection="1">
      <protection hidden="1"/>
    </xf>
    <xf numFmtId="0" fontId="4" fillId="0" borderId="10" xfId="1" applyFont="1" applyBorder="1" applyAlignment="1" applyProtection="1">
      <alignment horizontal="center"/>
      <protection hidden="1"/>
    </xf>
    <xf numFmtId="0" fontId="15" fillId="0" borderId="9" xfId="0" applyFont="1" applyBorder="1" applyAlignment="1" applyProtection="1">
      <alignment horizontal="center"/>
      <protection locked="0"/>
    </xf>
    <xf numFmtId="0" fontId="15" fillId="0" borderId="25" xfId="0" applyFont="1" applyBorder="1" applyAlignment="1" applyProtection="1">
      <alignment horizontal="center"/>
      <protection locked="0"/>
    </xf>
    <xf numFmtId="0" fontId="15" fillId="0" borderId="17" xfId="0" applyFont="1" applyBorder="1" applyAlignment="1" applyProtection="1">
      <alignment horizontal="center"/>
      <protection locked="0"/>
    </xf>
    <xf numFmtId="0" fontId="15" fillId="0" borderId="16" xfId="0" applyFont="1" applyBorder="1" applyAlignment="1" applyProtection="1">
      <alignment horizontal="center"/>
      <protection locked="0"/>
    </xf>
    <xf numFmtId="0" fontId="20" fillId="0" borderId="1" xfId="0" applyFont="1" applyBorder="1" applyAlignment="1">
      <alignment horizontal="center"/>
    </xf>
    <xf numFmtId="0" fontId="16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 textRotation="90"/>
    </xf>
    <xf numFmtId="0" fontId="0" fillId="0" borderId="45" xfId="0" applyBorder="1"/>
    <xf numFmtId="0" fontId="0" fillId="0" borderId="48" xfId="0" applyBorder="1"/>
    <xf numFmtId="0" fontId="15" fillId="0" borderId="49" xfId="0" applyFont="1" applyBorder="1" applyAlignment="1">
      <alignment horizontal="center"/>
    </xf>
    <xf numFmtId="0" fontId="15" fillId="0" borderId="50" xfId="0" applyFont="1" applyBorder="1" applyAlignment="1">
      <alignment horizontal="center"/>
    </xf>
    <xf numFmtId="49" fontId="15" fillId="0" borderId="49" xfId="0" applyNumberFormat="1" applyFont="1" applyBorder="1" applyAlignment="1">
      <alignment horizontal="center"/>
    </xf>
    <xf numFmtId="0" fontId="4" fillId="0" borderId="32" xfId="1" applyBorder="1"/>
    <xf numFmtId="0" fontId="4" fillId="0" borderId="33" xfId="1" applyBorder="1" applyAlignment="1">
      <alignment horizontal="center"/>
    </xf>
    <xf numFmtId="0" fontId="4" fillId="0" borderId="33" xfId="1" applyBorder="1" applyAlignment="1">
      <alignment horizontal="left"/>
    </xf>
    <xf numFmtId="0" fontId="4" fillId="0" borderId="51" xfId="1" applyBorder="1" applyAlignment="1">
      <alignment horizontal="center"/>
    </xf>
    <xf numFmtId="0" fontId="16" fillId="0" borderId="15" xfId="0" applyFont="1" applyBorder="1" applyAlignment="1">
      <alignment horizontal="center"/>
    </xf>
    <xf numFmtId="1" fontId="16" fillId="2" borderId="11" xfId="0" applyNumberFormat="1" applyFont="1" applyFill="1" applyBorder="1" applyAlignment="1">
      <alignment horizontal="left"/>
    </xf>
    <xf numFmtId="0" fontId="0" fillId="0" borderId="1" xfId="0" applyBorder="1" applyProtection="1">
      <protection locked="0"/>
    </xf>
    <xf numFmtId="0" fontId="21" fillId="0" borderId="1" xfId="0" applyFont="1" applyBorder="1" applyProtection="1">
      <protection locked="0"/>
    </xf>
    <xf numFmtId="164" fontId="15" fillId="2" borderId="52" xfId="0" applyNumberFormat="1" applyFont="1" applyFill="1" applyBorder="1" applyAlignment="1">
      <alignment horizontal="center"/>
    </xf>
    <xf numFmtId="164" fontId="15" fillId="2" borderId="53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 textRotation="90"/>
    </xf>
    <xf numFmtId="2" fontId="15" fillId="2" borderId="52" xfId="0" applyNumberFormat="1" applyFont="1" applyFill="1" applyBorder="1" applyAlignment="1" applyProtection="1">
      <alignment horizontal="center"/>
      <protection hidden="1"/>
    </xf>
    <xf numFmtId="1" fontId="1" fillId="0" borderId="3" xfId="0" applyNumberFormat="1" applyFont="1" applyBorder="1" applyAlignment="1">
      <alignment horizontal="center" textRotation="90"/>
    </xf>
    <xf numFmtId="164" fontId="5" fillId="0" borderId="42" xfId="0" applyNumberFormat="1" applyFont="1" applyBorder="1" applyAlignment="1"/>
    <xf numFmtId="164" fontId="5" fillId="0" borderId="43" xfId="0" applyNumberFormat="1" applyFont="1" applyBorder="1" applyAlignment="1"/>
    <xf numFmtId="164" fontId="5" fillId="0" borderId="44" xfId="0" applyNumberFormat="1" applyFont="1" applyBorder="1" applyAlignment="1"/>
    <xf numFmtId="2" fontId="0" fillId="0" borderId="11" xfId="0" applyNumberFormat="1" applyBorder="1" applyAlignment="1" applyProtection="1">
      <alignment horizontal="center"/>
      <protection hidden="1"/>
    </xf>
    <xf numFmtId="164" fontId="5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textRotation="90"/>
    </xf>
    <xf numFmtId="0" fontId="22" fillId="0" borderId="0" xfId="2"/>
    <xf numFmtId="0" fontId="22" fillId="0" borderId="59" xfId="2" applyBorder="1" applyAlignment="1">
      <alignment horizontal="center" vertical="center"/>
    </xf>
    <xf numFmtId="0" fontId="22" fillId="0" borderId="54" xfId="2" applyBorder="1" applyAlignment="1">
      <alignment horizontal="center" vertical="center"/>
    </xf>
    <xf numFmtId="0" fontId="22" fillId="0" borderId="60" xfId="2" applyBorder="1" applyAlignment="1">
      <alignment horizontal="center" vertical="center"/>
    </xf>
    <xf numFmtId="0" fontId="22" fillId="0" borderId="0" xfId="2" applyAlignment="1">
      <alignment horizontal="center" vertical="center"/>
    </xf>
    <xf numFmtId="1" fontId="22" fillId="0" borderId="0" xfId="2" applyNumberFormat="1" applyAlignment="1">
      <alignment horizontal="center" vertical="center"/>
    </xf>
    <xf numFmtId="0" fontId="22" fillId="0" borderId="0" xfId="2" applyBorder="1" applyAlignment="1">
      <alignment horizontal="center" vertical="center"/>
    </xf>
    <xf numFmtId="0" fontId="22" fillId="0" borderId="55" xfId="2" applyBorder="1" applyAlignment="1">
      <alignment horizontal="center" vertical="center"/>
    </xf>
    <xf numFmtId="164" fontId="22" fillId="0" borderId="0" xfId="2" applyNumberFormat="1" applyBorder="1" applyAlignment="1">
      <alignment horizontal="center" vertical="center"/>
    </xf>
    <xf numFmtId="164" fontId="22" fillId="0" borderId="55" xfId="2" applyNumberFormat="1" applyBorder="1" applyAlignment="1">
      <alignment horizontal="center" vertical="center"/>
    </xf>
    <xf numFmtId="0" fontId="22" fillId="0" borderId="56" xfId="2" applyBorder="1" applyAlignment="1">
      <alignment horizontal="center" vertical="center"/>
    </xf>
    <xf numFmtId="0" fontId="22" fillId="0" borderId="57" xfId="2" applyBorder="1" applyAlignment="1">
      <alignment horizontal="center" vertical="center"/>
    </xf>
    <xf numFmtId="0" fontId="22" fillId="0" borderId="62" xfId="2" applyBorder="1" applyAlignment="1">
      <alignment horizontal="center" vertical="center"/>
    </xf>
    <xf numFmtId="164" fontId="22" fillId="0" borderId="63" xfId="2" applyNumberFormat="1" applyBorder="1" applyAlignment="1">
      <alignment horizontal="center" vertical="center"/>
    </xf>
    <xf numFmtId="164" fontId="22" fillId="0" borderId="57" xfId="2" applyNumberFormat="1" applyBorder="1" applyAlignment="1">
      <alignment horizontal="center" vertical="center"/>
    </xf>
    <xf numFmtId="1" fontId="22" fillId="0" borderId="62" xfId="2" applyNumberFormat="1" applyBorder="1" applyAlignment="1">
      <alignment horizontal="center" vertical="center"/>
    </xf>
    <xf numFmtId="1" fontId="22" fillId="0" borderId="56" xfId="2" applyNumberFormat="1" applyBorder="1" applyAlignment="1">
      <alignment horizontal="center" vertical="center"/>
    </xf>
    <xf numFmtId="1" fontId="22" fillId="0" borderId="57" xfId="2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6" fillId="0" borderId="0" xfId="0" applyFont="1"/>
    <xf numFmtId="0" fontId="25" fillId="0" borderId="0" xfId="0" applyFont="1" applyAlignment="1">
      <alignment horizontal="center"/>
    </xf>
    <xf numFmtId="165" fontId="0" fillId="0" borderId="0" xfId="0" applyNumberFormat="1"/>
    <xf numFmtId="166" fontId="0" fillId="0" borderId="0" xfId="0" applyNumberFormat="1"/>
    <xf numFmtId="0" fontId="22" fillId="0" borderId="63" xfId="2" applyBorder="1" applyAlignment="1">
      <alignment horizontal="center" vertical="center"/>
    </xf>
    <xf numFmtId="1" fontId="24" fillId="3" borderId="65" xfId="2" applyNumberFormat="1" applyFont="1" applyFill="1" applyBorder="1" applyAlignment="1">
      <alignment horizontal="center"/>
    </xf>
    <xf numFmtId="1" fontId="24" fillId="3" borderId="66" xfId="2" applyNumberFormat="1" applyFont="1" applyFill="1" applyBorder="1" applyAlignment="1">
      <alignment horizontal="center"/>
    </xf>
    <xf numFmtId="1" fontId="24" fillId="3" borderId="67" xfId="2" applyNumberFormat="1" applyFont="1" applyFill="1" applyBorder="1" applyAlignment="1">
      <alignment horizontal="center"/>
    </xf>
    <xf numFmtId="1" fontId="24" fillId="3" borderId="68" xfId="2" applyNumberFormat="1" applyFont="1" applyFill="1" applyBorder="1" applyAlignment="1">
      <alignment horizontal="center"/>
    </xf>
    <xf numFmtId="0" fontId="7" fillId="4" borderId="18" xfId="0" applyFont="1" applyFill="1" applyBorder="1" applyAlignment="1">
      <alignment horizontal="center" textRotation="90"/>
    </xf>
    <xf numFmtId="0" fontId="1" fillId="4" borderId="18" xfId="0" applyFont="1" applyFill="1" applyBorder="1" applyAlignment="1">
      <alignment horizontal="center" textRotation="90"/>
    </xf>
    <xf numFmtId="0" fontId="27" fillId="0" borderId="9" xfId="0" applyFont="1" applyBorder="1" applyAlignment="1" applyProtection="1">
      <alignment horizontal="center"/>
      <protection locked="0"/>
    </xf>
    <xf numFmtId="167" fontId="27" fillId="0" borderId="9" xfId="0" applyNumberFormat="1" applyFont="1" applyBorder="1" applyAlignment="1" applyProtection="1">
      <alignment horizontal="center"/>
      <protection locked="0"/>
    </xf>
    <xf numFmtId="167" fontId="27" fillId="0" borderId="9" xfId="0" applyNumberFormat="1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8" fillId="0" borderId="10" xfId="0" applyFont="1" applyBorder="1" applyAlignment="1" applyProtection="1">
      <alignment horizontal="center"/>
      <protection hidden="1"/>
    </xf>
    <xf numFmtId="0" fontId="1" fillId="0" borderId="19" xfId="0" applyFont="1" applyBorder="1" applyAlignment="1">
      <alignment horizontal="center" textRotation="90"/>
    </xf>
    <xf numFmtId="0" fontId="29" fillId="0" borderId="19" xfId="0" applyFont="1" applyBorder="1" applyAlignment="1">
      <alignment horizontal="center" textRotation="90"/>
    </xf>
    <xf numFmtId="164" fontId="18" fillId="4" borderId="69" xfId="0" applyNumberFormat="1" applyFont="1" applyFill="1" applyBorder="1"/>
    <xf numFmtId="0" fontId="30" fillId="0" borderId="58" xfId="2" applyFont="1" applyBorder="1" applyAlignment="1">
      <alignment horizontal="center" vertical="center"/>
    </xf>
    <xf numFmtId="0" fontId="30" fillId="0" borderId="61" xfId="2" applyFont="1" applyBorder="1" applyAlignment="1">
      <alignment horizontal="center" vertical="center"/>
    </xf>
    <xf numFmtId="0" fontId="30" fillId="0" borderId="64" xfId="2" applyFont="1" applyBorder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15" fillId="0" borderId="26" xfId="0" applyFont="1" applyBorder="1" applyAlignment="1" applyProtection="1">
      <alignment horizontal="center"/>
      <protection locked="0"/>
    </xf>
    <xf numFmtId="0" fontId="15" fillId="0" borderId="26" xfId="0" applyFont="1" applyBorder="1" applyAlignment="1">
      <alignment horizontal="center"/>
    </xf>
    <xf numFmtId="0" fontId="15" fillId="0" borderId="39" xfId="0" applyFont="1" applyBorder="1" applyAlignment="1">
      <alignment horizontal="center"/>
    </xf>
    <xf numFmtId="0" fontId="32" fillId="4" borderId="19" xfId="0" applyFont="1" applyFill="1" applyBorder="1" applyAlignment="1">
      <alignment horizontal="center" textRotation="90"/>
    </xf>
    <xf numFmtId="0" fontId="27" fillId="0" borderId="26" xfId="0" applyFont="1" applyBorder="1" applyAlignment="1" applyProtection="1">
      <alignment horizontal="center"/>
      <protection locked="0"/>
    </xf>
    <xf numFmtId="0" fontId="31" fillId="4" borderId="0" xfId="0" applyFont="1" applyFill="1" applyAlignment="1">
      <alignment horizontal="center" vertical="center"/>
    </xf>
    <xf numFmtId="164" fontId="5" fillId="0" borderId="43" xfId="0" applyNumberFormat="1" applyFont="1" applyBorder="1" applyAlignment="1">
      <alignment horizontal="center"/>
    </xf>
    <xf numFmtId="164" fontId="5" fillId="0" borderId="35" xfId="0" applyNumberFormat="1" applyFont="1" applyBorder="1" applyAlignment="1">
      <alignment horizontal="center"/>
    </xf>
    <xf numFmtId="164" fontId="5" fillId="0" borderId="44" xfId="0" applyNumberFormat="1" applyFont="1" applyBorder="1" applyAlignment="1">
      <alignment horizontal="center"/>
    </xf>
    <xf numFmtId="0" fontId="17" fillId="0" borderId="42" xfId="0" applyFont="1" applyBorder="1" applyAlignment="1">
      <alignment horizontal="center"/>
    </xf>
    <xf numFmtId="0" fontId="17" fillId="0" borderId="43" xfId="0" applyFont="1" applyBorder="1" applyAlignment="1">
      <alignment horizontal="center"/>
    </xf>
    <xf numFmtId="0" fontId="17" fillId="0" borderId="44" xfId="0" applyFont="1" applyBorder="1" applyAlignment="1">
      <alignment horizontal="center"/>
    </xf>
    <xf numFmtId="0" fontId="23" fillId="3" borderId="58" xfId="2" applyFont="1" applyFill="1" applyBorder="1" applyAlignment="1">
      <alignment horizontal="center" vertical="center"/>
    </xf>
    <xf numFmtId="0" fontId="23" fillId="3" borderId="61" xfId="2" applyFont="1" applyFill="1" applyBorder="1" applyAlignment="1">
      <alignment horizontal="center" vertical="center"/>
    </xf>
    <xf numFmtId="0" fontId="23" fillId="3" borderId="64" xfId="2" applyFont="1" applyFill="1" applyBorder="1" applyAlignment="1">
      <alignment horizontal="center" vertical="center"/>
    </xf>
    <xf numFmtId="2" fontId="22" fillId="0" borderId="0" xfId="2" applyNumberFormat="1" applyAlignment="1">
      <alignment horizontal="center"/>
    </xf>
    <xf numFmtId="168" fontId="0" fillId="0" borderId="0" xfId="0" applyNumberFormat="1"/>
    <xf numFmtId="164" fontId="22" fillId="0" borderId="0" xfId="2" applyNumberFormat="1" applyFill="1" applyBorder="1" applyAlignment="1">
      <alignment horizontal="center" vertical="center"/>
    </xf>
    <xf numFmtId="0" fontId="22" fillId="0" borderId="0" xfId="2" applyAlignment="1">
      <alignment horizontal="center"/>
    </xf>
    <xf numFmtId="1" fontId="15" fillId="0" borderId="10" xfId="0" applyNumberFormat="1" applyFont="1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721179</xdr:colOff>
      <xdr:row>10</xdr:row>
      <xdr:rowOff>176093</xdr:rowOff>
    </xdr:from>
    <xdr:to>
      <xdr:col>28</xdr:col>
      <xdr:colOff>246529</xdr:colOff>
      <xdr:row>17</xdr:row>
      <xdr:rowOff>230521</xdr:rowOff>
    </xdr:to>
    <xdr:sp macro="" textlink="">
      <xdr:nvSpPr>
        <xdr:cNvPr id="2" name="Rectangle à coins arrondis 1"/>
        <xdr:cNvSpPr/>
      </xdr:nvSpPr>
      <xdr:spPr>
        <a:xfrm>
          <a:off x="1483179" y="3986093"/>
          <a:ext cx="10977762" cy="1780134"/>
        </a:xfrm>
        <a:prstGeom prst="wedgeRound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Le but final est de trouver directement l'écartement en colonne N de la fiche Rez TEST qui doit être reprise depuis la colonne J de chaque feuilles (0.00,0.05, 0.1, 0.15) selon plusieurs critères: </a:t>
          </a:r>
          <a:r>
            <a:rPr lang="fr-FR"/>
            <a:t/>
          </a:r>
          <a:br>
            <a:rPr lang="fr-FR"/>
          </a:br>
          <a:r>
            <a:rPr lang="fr-FR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- Résistance thermique dans la liste déroulante en colonne C de la feuille Rez TEST. Cela permet de savoir dans quelle feuille aller chercher la valeur </a:t>
          </a:r>
          <a:r>
            <a:rPr lang="fr-FR"/>
            <a:t/>
          </a:r>
          <a:br>
            <a:rPr lang="fr-FR"/>
          </a:br>
          <a:r>
            <a:rPr lang="fr-FR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- Température moyenne en AG2 de la fiche Rez TEST. Cela permet de savoir dans quelle plage de température trouver la valeur (Colonne A des feuilles 0.00, 0.05, 0.1, 0.15) </a:t>
          </a:r>
          <a:r>
            <a:rPr lang="fr-FR"/>
            <a:t/>
          </a:r>
          <a:br>
            <a:rPr lang="fr-FR"/>
          </a:br>
          <a:r>
            <a:rPr lang="fr-FR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- La température ambiante du local en colonne D de la feuille Rez TEST. Cela permet de trouver dans quelle colonne se référer dans chaque feuilles (Ligne 1 de chaque feuille. 15,16,17,18,20,21,22,24 degrés) </a:t>
          </a:r>
          <a:r>
            <a:rPr lang="fr-FR"/>
            <a:t/>
          </a:r>
          <a:br>
            <a:rPr lang="fr-FR"/>
          </a:br>
          <a:r>
            <a:rPr lang="fr-FR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- Et enfin, selon la puissance au m² de la colonne M de la fiche Rez TEST, il faut pouvoir faire une recherche de la puissance supérieure dans chaque tableau. 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A1:AU38"/>
  <sheetViews>
    <sheetView tabSelected="1" zoomScale="85" zoomScaleNormal="85" workbookViewId="0">
      <selection activeCell="O6" sqref="O6"/>
    </sheetView>
  </sheetViews>
  <sheetFormatPr baseColWidth="10" defaultRowHeight="15"/>
  <cols>
    <col min="1" max="2" width="5.7109375" customWidth="1"/>
    <col min="3" max="3" width="14.5703125" bestFit="1" customWidth="1"/>
    <col min="4" max="5" width="5.7109375" customWidth="1"/>
    <col min="6" max="6" width="9.85546875" customWidth="1"/>
    <col min="7" max="7" width="5.7109375" customWidth="1"/>
    <col min="8" max="8" width="11.7109375" customWidth="1"/>
    <col min="9" max="14" width="5.7109375" customWidth="1"/>
    <col min="15" max="15" width="8.28515625" customWidth="1"/>
    <col min="16" max="16" width="6.7109375" customWidth="1"/>
    <col min="17" max="25" width="5.7109375" customWidth="1"/>
    <col min="26" max="26" width="5.85546875" customWidth="1"/>
    <col min="27" max="27" width="6" customWidth="1"/>
    <col min="28" max="29" width="5.7109375" customWidth="1"/>
    <col min="30" max="30" width="6.85546875" customWidth="1"/>
    <col min="31" max="41" width="5.7109375" customWidth="1"/>
    <col min="42" max="42" width="7" customWidth="1"/>
    <col min="43" max="43" width="6.42578125" customWidth="1"/>
    <col min="44" max="44" width="6.140625" customWidth="1"/>
    <col min="45" max="45" width="5.7109375" customWidth="1"/>
  </cols>
  <sheetData>
    <row r="1" spans="1:47" ht="29.25" customHeight="1" thickTop="1" thickBot="1">
      <c r="A1" s="103"/>
      <c r="B1" s="1"/>
      <c r="C1" s="1"/>
      <c r="D1" s="1"/>
      <c r="E1" s="1"/>
      <c r="F1" s="1"/>
      <c r="G1" s="51"/>
      <c r="H1" s="115" t="s">
        <v>44</v>
      </c>
      <c r="I1" s="114"/>
      <c r="J1" s="114"/>
      <c r="K1" s="114"/>
      <c r="L1" s="115"/>
      <c r="M1" s="51"/>
      <c r="N1" s="51"/>
      <c r="O1" s="1"/>
      <c r="P1" s="1"/>
      <c r="Q1" s="1"/>
      <c r="R1" s="2"/>
      <c r="S1" s="1"/>
      <c r="T1" s="3"/>
      <c r="U1" s="3"/>
      <c r="V1" s="146"/>
      <c r="W1" s="1"/>
      <c r="X1" s="100" t="s">
        <v>0</v>
      </c>
      <c r="Y1" s="1"/>
      <c r="Z1" s="1"/>
      <c r="AA1" s="1"/>
      <c r="AB1" s="1"/>
      <c r="AC1" s="1"/>
      <c r="AD1" s="1"/>
      <c r="AE1" s="5">
        <v>30</v>
      </c>
      <c r="AF1" s="4" t="s">
        <v>1</v>
      </c>
      <c r="AG1" s="5">
        <v>25</v>
      </c>
      <c r="AH1" s="4" t="s">
        <v>2</v>
      </c>
      <c r="AI1" s="6"/>
      <c r="AJ1" s="22"/>
      <c r="AK1" s="7"/>
      <c r="AL1" s="7"/>
      <c r="AM1" s="7"/>
      <c r="AN1" s="7"/>
      <c r="AO1" s="7"/>
      <c r="AP1" s="7"/>
      <c r="AQ1" s="7"/>
      <c r="AR1" s="7"/>
      <c r="AS1" s="7"/>
      <c r="AT1" s="8"/>
      <c r="AU1" s="8"/>
    </row>
    <row r="2" spans="1:47" ht="27" customHeight="1" thickBot="1">
      <c r="A2" s="104"/>
      <c r="V2" s="147" t="s">
        <v>177</v>
      </c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66">
        <v>30</v>
      </c>
      <c r="AH2" s="149" t="s">
        <v>2</v>
      </c>
      <c r="AI2" s="50"/>
      <c r="AJ2" s="63"/>
      <c r="AK2" s="7"/>
      <c r="AL2" s="7"/>
      <c r="AM2" s="7"/>
      <c r="AN2" s="7"/>
      <c r="AO2" s="7"/>
      <c r="AP2" s="7"/>
      <c r="AQ2" s="7"/>
      <c r="AR2" s="7"/>
      <c r="AS2" s="7"/>
      <c r="AT2" s="8"/>
      <c r="AU2" s="8"/>
    </row>
    <row r="3" spans="1:47" ht="19.5" customHeight="1" thickTop="1" thickBot="1">
      <c r="A3" s="180" t="s">
        <v>3</v>
      </c>
      <c r="B3" s="181"/>
      <c r="C3" s="181"/>
      <c r="D3" s="181"/>
      <c r="E3" s="181"/>
      <c r="F3" s="181"/>
      <c r="G3" s="181"/>
      <c r="H3" s="182"/>
      <c r="I3" s="180" t="s">
        <v>4</v>
      </c>
      <c r="J3" s="181"/>
      <c r="K3" s="181"/>
      <c r="L3" s="181"/>
      <c r="M3" s="182"/>
      <c r="N3" s="181" t="s">
        <v>5</v>
      </c>
      <c r="O3" s="181"/>
      <c r="P3" s="181"/>
      <c r="Q3" s="181"/>
      <c r="R3" s="182"/>
      <c r="S3" s="181" t="s">
        <v>6</v>
      </c>
      <c r="T3" s="181"/>
      <c r="U3" s="182"/>
      <c r="V3" s="181" t="s">
        <v>7</v>
      </c>
      <c r="W3" s="181"/>
      <c r="X3" s="181"/>
      <c r="Y3" s="182"/>
      <c r="Z3" s="177" t="s">
        <v>8</v>
      </c>
      <c r="AA3" s="177"/>
      <c r="AB3" s="177"/>
      <c r="AC3" s="177"/>
      <c r="AD3" s="177"/>
      <c r="AE3" s="177"/>
      <c r="AF3" s="177"/>
      <c r="AG3" s="178"/>
      <c r="AH3" s="177"/>
      <c r="AI3" s="179"/>
      <c r="AJ3" s="125"/>
      <c r="AK3" s="121" t="s">
        <v>9</v>
      </c>
      <c r="AL3" s="122"/>
      <c r="AM3" s="122"/>
      <c r="AN3" s="122"/>
      <c r="AO3" s="122"/>
      <c r="AP3" s="122"/>
      <c r="AQ3" s="123"/>
      <c r="AT3" s="8"/>
      <c r="AU3" s="8"/>
    </row>
    <row r="4" spans="1:47" ht="19.5" customHeight="1" thickTop="1" thickBot="1">
      <c r="A4" s="101">
        <v>1</v>
      </c>
      <c r="B4" s="45">
        <v>2</v>
      </c>
      <c r="C4" s="45"/>
      <c r="D4" s="45">
        <v>3</v>
      </c>
      <c r="E4" s="45">
        <v>4</v>
      </c>
      <c r="F4" s="45"/>
      <c r="G4" s="45">
        <v>5</v>
      </c>
      <c r="H4" s="46">
        <v>6</v>
      </c>
      <c r="I4" s="47">
        <v>7</v>
      </c>
      <c r="J4" s="45">
        <v>8</v>
      </c>
      <c r="K4" s="45">
        <v>9</v>
      </c>
      <c r="L4" s="45">
        <v>10</v>
      </c>
      <c r="M4" s="46">
        <v>11</v>
      </c>
      <c r="N4" s="47">
        <v>12</v>
      </c>
      <c r="O4" s="45">
        <v>13</v>
      </c>
      <c r="P4" s="45">
        <v>14</v>
      </c>
      <c r="Q4" s="45">
        <v>15</v>
      </c>
      <c r="R4" s="49">
        <v>16</v>
      </c>
      <c r="S4" s="48">
        <v>17</v>
      </c>
      <c r="T4" s="45">
        <v>18</v>
      </c>
      <c r="U4" s="49">
        <v>19</v>
      </c>
      <c r="V4" s="48">
        <v>20</v>
      </c>
      <c r="W4" s="45">
        <v>21</v>
      </c>
      <c r="X4" s="45">
        <v>22</v>
      </c>
      <c r="Y4" s="49">
        <v>23</v>
      </c>
      <c r="Z4" s="45">
        <v>24</v>
      </c>
      <c r="AA4" s="45">
        <v>25</v>
      </c>
      <c r="AB4" s="45">
        <v>26</v>
      </c>
      <c r="AC4" s="45"/>
      <c r="AD4" s="45"/>
      <c r="AE4" s="45"/>
      <c r="AF4" s="45"/>
      <c r="AG4" s="45"/>
      <c r="AH4" s="45"/>
      <c r="AI4" s="49"/>
      <c r="AJ4" s="126"/>
      <c r="AK4" s="7"/>
      <c r="AL4" s="7"/>
      <c r="AM4" s="7"/>
      <c r="AN4" s="7"/>
      <c r="AO4" s="7"/>
      <c r="AP4" s="7"/>
      <c r="AQ4" s="7"/>
      <c r="AT4" s="8"/>
      <c r="AU4" s="8"/>
    </row>
    <row r="5" spans="1:47" ht="108" customHeight="1" thickTop="1" thickBot="1">
      <c r="A5" s="102" t="s">
        <v>10</v>
      </c>
      <c r="B5" s="35" t="s">
        <v>11</v>
      </c>
      <c r="C5" s="158" t="s">
        <v>178</v>
      </c>
      <c r="D5" s="157" t="s">
        <v>12</v>
      </c>
      <c r="E5" s="35" t="s">
        <v>13</v>
      </c>
      <c r="F5" s="174" t="s">
        <v>179</v>
      </c>
      <c r="G5" s="165" t="s">
        <v>14</v>
      </c>
      <c r="H5" s="43" t="s">
        <v>15</v>
      </c>
      <c r="I5" s="44" t="s">
        <v>16</v>
      </c>
      <c r="J5" s="35" t="s">
        <v>17</v>
      </c>
      <c r="K5" s="37" t="s">
        <v>18</v>
      </c>
      <c r="L5" s="36" t="s">
        <v>19</v>
      </c>
      <c r="M5" s="38" t="s">
        <v>20</v>
      </c>
      <c r="N5" s="157" t="s">
        <v>17</v>
      </c>
      <c r="O5" s="157" t="s">
        <v>21</v>
      </c>
      <c r="P5" s="164" t="s">
        <v>22</v>
      </c>
      <c r="Q5" s="36" t="s">
        <v>19</v>
      </c>
      <c r="R5" s="39" t="s">
        <v>23</v>
      </c>
      <c r="S5" s="36" t="s">
        <v>24</v>
      </c>
      <c r="T5" s="40" t="s">
        <v>25</v>
      </c>
      <c r="U5" s="41" t="s">
        <v>26</v>
      </c>
      <c r="V5" s="36" t="s">
        <v>27</v>
      </c>
      <c r="W5" s="35" t="s">
        <v>28</v>
      </c>
      <c r="X5" s="37" t="s">
        <v>29</v>
      </c>
      <c r="Y5" s="42" t="s">
        <v>30</v>
      </c>
      <c r="Z5" s="9" t="s">
        <v>31</v>
      </c>
      <c r="AA5" s="118" t="s">
        <v>45</v>
      </c>
      <c r="AB5" s="10" t="s">
        <v>32</v>
      </c>
      <c r="AC5" s="120" t="s">
        <v>46</v>
      </c>
      <c r="AD5" s="11" t="s">
        <v>33</v>
      </c>
      <c r="AE5" s="11" t="s">
        <v>47</v>
      </c>
      <c r="AF5" s="11" t="s">
        <v>48</v>
      </c>
      <c r="AG5" s="11" t="s">
        <v>49</v>
      </c>
      <c r="AH5" s="11" t="s">
        <v>34</v>
      </c>
      <c r="AI5" s="52" t="s">
        <v>35</v>
      </c>
      <c r="AJ5" s="127"/>
      <c r="AK5" s="12" t="s">
        <v>21</v>
      </c>
      <c r="AL5" s="13" t="s">
        <v>36</v>
      </c>
      <c r="AM5" s="13" t="s">
        <v>37</v>
      </c>
      <c r="AN5" s="14" t="s">
        <v>38</v>
      </c>
      <c r="AO5" s="13" t="s">
        <v>39</v>
      </c>
      <c r="AP5" s="13"/>
      <c r="AQ5" s="15"/>
      <c r="AT5" s="8"/>
      <c r="AU5" s="8"/>
    </row>
    <row r="6" spans="1:47" ht="19.5" customHeight="1" thickTop="1" thickBot="1">
      <c r="A6" s="107" t="s">
        <v>41</v>
      </c>
      <c r="B6" s="29">
        <v>1</v>
      </c>
      <c r="C6" s="160">
        <v>0.1</v>
      </c>
      <c r="D6" s="159">
        <v>22</v>
      </c>
      <c r="E6" s="96">
        <v>35</v>
      </c>
      <c r="F6" s="175">
        <f ca="1">'0.1'!M1</f>
        <v>21.400000000000002</v>
      </c>
      <c r="G6" s="82">
        <f t="shared" ref="G6" si="0">E6*0.9</f>
        <v>31.5</v>
      </c>
      <c r="H6" s="97">
        <v>670</v>
      </c>
      <c r="I6" s="30"/>
      <c r="J6" s="31"/>
      <c r="K6" s="64">
        <f>(1/0.1)*M6</f>
        <v>0</v>
      </c>
      <c r="L6" s="64">
        <f>J6*M6*B6</f>
        <v>0</v>
      </c>
      <c r="M6" s="32"/>
      <c r="N6" s="82">
        <f>Q6/(R6*B6)</f>
        <v>21.269841269841269</v>
      </c>
      <c r="O6" s="163">
        <f ca="1">INDEX(Param!$K$2:$K$8,MATCH(N6,OFFSET(Param!$C$2:$C$8,MATCH(C6,Param!A:A,0)+MATCH($AG$2,moy.,0)-2,MATCH(D6,OFFSET(temp.,MATCH(C6,Param!A:A,0)-1,),1)-1),1),)</f>
        <v>30</v>
      </c>
      <c r="P6" s="84">
        <f ca="1">(1/O6)*R6</f>
        <v>1.05</v>
      </c>
      <c r="Q6" s="85">
        <f>H6-L6</f>
        <v>670</v>
      </c>
      <c r="R6" s="86">
        <f>G6-M6</f>
        <v>31.5</v>
      </c>
      <c r="S6" s="85">
        <f>H6</f>
        <v>670</v>
      </c>
      <c r="T6" s="190"/>
      <c r="U6" s="34"/>
      <c r="V6" s="30">
        <f t="shared" ref="V6" ca="1" si="1">ROUNDUP(P6/80,0)</f>
        <v>1</v>
      </c>
      <c r="W6" s="87">
        <f>E6*0.6</f>
        <v>21</v>
      </c>
      <c r="X6" s="87">
        <f>T6*0.5</f>
        <v>0</v>
      </c>
      <c r="Y6" s="88">
        <f>E6*1.1</f>
        <v>38.5</v>
      </c>
      <c r="Z6" s="89">
        <f>(S6+U6)/(1.163*($AE$1-$AG$1))</f>
        <v>115.21926053310403</v>
      </c>
      <c r="AA6" s="119"/>
      <c r="AB6" s="87"/>
      <c r="AC6" s="87"/>
      <c r="AD6" s="124"/>
      <c r="AE6" s="17"/>
      <c r="AF6" s="17"/>
      <c r="AG6" s="17"/>
      <c r="AH6" s="17"/>
      <c r="AI6" s="61"/>
      <c r="AJ6" s="22"/>
      <c r="AK6" s="90"/>
      <c r="AL6" s="91"/>
      <c r="AM6" s="91"/>
      <c r="AN6" s="91"/>
      <c r="AO6" s="91"/>
      <c r="AP6" s="92"/>
      <c r="AQ6" s="21"/>
      <c r="AT6" s="8"/>
      <c r="AU6" s="8"/>
    </row>
    <row r="7" spans="1:47" ht="19.5" customHeight="1" thickTop="1" thickBot="1">
      <c r="A7" s="107"/>
      <c r="B7" s="29"/>
      <c r="C7" s="160"/>
      <c r="D7" s="96"/>
      <c r="E7" s="96"/>
      <c r="F7" s="171"/>
      <c r="G7" s="82"/>
      <c r="H7" s="98"/>
      <c r="I7" s="30"/>
      <c r="J7" s="31"/>
      <c r="K7" s="64"/>
      <c r="L7" s="64"/>
      <c r="M7" s="32"/>
      <c r="N7" s="82"/>
      <c r="O7" s="163"/>
      <c r="P7" s="84"/>
      <c r="Q7" s="85"/>
      <c r="R7" s="86"/>
      <c r="S7" s="85"/>
      <c r="T7" s="33"/>
      <c r="U7" s="34"/>
      <c r="V7" s="30"/>
      <c r="W7" s="87"/>
      <c r="X7" s="87"/>
      <c r="Y7" s="88"/>
      <c r="Z7" s="89"/>
      <c r="AA7" s="119"/>
      <c r="AB7" s="87"/>
      <c r="AC7" s="87"/>
      <c r="AD7" s="124"/>
      <c r="AE7" s="17"/>
      <c r="AF7" s="17"/>
      <c r="AG7" s="17"/>
      <c r="AH7" s="17"/>
      <c r="AI7" s="61"/>
      <c r="AJ7" s="22"/>
      <c r="AK7" s="90"/>
      <c r="AL7" s="91"/>
      <c r="AM7" s="91"/>
      <c r="AN7" s="91"/>
      <c r="AO7" s="91"/>
      <c r="AP7" s="92"/>
      <c r="AQ7" s="21"/>
      <c r="AT7" s="8"/>
      <c r="AU7" s="8"/>
    </row>
    <row r="8" spans="1:47" ht="19.5" customHeight="1" thickTop="1" thickBot="1">
      <c r="A8" s="107"/>
      <c r="B8" s="29"/>
      <c r="C8" s="160"/>
      <c r="D8" s="96"/>
      <c r="E8" s="96"/>
      <c r="F8" s="171"/>
      <c r="G8" s="82"/>
      <c r="H8" s="99"/>
      <c r="I8" s="30"/>
      <c r="J8" s="31"/>
      <c r="K8" s="64"/>
      <c r="L8" s="64"/>
      <c r="M8" s="32"/>
      <c r="N8" s="82"/>
      <c r="O8" s="83"/>
      <c r="P8" s="84"/>
      <c r="Q8" s="85"/>
      <c r="R8" s="86"/>
      <c r="S8" s="85"/>
      <c r="T8" s="33"/>
      <c r="U8" s="34"/>
      <c r="V8" s="30"/>
      <c r="W8" s="87"/>
      <c r="X8" s="87"/>
      <c r="Y8" s="88"/>
      <c r="Z8" s="89"/>
      <c r="AA8" s="119"/>
      <c r="AB8" s="87"/>
      <c r="AC8" s="87"/>
      <c r="AD8" s="124"/>
      <c r="AE8" s="17"/>
      <c r="AF8" s="17"/>
      <c r="AG8" s="17"/>
      <c r="AH8" s="17"/>
      <c r="AI8" s="61"/>
      <c r="AJ8" s="22"/>
      <c r="AK8" s="93"/>
      <c r="AL8" s="91"/>
      <c r="AM8" s="91"/>
      <c r="AN8" s="91"/>
      <c r="AO8" s="91"/>
      <c r="AP8" s="92"/>
      <c r="AQ8" s="21"/>
      <c r="AT8" s="8"/>
      <c r="AU8" s="8"/>
    </row>
    <row r="9" spans="1:47" ht="19.5" customHeight="1" thickTop="1" thickBot="1">
      <c r="A9" s="107"/>
      <c r="B9" s="29"/>
      <c r="C9" s="160"/>
      <c r="D9" s="96"/>
      <c r="E9" s="96"/>
      <c r="F9" s="171"/>
      <c r="G9" s="82"/>
      <c r="H9" s="99"/>
      <c r="I9" s="30"/>
      <c r="J9" s="31"/>
      <c r="K9" s="64"/>
      <c r="L9" s="64"/>
      <c r="M9" s="32"/>
      <c r="N9" s="82"/>
      <c r="O9" s="83"/>
      <c r="P9" s="84"/>
      <c r="Q9" s="85"/>
      <c r="R9" s="86"/>
      <c r="S9" s="85"/>
      <c r="T9" s="33"/>
      <c r="U9" s="34"/>
      <c r="V9" s="30"/>
      <c r="W9" s="87"/>
      <c r="X9" s="87"/>
      <c r="Y9" s="88"/>
      <c r="Z9" s="89"/>
      <c r="AA9" s="119"/>
      <c r="AB9" s="87"/>
      <c r="AC9" s="87"/>
      <c r="AD9" s="124"/>
      <c r="AE9" s="17"/>
      <c r="AF9" s="17"/>
      <c r="AG9" s="17"/>
      <c r="AH9" s="17"/>
      <c r="AI9" s="61"/>
      <c r="AJ9" s="22"/>
      <c r="AK9" s="93"/>
      <c r="AL9" s="91"/>
      <c r="AM9" s="91"/>
      <c r="AN9" s="91"/>
      <c r="AO9" s="91"/>
      <c r="AP9" s="92"/>
      <c r="AQ9" s="21"/>
      <c r="AT9" s="8"/>
      <c r="AU9" s="8"/>
    </row>
    <row r="10" spans="1:47" ht="19.5" customHeight="1" thickTop="1" thickBot="1">
      <c r="A10" s="107"/>
      <c r="B10" s="29"/>
      <c r="C10" s="160"/>
      <c r="D10" s="96"/>
      <c r="E10" s="96"/>
      <c r="F10" s="171"/>
      <c r="G10" s="82"/>
      <c r="H10" s="99"/>
      <c r="I10" s="30"/>
      <c r="J10" s="31"/>
      <c r="K10" s="64"/>
      <c r="L10" s="64"/>
      <c r="M10" s="32"/>
      <c r="N10" s="82"/>
      <c r="O10" s="83"/>
      <c r="P10" s="84"/>
      <c r="Q10" s="85"/>
      <c r="R10" s="86"/>
      <c r="S10" s="85"/>
      <c r="T10" s="33"/>
      <c r="U10" s="34"/>
      <c r="V10" s="30"/>
      <c r="W10" s="87"/>
      <c r="X10" s="87"/>
      <c r="Y10" s="88"/>
      <c r="Z10" s="89"/>
      <c r="AA10" s="119"/>
      <c r="AB10" s="87"/>
      <c r="AC10" s="87"/>
      <c r="AD10" s="124"/>
      <c r="AE10" s="17"/>
      <c r="AF10" s="17"/>
      <c r="AG10" s="17"/>
      <c r="AH10" s="17"/>
      <c r="AI10" s="61"/>
      <c r="AJ10" s="22"/>
      <c r="AK10" s="94"/>
      <c r="AL10" s="91"/>
      <c r="AM10" s="95"/>
      <c r="AN10" s="95"/>
      <c r="AO10" s="95"/>
      <c r="AP10" s="92"/>
      <c r="AQ10" s="21"/>
      <c r="AT10" s="8"/>
      <c r="AU10" s="8"/>
    </row>
    <row r="11" spans="1:47" ht="19.5" customHeight="1" thickTop="1" thickBot="1">
      <c r="A11" s="107"/>
      <c r="B11" s="29"/>
      <c r="C11" s="160"/>
      <c r="D11" s="96"/>
      <c r="E11" s="96"/>
      <c r="F11" s="171"/>
      <c r="G11" s="82"/>
      <c r="H11" s="99"/>
      <c r="I11" s="30"/>
      <c r="J11" s="31"/>
      <c r="K11" s="64"/>
      <c r="L11" s="64"/>
      <c r="M11" s="32"/>
      <c r="N11" s="82"/>
      <c r="O11" s="83"/>
      <c r="P11" s="84"/>
      <c r="Q11" s="85"/>
      <c r="R11" s="86"/>
      <c r="S11" s="85"/>
      <c r="T11" s="33"/>
      <c r="U11" s="34"/>
      <c r="V11" s="30"/>
      <c r="W11" s="87"/>
      <c r="X11" s="87"/>
      <c r="Y11" s="88"/>
      <c r="Z11" s="89"/>
      <c r="AA11" s="119"/>
      <c r="AB11" s="87"/>
      <c r="AC11" s="87"/>
      <c r="AD11" s="124"/>
      <c r="AE11" s="17"/>
      <c r="AF11" s="17"/>
      <c r="AG11" s="17"/>
      <c r="AH11" s="17"/>
      <c r="AI11" s="61"/>
      <c r="AJ11" s="22"/>
      <c r="AK11" s="93"/>
      <c r="AL11" s="91"/>
      <c r="AM11" s="91"/>
      <c r="AN11" s="91"/>
      <c r="AO11" s="91"/>
      <c r="AP11" s="92"/>
      <c r="AQ11" s="21"/>
      <c r="AT11" s="8"/>
      <c r="AU11" s="8"/>
    </row>
    <row r="12" spans="1:47" ht="19.5" customHeight="1" thickTop="1" thickBot="1">
      <c r="A12" s="107"/>
      <c r="B12" s="29"/>
      <c r="C12" s="160"/>
      <c r="D12" s="96"/>
      <c r="E12" s="96"/>
      <c r="F12" s="171"/>
      <c r="G12" s="82"/>
      <c r="H12" s="99"/>
      <c r="I12" s="30"/>
      <c r="J12" s="31"/>
      <c r="K12" s="64"/>
      <c r="L12" s="64"/>
      <c r="M12" s="32"/>
      <c r="N12" s="82"/>
      <c r="O12" s="83"/>
      <c r="P12" s="84"/>
      <c r="Q12" s="85"/>
      <c r="R12" s="86"/>
      <c r="S12" s="85"/>
      <c r="T12" s="33"/>
      <c r="U12" s="34"/>
      <c r="V12" s="30"/>
      <c r="W12" s="87"/>
      <c r="X12" s="87"/>
      <c r="Y12" s="88"/>
      <c r="Z12" s="89"/>
      <c r="AA12" s="119"/>
      <c r="AB12" s="87"/>
      <c r="AC12" s="87"/>
      <c r="AD12" s="124"/>
      <c r="AE12" s="17"/>
      <c r="AF12" s="17"/>
      <c r="AG12" s="17"/>
      <c r="AH12" s="17"/>
      <c r="AI12" s="61"/>
      <c r="AJ12" s="22"/>
      <c r="AK12" s="94"/>
      <c r="AL12" s="91"/>
      <c r="AM12" s="95"/>
      <c r="AN12" s="95"/>
      <c r="AO12" s="95"/>
      <c r="AP12" s="92"/>
      <c r="AQ12" s="21"/>
      <c r="AT12" s="8"/>
      <c r="AU12" s="8"/>
    </row>
    <row r="13" spans="1:47" ht="19.5" customHeight="1" thickTop="1" thickBot="1">
      <c r="A13" s="107"/>
      <c r="B13" s="29"/>
      <c r="C13" s="160"/>
      <c r="D13" s="96"/>
      <c r="E13" s="96"/>
      <c r="F13" s="171"/>
      <c r="G13" s="82"/>
      <c r="H13" s="99"/>
      <c r="I13" s="30"/>
      <c r="J13" s="31"/>
      <c r="K13" s="64"/>
      <c r="L13" s="64"/>
      <c r="M13" s="32"/>
      <c r="N13" s="82"/>
      <c r="O13" s="83"/>
      <c r="P13" s="84"/>
      <c r="Q13" s="85"/>
      <c r="R13" s="86"/>
      <c r="S13" s="85"/>
      <c r="T13" s="33"/>
      <c r="U13" s="34"/>
      <c r="V13" s="30"/>
      <c r="W13" s="87"/>
      <c r="X13" s="87"/>
      <c r="Y13" s="88"/>
      <c r="Z13" s="89"/>
      <c r="AA13" s="119"/>
      <c r="AB13" s="87"/>
      <c r="AC13" s="87"/>
      <c r="AD13" s="124"/>
      <c r="AE13" s="17"/>
      <c r="AF13" s="17"/>
      <c r="AG13" s="17"/>
      <c r="AH13" s="17"/>
      <c r="AI13" s="61"/>
      <c r="AJ13" s="22"/>
      <c r="AK13" s="93"/>
      <c r="AL13" s="91"/>
      <c r="AM13" s="91"/>
      <c r="AN13" s="91"/>
      <c r="AO13" s="91"/>
      <c r="AP13" s="92"/>
      <c r="AQ13" s="21"/>
      <c r="AT13" s="8"/>
      <c r="AU13" s="8"/>
    </row>
    <row r="14" spans="1:47" ht="19.5" customHeight="1" thickTop="1" thickBot="1">
      <c r="A14" s="107"/>
      <c r="B14" s="29"/>
      <c r="C14" s="160"/>
      <c r="D14" s="96"/>
      <c r="E14" s="96"/>
      <c r="F14" s="171"/>
      <c r="G14" s="82"/>
      <c r="H14" s="99"/>
      <c r="I14" s="30"/>
      <c r="J14" s="31"/>
      <c r="K14" s="64"/>
      <c r="L14" s="64"/>
      <c r="M14" s="32"/>
      <c r="N14" s="82"/>
      <c r="O14" s="83"/>
      <c r="P14" s="84"/>
      <c r="Q14" s="85"/>
      <c r="R14" s="86"/>
      <c r="S14" s="85"/>
      <c r="T14" s="33"/>
      <c r="U14" s="34"/>
      <c r="V14" s="30"/>
      <c r="W14" s="87"/>
      <c r="X14" s="87"/>
      <c r="Y14" s="88"/>
      <c r="Z14" s="89"/>
      <c r="AA14" s="119"/>
      <c r="AB14" s="87"/>
      <c r="AC14" s="87"/>
      <c r="AD14" s="124"/>
      <c r="AE14" s="17"/>
      <c r="AF14" s="17"/>
      <c r="AG14" s="17"/>
      <c r="AH14" s="17"/>
      <c r="AI14" s="61"/>
      <c r="AJ14" s="22"/>
      <c r="AK14" s="93"/>
      <c r="AL14" s="91"/>
      <c r="AM14" s="91"/>
      <c r="AN14" s="91"/>
      <c r="AO14" s="91"/>
      <c r="AP14" s="92"/>
      <c r="AQ14" s="21"/>
      <c r="AT14" s="8"/>
      <c r="AU14" s="8"/>
    </row>
    <row r="15" spans="1:47" ht="19.5" customHeight="1" thickTop="1" thickBot="1">
      <c r="A15" s="105"/>
      <c r="B15" s="29"/>
      <c r="C15" s="161"/>
      <c r="D15" s="29"/>
      <c r="E15" s="29"/>
      <c r="F15" s="172"/>
      <c r="G15" s="64"/>
      <c r="H15" s="32"/>
      <c r="I15" s="30"/>
      <c r="J15" s="31"/>
      <c r="K15" s="64"/>
      <c r="L15" s="64"/>
      <c r="M15" s="32"/>
      <c r="N15" s="64"/>
      <c r="O15" s="16"/>
      <c r="P15" s="72"/>
      <c r="Q15" s="73"/>
      <c r="R15" s="74"/>
      <c r="S15" s="73"/>
      <c r="T15" s="33"/>
      <c r="U15" s="34"/>
      <c r="V15" s="30"/>
      <c r="W15" s="75"/>
      <c r="X15" s="75"/>
      <c r="Y15" s="76"/>
      <c r="Z15" s="77"/>
      <c r="AA15" s="116"/>
      <c r="AB15" s="75"/>
      <c r="AC15" s="75"/>
      <c r="AD15" s="17"/>
      <c r="AE15" s="17"/>
      <c r="AF15" s="17"/>
      <c r="AG15" s="17"/>
      <c r="AH15" s="17"/>
      <c r="AI15" s="61"/>
      <c r="AJ15" s="22"/>
      <c r="AK15" s="18"/>
      <c r="AL15" s="19"/>
      <c r="AM15" s="19"/>
      <c r="AN15" s="19"/>
      <c r="AO15" s="19"/>
      <c r="AP15" s="20"/>
      <c r="AQ15" s="21"/>
      <c r="AT15" s="8"/>
      <c r="AU15" s="8"/>
    </row>
    <row r="16" spans="1:47" ht="19.5" customHeight="1" thickTop="1" thickBot="1">
      <c r="A16" s="105"/>
      <c r="B16" s="29"/>
      <c r="C16" s="161"/>
      <c r="D16" s="29"/>
      <c r="E16" s="29"/>
      <c r="F16" s="172"/>
      <c r="G16" s="64"/>
      <c r="H16" s="32"/>
      <c r="I16" s="30"/>
      <c r="J16" s="31"/>
      <c r="K16" s="64"/>
      <c r="L16" s="64"/>
      <c r="M16" s="32"/>
      <c r="N16" s="64"/>
      <c r="O16" s="16"/>
      <c r="P16" s="80"/>
      <c r="Q16" s="73"/>
      <c r="R16" s="74"/>
      <c r="S16" s="73"/>
      <c r="T16" s="33"/>
      <c r="U16" s="34"/>
      <c r="V16" s="30"/>
      <c r="W16" s="75"/>
      <c r="X16" s="75"/>
      <c r="Y16" s="76"/>
      <c r="Z16" s="77"/>
      <c r="AA16" s="116"/>
      <c r="AB16" s="75"/>
      <c r="AC16" s="75"/>
      <c r="AD16" s="17"/>
      <c r="AE16" s="17"/>
      <c r="AF16" s="17"/>
      <c r="AG16" s="17"/>
      <c r="AH16" s="17"/>
      <c r="AI16" s="61"/>
      <c r="AJ16" s="22"/>
      <c r="AK16" s="18"/>
      <c r="AL16" s="19"/>
      <c r="AM16" s="19"/>
      <c r="AN16" s="19"/>
      <c r="AO16" s="19"/>
      <c r="AP16" s="20"/>
      <c r="AQ16" s="21"/>
      <c r="AT16" s="8"/>
      <c r="AU16" s="8"/>
    </row>
    <row r="17" spans="1:47" ht="19.5" customHeight="1" thickTop="1" thickBot="1">
      <c r="A17" s="105"/>
      <c r="B17" s="29"/>
      <c r="C17" s="161"/>
      <c r="D17" s="29"/>
      <c r="E17" s="29"/>
      <c r="F17" s="172"/>
      <c r="G17" s="64"/>
      <c r="H17" s="32"/>
      <c r="I17" s="30"/>
      <c r="J17" s="31"/>
      <c r="K17" s="64"/>
      <c r="L17" s="64"/>
      <c r="M17" s="32"/>
      <c r="N17" s="64"/>
      <c r="O17" s="16"/>
      <c r="P17" s="72"/>
      <c r="Q17" s="73"/>
      <c r="R17" s="74"/>
      <c r="S17" s="73"/>
      <c r="T17" s="33"/>
      <c r="U17" s="34"/>
      <c r="V17" s="30"/>
      <c r="W17" s="75"/>
      <c r="X17" s="75"/>
      <c r="Y17" s="76"/>
      <c r="Z17" s="77"/>
      <c r="AA17" s="116"/>
      <c r="AB17" s="75"/>
      <c r="AC17" s="75"/>
      <c r="AD17" s="17"/>
      <c r="AE17" s="17"/>
      <c r="AF17" s="17"/>
      <c r="AG17" s="17"/>
      <c r="AH17" s="17"/>
      <c r="AI17" s="61"/>
      <c r="AJ17" s="22"/>
      <c r="AK17" s="18"/>
      <c r="AL17" s="19"/>
      <c r="AM17" s="19"/>
      <c r="AN17" s="19"/>
      <c r="AO17" s="19"/>
      <c r="AP17" s="20"/>
      <c r="AQ17" s="21"/>
      <c r="AT17" s="8"/>
      <c r="AU17" s="8"/>
    </row>
    <row r="18" spans="1:47" ht="19.5" customHeight="1" thickTop="1" thickBot="1">
      <c r="A18" s="105"/>
      <c r="B18" s="29"/>
      <c r="C18" s="161"/>
      <c r="D18" s="29"/>
      <c r="E18" s="29"/>
      <c r="F18" s="172"/>
      <c r="G18" s="64"/>
      <c r="H18" s="32"/>
      <c r="I18" s="30"/>
      <c r="J18" s="31"/>
      <c r="K18" s="64"/>
      <c r="L18" s="64"/>
      <c r="M18" s="32"/>
      <c r="N18" s="64"/>
      <c r="O18" s="16"/>
      <c r="P18" s="72"/>
      <c r="Q18" s="73"/>
      <c r="R18" s="74"/>
      <c r="S18" s="73"/>
      <c r="T18" s="33"/>
      <c r="U18" s="34"/>
      <c r="V18" s="30"/>
      <c r="W18" s="75"/>
      <c r="X18" s="75"/>
      <c r="Y18" s="76"/>
      <c r="Z18" s="77"/>
      <c r="AA18" s="116"/>
      <c r="AB18" s="75"/>
      <c r="AC18" s="75"/>
      <c r="AD18" s="17"/>
      <c r="AE18" s="17"/>
      <c r="AF18" s="17"/>
      <c r="AG18" s="17"/>
      <c r="AH18" s="17"/>
      <c r="AI18" s="61"/>
      <c r="AJ18" s="22"/>
      <c r="AK18" s="18"/>
      <c r="AL18" s="19"/>
      <c r="AM18" s="19"/>
      <c r="AN18" s="19"/>
      <c r="AO18" s="19"/>
      <c r="AP18" s="20"/>
      <c r="AQ18" s="21"/>
      <c r="AT18" s="8"/>
      <c r="AU18" s="8"/>
    </row>
    <row r="19" spans="1:47" ht="19.5" customHeight="1" thickTop="1" thickBot="1">
      <c r="A19" s="105"/>
      <c r="B19" s="29"/>
      <c r="C19" s="161"/>
      <c r="D19" s="29"/>
      <c r="E19" s="29"/>
      <c r="F19" s="172"/>
      <c r="G19" s="64"/>
      <c r="H19" s="32"/>
      <c r="I19" s="30"/>
      <c r="J19" s="31"/>
      <c r="K19" s="64"/>
      <c r="L19" s="64"/>
      <c r="M19" s="32"/>
      <c r="N19" s="64"/>
      <c r="O19" s="16"/>
      <c r="P19" s="72"/>
      <c r="Q19" s="73"/>
      <c r="R19" s="74"/>
      <c r="S19" s="73"/>
      <c r="T19" s="33"/>
      <c r="U19" s="34"/>
      <c r="V19" s="30"/>
      <c r="W19" s="75"/>
      <c r="X19" s="75"/>
      <c r="Y19" s="76"/>
      <c r="Z19" s="77"/>
      <c r="AA19" s="116"/>
      <c r="AB19" s="75"/>
      <c r="AC19" s="75"/>
      <c r="AD19" s="17"/>
      <c r="AE19" s="17"/>
      <c r="AF19" s="17"/>
      <c r="AG19" s="17"/>
      <c r="AH19" s="17"/>
      <c r="AI19" s="61"/>
      <c r="AJ19" s="22"/>
      <c r="AK19" s="18"/>
      <c r="AL19" s="19"/>
      <c r="AM19" s="19"/>
      <c r="AN19" s="19"/>
      <c r="AO19" s="19"/>
      <c r="AP19" s="20"/>
      <c r="AQ19" s="21"/>
      <c r="AT19" s="8"/>
      <c r="AU19" s="8"/>
    </row>
    <row r="20" spans="1:47" ht="19.5" customHeight="1" thickTop="1" thickBot="1">
      <c r="A20" s="105"/>
      <c r="B20" s="29"/>
      <c r="C20" s="161"/>
      <c r="D20" s="29"/>
      <c r="E20" s="29"/>
      <c r="F20" s="172"/>
      <c r="G20" s="64"/>
      <c r="H20" s="78"/>
      <c r="I20" s="30"/>
      <c r="J20" s="31"/>
      <c r="K20" s="64"/>
      <c r="L20" s="64"/>
      <c r="M20" s="32"/>
      <c r="N20" s="64"/>
      <c r="O20" s="16"/>
      <c r="P20" s="80">
        <f ca="1">SUM(P6:P18)</f>
        <v>1.05</v>
      </c>
      <c r="Q20" s="81" t="s">
        <v>42</v>
      </c>
      <c r="R20" s="74"/>
      <c r="S20" s="73"/>
      <c r="T20" s="33"/>
      <c r="U20" s="34"/>
      <c r="V20" s="112">
        <f ca="1">SUM(V6:V14)</f>
        <v>1</v>
      </c>
      <c r="W20" s="113" t="s">
        <v>43</v>
      </c>
      <c r="X20" s="75"/>
      <c r="Y20" s="76"/>
      <c r="Z20" s="77"/>
      <c r="AA20" s="116"/>
      <c r="AB20" s="75"/>
      <c r="AC20" s="75"/>
      <c r="AD20" s="17"/>
      <c r="AE20" s="17"/>
      <c r="AF20" s="17"/>
      <c r="AG20" s="17"/>
      <c r="AH20" s="17"/>
      <c r="AI20" s="61"/>
      <c r="AJ20" s="22"/>
      <c r="AK20" s="18"/>
      <c r="AL20" s="19"/>
      <c r="AM20" s="19"/>
      <c r="AN20" s="79">
        <f>SUM(AN6:AN18)</f>
        <v>0</v>
      </c>
      <c r="AO20" s="19"/>
      <c r="AP20" s="20"/>
      <c r="AQ20" s="21"/>
      <c r="AT20" s="8"/>
      <c r="AU20" s="8"/>
    </row>
    <row r="21" spans="1:47" ht="19.5" customHeight="1" thickTop="1" thickBot="1">
      <c r="A21" s="105"/>
      <c r="B21" s="29"/>
      <c r="C21" s="162"/>
      <c r="D21" s="29"/>
      <c r="E21" s="29"/>
      <c r="F21" s="172"/>
      <c r="G21" s="64"/>
      <c r="H21" s="32"/>
      <c r="I21" s="30"/>
      <c r="J21" s="31"/>
      <c r="K21" s="64"/>
      <c r="L21" s="64"/>
      <c r="M21" s="32"/>
      <c r="N21" s="64"/>
      <c r="O21" s="16"/>
      <c r="P21" s="72"/>
      <c r="Q21" s="73"/>
      <c r="R21" s="74"/>
      <c r="S21" s="73"/>
      <c r="T21" s="33"/>
      <c r="U21" s="34"/>
      <c r="V21" s="30"/>
      <c r="W21" s="75"/>
      <c r="X21" s="75"/>
      <c r="Y21" s="76"/>
      <c r="Z21" s="77"/>
      <c r="AA21" s="116"/>
      <c r="AB21" s="75"/>
      <c r="AC21" s="75"/>
      <c r="AD21" s="17"/>
      <c r="AE21" s="17"/>
      <c r="AF21" s="17"/>
      <c r="AG21" s="17"/>
      <c r="AH21" s="17"/>
      <c r="AI21" s="61"/>
      <c r="AJ21" s="22"/>
      <c r="AK21" s="18"/>
      <c r="AL21" s="19"/>
      <c r="AM21" s="19"/>
      <c r="AN21" s="19"/>
      <c r="AO21" s="19"/>
      <c r="AP21" s="20"/>
      <c r="AQ21" s="21"/>
      <c r="AT21" s="8"/>
      <c r="AU21" s="8"/>
    </row>
    <row r="22" spans="1:47" ht="19.5" customHeight="1" thickTop="1" thickBot="1">
      <c r="A22" s="105"/>
      <c r="B22" s="29"/>
      <c r="C22" s="162"/>
      <c r="D22" s="29"/>
      <c r="E22" s="29"/>
      <c r="F22" s="172"/>
      <c r="G22" s="64"/>
      <c r="H22" s="32"/>
      <c r="I22" s="30"/>
      <c r="J22" s="31"/>
      <c r="K22" s="64"/>
      <c r="L22" s="64"/>
      <c r="M22" s="32"/>
      <c r="N22" s="64"/>
      <c r="O22" s="16"/>
      <c r="P22" s="72"/>
      <c r="Q22" s="73"/>
      <c r="R22" s="74"/>
      <c r="S22" s="73"/>
      <c r="T22" s="33"/>
      <c r="U22" s="34"/>
      <c r="V22" s="30"/>
      <c r="W22" s="75"/>
      <c r="X22" s="75"/>
      <c r="Y22" s="76"/>
      <c r="Z22" s="77"/>
      <c r="AA22" s="116"/>
      <c r="AB22" s="75"/>
      <c r="AC22" s="75"/>
      <c r="AD22" s="17"/>
      <c r="AE22" s="17"/>
      <c r="AF22" s="17"/>
      <c r="AG22" s="17"/>
      <c r="AH22" s="17"/>
      <c r="AI22" s="61"/>
      <c r="AJ22" s="22"/>
      <c r="AK22" s="18"/>
      <c r="AL22" s="19"/>
      <c r="AM22" s="19"/>
      <c r="AN22" s="19"/>
      <c r="AO22" s="19"/>
      <c r="AP22" s="20"/>
      <c r="AQ22" s="21"/>
      <c r="AT22" s="8"/>
      <c r="AU22" s="8"/>
    </row>
    <row r="23" spans="1:47" ht="19.5" customHeight="1" thickTop="1" thickBot="1">
      <c r="A23" s="105"/>
      <c r="B23" s="29"/>
      <c r="C23" s="162"/>
      <c r="D23" s="29"/>
      <c r="E23" s="29"/>
      <c r="F23" s="172"/>
      <c r="G23" s="64"/>
      <c r="H23" s="32"/>
      <c r="I23" s="30"/>
      <c r="J23" s="31"/>
      <c r="K23" s="64"/>
      <c r="L23" s="64"/>
      <c r="M23" s="32"/>
      <c r="N23" s="64"/>
      <c r="O23" s="16"/>
      <c r="P23" s="72"/>
      <c r="Q23" s="73"/>
      <c r="R23" s="74"/>
      <c r="S23" s="73"/>
      <c r="T23" s="33"/>
      <c r="U23" s="34"/>
      <c r="V23" s="30"/>
      <c r="W23" s="75"/>
      <c r="X23" s="75"/>
      <c r="Y23" s="76"/>
      <c r="Z23" s="77"/>
      <c r="AA23" s="116"/>
      <c r="AB23" s="75"/>
      <c r="AC23" s="75"/>
      <c r="AD23" s="17"/>
      <c r="AE23" s="17"/>
      <c r="AF23" s="17"/>
      <c r="AG23" s="17"/>
      <c r="AH23" s="17"/>
      <c r="AI23" s="61"/>
      <c r="AJ23" s="22"/>
      <c r="AK23" s="18"/>
      <c r="AL23" s="19"/>
      <c r="AM23" s="19"/>
      <c r="AN23" s="19"/>
      <c r="AO23" s="19"/>
      <c r="AP23" s="20"/>
      <c r="AQ23" s="21"/>
      <c r="AT23" s="8"/>
      <c r="AU23" s="8"/>
    </row>
    <row r="24" spans="1:47" ht="19.5" customHeight="1" thickTop="1" thickBot="1">
      <c r="A24" s="105"/>
      <c r="B24" s="29"/>
      <c r="C24" s="162"/>
      <c r="D24" s="29"/>
      <c r="E24" s="29"/>
      <c r="F24" s="172"/>
      <c r="G24" s="64"/>
      <c r="H24" s="32"/>
      <c r="I24" s="30"/>
      <c r="J24" s="31"/>
      <c r="K24" s="64"/>
      <c r="L24" s="64"/>
      <c r="M24" s="32"/>
      <c r="N24" s="64"/>
      <c r="O24" s="16"/>
      <c r="P24" s="72"/>
      <c r="Q24" s="73"/>
      <c r="R24" s="74"/>
      <c r="S24" s="73"/>
      <c r="T24" s="33"/>
      <c r="U24" s="34"/>
      <c r="V24" s="30"/>
      <c r="W24" s="75"/>
      <c r="X24" s="75"/>
      <c r="Y24" s="76"/>
      <c r="Z24" s="77"/>
      <c r="AA24" s="116"/>
      <c r="AB24" s="75"/>
      <c r="AC24" s="75"/>
      <c r="AD24" s="17"/>
      <c r="AE24" s="17"/>
      <c r="AF24" s="17"/>
      <c r="AG24" s="17"/>
      <c r="AH24" s="17"/>
      <c r="AI24" s="61"/>
      <c r="AJ24" s="22"/>
      <c r="AK24" s="18"/>
      <c r="AL24" s="19"/>
      <c r="AM24" s="19"/>
      <c r="AN24" s="19"/>
      <c r="AO24" s="19"/>
      <c r="AP24" s="20"/>
      <c r="AQ24" s="21"/>
      <c r="AT24" s="8"/>
      <c r="AU24" s="8"/>
    </row>
    <row r="25" spans="1:47" ht="19.5" customHeight="1" thickTop="1" thickBot="1">
      <c r="A25" s="105"/>
      <c r="B25" s="29"/>
      <c r="C25" s="162"/>
      <c r="D25" s="29"/>
      <c r="E25" s="29"/>
      <c r="F25" s="172"/>
      <c r="G25" s="64"/>
      <c r="H25" s="32"/>
      <c r="I25" s="30"/>
      <c r="J25" s="31"/>
      <c r="K25" s="64"/>
      <c r="L25" s="64"/>
      <c r="M25" s="32"/>
      <c r="N25" s="64"/>
      <c r="O25" s="16"/>
      <c r="P25" s="72"/>
      <c r="Q25" s="73"/>
      <c r="R25" s="74"/>
      <c r="S25" s="73"/>
      <c r="T25" s="33"/>
      <c r="U25" s="34"/>
      <c r="V25" s="30"/>
      <c r="W25" s="75"/>
      <c r="X25" s="75"/>
      <c r="Y25" s="76"/>
      <c r="Z25" s="77"/>
      <c r="AA25" s="116"/>
      <c r="AB25" s="75"/>
      <c r="AC25" s="75"/>
      <c r="AD25" s="17"/>
      <c r="AE25" s="17"/>
      <c r="AF25" s="17"/>
      <c r="AG25" s="17"/>
      <c r="AH25" s="17"/>
      <c r="AI25" s="61"/>
      <c r="AJ25" s="22"/>
      <c r="AK25" s="18"/>
      <c r="AL25" s="19"/>
      <c r="AM25" s="19"/>
      <c r="AN25" s="19"/>
      <c r="AO25" s="19"/>
      <c r="AP25" s="20"/>
      <c r="AQ25" s="21"/>
      <c r="AT25" s="8"/>
      <c r="AU25" s="8"/>
    </row>
    <row r="26" spans="1:47" ht="19.5" customHeight="1" thickTop="1" thickBot="1">
      <c r="A26" s="105"/>
      <c r="B26" s="29"/>
      <c r="C26" s="29"/>
      <c r="D26" s="29"/>
      <c r="E26" s="29"/>
      <c r="F26" s="172"/>
      <c r="G26" s="64"/>
      <c r="H26" s="32"/>
      <c r="I26" s="30"/>
      <c r="J26" s="31"/>
      <c r="K26" s="64"/>
      <c r="L26" s="64"/>
      <c r="M26" s="32"/>
      <c r="N26" s="64"/>
      <c r="O26" s="16"/>
      <c r="P26" s="72"/>
      <c r="Q26" s="73"/>
      <c r="R26" s="74"/>
      <c r="S26" s="73"/>
      <c r="T26" s="33"/>
      <c r="U26" s="34"/>
      <c r="V26" s="30"/>
      <c r="W26" s="75"/>
      <c r="X26" s="75"/>
      <c r="Y26" s="76"/>
      <c r="Z26" s="77"/>
      <c r="AA26" s="116"/>
      <c r="AB26" s="75"/>
      <c r="AC26" s="75"/>
      <c r="AD26" s="17"/>
      <c r="AE26" s="17"/>
      <c r="AF26" s="17"/>
      <c r="AG26" s="17"/>
      <c r="AH26" s="17"/>
      <c r="AI26" s="61"/>
      <c r="AJ26" s="22"/>
      <c r="AK26" s="18"/>
      <c r="AL26" s="19"/>
      <c r="AM26" s="19"/>
      <c r="AN26" s="19"/>
      <c r="AO26" s="19"/>
      <c r="AP26" s="20"/>
      <c r="AQ26" s="21"/>
      <c r="AT26" s="8"/>
      <c r="AU26" s="8"/>
    </row>
    <row r="27" spans="1:47" ht="19.5" customHeight="1" thickTop="1" thickBot="1">
      <c r="A27" s="105"/>
      <c r="B27" s="29"/>
      <c r="C27" s="29"/>
      <c r="D27" s="29"/>
      <c r="E27" s="29"/>
      <c r="F27" s="172"/>
      <c r="G27" s="64"/>
      <c r="H27" s="32"/>
      <c r="I27" s="30"/>
      <c r="J27" s="31"/>
      <c r="K27" s="64"/>
      <c r="L27" s="64"/>
      <c r="M27" s="32"/>
      <c r="N27" s="64"/>
      <c r="O27" s="16"/>
      <c r="P27" s="72"/>
      <c r="Q27" s="73"/>
      <c r="R27" s="74"/>
      <c r="S27" s="73"/>
      <c r="T27" s="33"/>
      <c r="U27" s="34"/>
      <c r="V27" s="30"/>
      <c r="W27" s="75"/>
      <c r="X27" s="75"/>
      <c r="Y27" s="76"/>
      <c r="Z27" s="77"/>
      <c r="AA27" s="116"/>
      <c r="AB27" s="75"/>
      <c r="AC27" s="75"/>
      <c r="AD27" s="17"/>
      <c r="AE27" s="17"/>
      <c r="AF27" s="17"/>
      <c r="AG27" s="17"/>
      <c r="AH27" s="17"/>
      <c r="AI27" s="61"/>
      <c r="AJ27" s="22"/>
      <c r="AK27" s="18"/>
      <c r="AL27" s="19"/>
      <c r="AM27" s="19"/>
      <c r="AN27" s="19"/>
      <c r="AO27" s="19"/>
      <c r="AP27" s="20"/>
      <c r="AQ27" s="21"/>
      <c r="AT27" s="8"/>
      <c r="AU27" s="8"/>
    </row>
    <row r="28" spans="1:47" ht="19.5" customHeight="1" thickTop="1" thickBot="1">
      <c r="A28" s="105"/>
      <c r="B28" s="29"/>
      <c r="C28" s="29"/>
      <c r="D28" s="29"/>
      <c r="E28" s="29"/>
      <c r="F28" s="172"/>
      <c r="G28" s="64"/>
      <c r="H28" s="32"/>
      <c r="I28" s="30"/>
      <c r="J28" s="31"/>
      <c r="K28" s="64"/>
      <c r="L28" s="64"/>
      <c r="M28" s="32"/>
      <c r="N28" s="64"/>
      <c r="O28" s="16"/>
      <c r="P28" s="72"/>
      <c r="Q28" s="73"/>
      <c r="R28" s="74"/>
      <c r="S28" s="73"/>
      <c r="T28" s="33"/>
      <c r="U28" s="34"/>
      <c r="V28" s="30"/>
      <c r="W28" s="75"/>
      <c r="X28" s="75"/>
      <c r="Y28" s="76"/>
      <c r="Z28" s="77"/>
      <c r="AA28" s="116"/>
      <c r="AB28" s="75"/>
      <c r="AC28" s="75"/>
      <c r="AD28" s="17"/>
      <c r="AE28" s="17"/>
      <c r="AF28" s="17"/>
      <c r="AG28" s="17"/>
      <c r="AH28" s="17"/>
      <c r="AI28" s="61"/>
      <c r="AJ28" s="22"/>
      <c r="AK28" s="18"/>
      <c r="AL28" s="19"/>
      <c r="AM28" s="19"/>
      <c r="AN28" s="19"/>
      <c r="AO28" s="19"/>
      <c r="AP28" s="20"/>
      <c r="AQ28" s="21"/>
      <c r="AT28" s="8"/>
      <c r="AU28" s="8"/>
    </row>
    <row r="29" spans="1:47" ht="19.5" customHeight="1" thickTop="1" thickBot="1">
      <c r="A29" s="105"/>
      <c r="B29" s="29"/>
      <c r="C29" s="29"/>
      <c r="D29" s="29"/>
      <c r="E29" s="29"/>
      <c r="F29" s="172"/>
      <c r="G29" s="64"/>
      <c r="H29" s="32"/>
      <c r="I29" s="30"/>
      <c r="J29" s="31"/>
      <c r="K29" s="64"/>
      <c r="L29" s="64"/>
      <c r="M29" s="32"/>
      <c r="N29" s="64"/>
      <c r="O29" s="16"/>
      <c r="P29" s="72"/>
      <c r="Q29" s="73"/>
      <c r="R29" s="74"/>
      <c r="S29" s="73"/>
      <c r="T29" s="33"/>
      <c r="U29" s="34"/>
      <c r="V29" s="30"/>
      <c r="W29" s="75"/>
      <c r="X29" s="75"/>
      <c r="Y29" s="76"/>
      <c r="Z29" s="77"/>
      <c r="AA29" s="116"/>
      <c r="AB29" s="75"/>
      <c r="AC29" s="75"/>
      <c r="AD29" s="17"/>
      <c r="AE29" s="17"/>
      <c r="AF29" s="17"/>
      <c r="AG29" s="17"/>
      <c r="AH29" s="17"/>
      <c r="AI29" s="61"/>
      <c r="AJ29" s="22"/>
      <c r="AK29" s="18"/>
      <c r="AL29" s="19"/>
      <c r="AM29" s="19"/>
      <c r="AN29" s="19"/>
      <c r="AO29" s="19"/>
      <c r="AP29" s="20"/>
      <c r="AQ29" s="21"/>
      <c r="AT29" s="8"/>
      <c r="AU29" s="8"/>
    </row>
    <row r="30" spans="1:47" ht="19.5" customHeight="1" thickTop="1" thickBot="1">
      <c r="A30" s="105"/>
      <c r="B30" s="29"/>
      <c r="C30" s="29"/>
      <c r="D30" s="29"/>
      <c r="E30" s="29"/>
      <c r="F30" s="172"/>
      <c r="G30" s="64"/>
      <c r="H30" s="32"/>
      <c r="I30" s="30"/>
      <c r="J30" s="31"/>
      <c r="K30" s="64"/>
      <c r="L30" s="64"/>
      <c r="M30" s="32"/>
      <c r="N30" s="64"/>
      <c r="O30" s="16"/>
      <c r="P30" s="72"/>
      <c r="Q30" s="73"/>
      <c r="R30" s="74"/>
      <c r="S30" s="73"/>
      <c r="T30" s="33"/>
      <c r="U30" s="34"/>
      <c r="V30" s="30"/>
      <c r="W30" s="75"/>
      <c r="X30" s="75"/>
      <c r="Y30" s="76"/>
      <c r="Z30" s="77"/>
      <c r="AA30" s="116"/>
      <c r="AB30" s="75"/>
      <c r="AC30" s="75"/>
      <c r="AD30" s="17"/>
      <c r="AE30" s="17"/>
      <c r="AF30" s="17"/>
      <c r="AG30" s="17"/>
      <c r="AH30" s="17"/>
      <c r="AI30" s="61"/>
      <c r="AJ30" s="22"/>
      <c r="AK30" s="18"/>
      <c r="AL30" s="19"/>
      <c r="AM30" s="19"/>
      <c r="AN30" s="19"/>
      <c r="AO30" s="19"/>
      <c r="AP30" s="20"/>
      <c r="AQ30" s="21"/>
      <c r="AT30" s="8"/>
      <c r="AU30" s="8"/>
    </row>
    <row r="31" spans="1:47" ht="19.5" customHeight="1" thickTop="1" thickBot="1">
      <c r="A31" s="105"/>
      <c r="B31" s="29"/>
      <c r="C31" s="29"/>
      <c r="D31" s="29"/>
      <c r="E31" s="29"/>
      <c r="F31" s="172"/>
      <c r="G31" s="64"/>
      <c r="H31" s="32"/>
      <c r="I31" s="30"/>
      <c r="J31" s="31"/>
      <c r="K31" s="64"/>
      <c r="L31" s="64"/>
      <c r="M31" s="32"/>
      <c r="N31" s="64"/>
      <c r="O31" s="16"/>
      <c r="P31" s="72"/>
      <c r="Q31" s="73"/>
      <c r="R31" s="74"/>
      <c r="S31" s="73"/>
      <c r="T31" s="33"/>
      <c r="U31" s="34"/>
      <c r="V31" s="30"/>
      <c r="W31" s="75"/>
      <c r="X31" s="75"/>
      <c r="Y31" s="76"/>
      <c r="Z31" s="77"/>
      <c r="AA31" s="116"/>
      <c r="AB31" s="75"/>
      <c r="AC31" s="75"/>
      <c r="AD31" s="17"/>
      <c r="AE31" s="17"/>
      <c r="AF31" s="17"/>
      <c r="AG31" s="17"/>
      <c r="AH31" s="17"/>
      <c r="AI31" s="61"/>
      <c r="AJ31" s="22"/>
      <c r="AK31" s="18"/>
      <c r="AL31" s="19"/>
      <c r="AM31" s="19"/>
      <c r="AN31" s="19"/>
      <c r="AO31" s="19"/>
      <c r="AP31" s="20"/>
      <c r="AQ31" s="21"/>
      <c r="AT31" s="8"/>
      <c r="AU31" s="8"/>
    </row>
    <row r="32" spans="1:47" ht="19.5" customHeight="1" thickTop="1" thickBot="1">
      <c r="A32" s="105"/>
      <c r="B32" s="29"/>
      <c r="C32" s="29"/>
      <c r="D32" s="29"/>
      <c r="E32" s="29"/>
      <c r="F32" s="172"/>
      <c r="G32" s="64"/>
      <c r="H32" s="32"/>
      <c r="I32" s="30"/>
      <c r="J32" s="31"/>
      <c r="K32" s="64"/>
      <c r="L32" s="64"/>
      <c r="M32" s="32"/>
      <c r="N32" s="64"/>
      <c r="O32" s="16"/>
      <c r="P32" s="72"/>
      <c r="Q32" s="73"/>
      <c r="R32" s="74"/>
      <c r="S32" s="73"/>
      <c r="T32" s="33"/>
      <c r="U32" s="34"/>
      <c r="V32" s="30"/>
      <c r="W32" s="75"/>
      <c r="X32" s="75"/>
      <c r="Y32" s="76"/>
      <c r="Z32" s="77"/>
      <c r="AA32" s="116"/>
      <c r="AB32" s="75"/>
      <c r="AC32" s="75"/>
      <c r="AD32" s="17"/>
      <c r="AE32" s="17"/>
      <c r="AF32" s="17"/>
      <c r="AG32" s="17"/>
      <c r="AH32" s="17"/>
      <c r="AI32" s="61"/>
      <c r="AJ32" s="22"/>
      <c r="AK32" s="18"/>
      <c r="AL32" s="19"/>
      <c r="AM32" s="19"/>
      <c r="AN32" s="19"/>
      <c r="AO32" s="19"/>
      <c r="AP32" s="20"/>
      <c r="AQ32" s="21"/>
      <c r="AT32" s="8"/>
      <c r="AU32" s="8"/>
    </row>
    <row r="33" spans="1:47" ht="19.5" customHeight="1" thickTop="1" thickBot="1">
      <c r="A33" s="105"/>
      <c r="B33" s="29"/>
      <c r="C33" s="29"/>
      <c r="D33" s="29"/>
      <c r="E33" s="29"/>
      <c r="F33" s="172"/>
      <c r="G33" s="64"/>
      <c r="H33" s="32"/>
      <c r="I33" s="30"/>
      <c r="J33" s="31"/>
      <c r="K33" s="64"/>
      <c r="L33" s="64"/>
      <c r="M33" s="32"/>
      <c r="N33" s="64"/>
      <c r="O33" s="16"/>
      <c r="P33" s="72"/>
      <c r="Q33" s="73"/>
      <c r="R33" s="74"/>
      <c r="S33" s="73"/>
      <c r="T33" s="33"/>
      <c r="U33" s="34"/>
      <c r="V33" s="30"/>
      <c r="W33" s="75"/>
      <c r="X33" s="75"/>
      <c r="Y33" s="76"/>
      <c r="Z33" s="77"/>
      <c r="AA33" s="116"/>
      <c r="AB33" s="75"/>
      <c r="AC33" s="75"/>
      <c r="AD33" s="17"/>
      <c r="AE33" s="17"/>
      <c r="AF33" s="17"/>
      <c r="AG33" s="17"/>
      <c r="AH33" s="17"/>
      <c r="AI33" s="61"/>
      <c r="AJ33" s="22"/>
      <c r="AK33" s="18"/>
      <c r="AL33" s="19"/>
      <c r="AM33" s="19"/>
      <c r="AN33" s="19"/>
      <c r="AO33" s="19"/>
      <c r="AP33" s="20"/>
      <c r="AQ33" s="21"/>
      <c r="AT33" s="8"/>
      <c r="AU33" s="8"/>
    </row>
    <row r="34" spans="1:47" ht="19.5" customHeight="1" thickTop="1" thickBot="1">
      <c r="A34" s="105"/>
      <c r="B34" s="29"/>
      <c r="C34" s="29"/>
      <c r="D34" s="29"/>
      <c r="E34" s="29"/>
      <c r="F34" s="172"/>
      <c r="G34" s="64"/>
      <c r="H34" s="32"/>
      <c r="I34" s="30"/>
      <c r="J34" s="31"/>
      <c r="K34" s="64"/>
      <c r="L34" s="64"/>
      <c r="M34" s="32"/>
      <c r="N34" s="64"/>
      <c r="O34" s="16"/>
      <c r="P34" s="72"/>
      <c r="Q34" s="73"/>
      <c r="R34" s="74"/>
      <c r="S34" s="73"/>
      <c r="T34" s="33"/>
      <c r="U34" s="34"/>
      <c r="V34" s="30"/>
      <c r="W34" s="75"/>
      <c r="X34" s="75"/>
      <c r="Y34" s="76"/>
      <c r="Z34" s="77"/>
      <c r="AA34" s="116"/>
      <c r="AB34" s="75"/>
      <c r="AC34" s="75"/>
      <c r="AD34" s="17"/>
      <c r="AE34" s="17"/>
      <c r="AF34" s="17"/>
      <c r="AG34" s="17"/>
      <c r="AH34" s="17"/>
      <c r="AI34" s="61"/>
      <c r="AJ34" s="22"/>
      <c r="AK34" s="18"/>
      <c r="AL34" s="19"/>
      <c r="AM34" s="19"/>
      <c r="AN34" s="19"/>
      <c r="AO34" s="19"/>
      <c r="AP34" s="20"/>
      <c r="AQ34" s="21"/>
      <c r="AT34" s="8"/>
      <c r="AU34" s="8"/>
    </row>
    <row r="35" spans="1:47" ht="19.5" customHeight="1" thickTop="1" thickBot="1">
      <c r="A35" s="105"/>
      <c r="B35" s="29"/>
      <c r="C35" s="29"/>
      <c r="D35" s="29"/>
      <c r="E35" s="29"/>
      <c r="F35" s="172"/>
      <c r="G35" s="64"/>
      <c r="H35" s="32"/>
      <c r="I35" s="30"/>
      <c r="J35" s="31"/>
      <c r="K35" s="64"/>
      <c r="L35" s="64"/>
      <c r="M35" s="32"/>
      <c r="N35" s="64"/>
      <c r="O35" s="16"/>
      <c r="P35" s="72"/>
      <c r="Q35" s="73"/>
      <c r="R35" s="74"/>
      <c r="S35" s="73"/>
      <c r="T35" s="33"/>
      <c r="U35" s="34"/>
      <c r="V35" s="30"/>
      <c r="W35" s="75"/>
      <c r="X35" s="75"/>
      <c r="Y35" s="76"/>
      <c r="Z35" s="77"/>
      <c r="AA35" s="116"/>
      <c r="AB35" s="75"/>
      <c r="AC35" s="75"/>
      <c r="AD35" s="17"/>
      <c r="AE35" s="17"/>
      <c r="AF35" s="17"/>
      <c r="AG35" s="17"/>
      <c r="AH35" s="17"/>
      <c r="AI35" s="61"/>
      <c r="AJ35" s="22"/>
      <c r="AK35" s="18"/>
      <c r="AL35" s="19"/>
      <c r="AM35" s="19"/>
      <c r="AN35" s="19"/>
      <c r="AO35" s="19"/>
      <c r="AP35" s="20"/>
      <c r="AQ35" s="21"/>
      <c r="AT35" s="8"/>
      <c r="AU35" s="8"/>
    </row>
    <row r="36" spans="1:47" ht="19.5" customHeight="1" thickTop="1" thickBot="1">
      <c r="A36" s="105"/>
      <c r="B36" s="29"/>
      <c r="C36" s="29"/>
      <c r="D36" s="29"/>
      <c r="E36" s="29"/>
      <c r="F36" s="172"/>
      <c r="G36" s="64"/>
      <c r="H36" s="32"/>
      <c r="I36" s="30"/>
      <c r="J36" s="31"/>
      <c r="K36" s="64"/>
      <c r="L36" s="64"/>
      <c r="M36" s="32"/>
      <c r="N36" s="64"/>
      <c r="O36" s="16"/>
      <c r="P36" s="72"/>
      <c r="Q36" s="73"/>
      <c r="R36" s="74"/>
      <c r="S36" s="73"/>
      <c r="T36" s="33"/>
      <c r="U36" s="34"/>
      <c r="V36" s="30"/>
      <c r="W36" s="75"/>
      <c r="X36" s="75"/>
      <c r="Y36" s="76"/>
      <c r="Z36" s="77"/>
      <c r="AA36" s="116"/>
      <c r="AB36" s="75"/>
      <c r="AC36" s="75"/>
      <c r="AD36" s="17"/>
      <c r="AE36" s="17"/>
      <c r="AF36" s="17"/>
      <c r="AG36" s="17"/>
      <c r="AH36" s="17"/>
      <c r="AI36" s="61"/>
      <c r="AJ36" s="22"/>
      <c r="AK36" s="18"/>
      <c r="AL36" s="19"/>
      <c r="AM36" s="19"/>
      <c r="AN36" s="19"/>
      <c r="AO36" s="19"/>
      <c r="AP36" s="20"/>
      <c r="AQ36" s="21"/>
      <c r="AT36" s="8"/>
      <c r="AU36" s="8"/>
    </row>
    <row r="37" spans="1:47" ht="19.5" customHeight="1" thickTop="1" thickBot="1">
      <c r="A37" s="106"/>
      <c r="B37" s="53"/>
      <c r="C37" s="53"/>
      <c r="D37" s="53"/>
      <c r="E37" s="53"/>
      <c r="F37" s="173"/>
      <c r="G37" s="65"/>
      <c r="H37" s="54"/>
      <c r="I37" s="55"/>
      <c r="J37" s="56"/>
      <c r="K37" s="66"/>
      <c r="L37" s="66"/>
      <c r="M37" s="54"/>
      <c r="N37" s="66"/>
      <c r="O37" s="57"/>
      <c r="P37" s="66"/>
      <c r="Q37" s="67"/>
      <c r="R37" s="68"/>
      <c r="S37" s="67"/>
      <c r="T37" s="58"/>
      <c r="U37" s="59"/>
      <c r="V37" s="55"/>
      <c r="W37" s="69"/>
      <c r="X37" s="69"/>
      <c r="Y37" s="70"/>
      <c r="Z37" s="71"/>
      <c r="AA37" s="117"/>
      <c r="AB37" s="69"/>
      <c r="AC37" s="69"/>
      <c r="AD37" s="60"/>
      <c r="AE37" s="60"/>
      <c r="AF37" s="60"/>
      <c r="AG37" s="60"/>
      <c r="AH37" s="60"/>
      <c r="AI37" s="62"/>
      <c r="AJ37" s="22"/>
      <c r="AK37" s="108"/>
      <c r="AL37" s="109"/>
      <c r="AM37" s="109"/>
      <c r="AN37" s="109"/>
      <c r="AO37" s="109"/>
      <c r="AP37" s="110"/>
      <c r="AQ37" s="111"/>
      <c r="AT37" s="8"/>
      <c r="AU37" s="8"/>
    </row>
    <row r="38" spans="1:47" ht="15.75" thickTop="1">
      <c r="A38" s="24"/>
      <c r="V38" s="23"/>
      <c r="W38" s="25"/>
      <c r="X38" s="26"/>
      <c r="Y38" s="26"/>
      <c r="Z38" s="27"/>
      <c r="AA38" s="27"/>
      <c r="AB38" s="28"/>
      <c r="AC38" s="28"/>
      <c r="AD38" s="26"/>
      <c r="AE38" s="26"/>
      <c r="AF38" s="26"/>
      <c r="AG38" s="26"/>
      <c r="AH38" s="26"/>
      <c r="AI38" s="26"/>
      <c r="AJ38" s="26"/>
      <c r="AK38" s="23"/>
      <c r="AL38" s="22"/>
      <c r="AM38" s="8"/>
      <c r="AN38" s="8"/>
      <c r="AO38" s="8"/>
      <c r="AP38" s="8"/>
      <c r="AQ38" s="8"/>
      <c r="AR38" s="8"/>
      <c r="AS38" s="8"/>
      <c r="AT38" s="8"/>
      <c r="AU38" s="8"/>
    </row>
  </sheetData>
  <mergeCells count="6">
    <mergeCell ref="Z3:AI3"/>
    <mergeCell ref="A3:H3"/>
    <mergeCell ref="I3:M3"/>
    <mergeCell ref="N3:R3"/>
    <mergeCell ref="S3:U3"/>
    <mergeCell ref="V3:Y3"/>
  </mergeCells>
  <conditionalFormatting sqref="Z6:Z14">
    <cfRule type="cellIs" dxfId="0" priority="1" operator="lessThan">
      <formula>30</formula>
    </cfRule>
  </conditionalFormatting>
  <pageMargins left="0.7" right="0.7" top="0.75" bottom="0.75" header="0.3" footer="0.3"/>
  <pageSetup paperSize="8" scale="72" orientation="landscape" horizontalDpi="4294967293" verticalDpi="599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Liste!$A$1:$A$4</xm:f>
          </x14:formula1>
          <xm:sqref>C6:C14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A5"/>
  <sheetViews>
    <sheetView workbookViewId="0">
      <selection activeCell="B9" sqref="B9"/>
    </sheetView>
  </sheetViews>
  <sheetFormatPr baseColWidth="10" defaultRowHeight="15"/>
  <cols>
    <col min="1" max="1" width="12.28515625" bestFit="1" customWidth="1"/>
  </cols>
  <sheetData>
    <row r="1" spans="1:1">
      <c r="A1" s="151">
        <v>0</v>
      </c>
    </row>
    <row r="2" spans="1:1">
      <c r="A2" s="151">
        <v>0.05</v>
      </c>
    </row>
    <row r="3" spans="1:1">
      <c r="A3" s="151">
        <v>0.1</v>
      </c>
    </row>
    <row r="4" spans="1:1">
      <c r="A4" s="151">
        <v>0.15</v>
      </c>
    </row>
    <row r="5" spans="1:1">
      <c r="A5" s="15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Z99"/>
  <sheetViews>
    <sheetView topLeftCell="A37" workbookViewId="0">
      <selection activeCell="I61" sqref="I61"/>
    </sheetView>
  </sheetViews>
  <sheetFormatPr baseColWidth="10" defaultRowHeight="15"/>
  <cols>
    <col min="1" max="1" width="11.42578125" style="186"/>
    <col min="2" max="10" width="11.42578125" style="128"/>
    <col min="11" max="11" width="13.28515625" style="128" customWidth="1"/>
    <col min="12" max="15" width="11.42578125" style="128"/>
    <col min="17" max="17" width="11.42578125" style="128"/>
    <col min="18" max="25" width="11.42578125" style="132"/>
    <col min="26" max="26" width="14" style="132" customWidth="1"/>
    <col min="27" max="16384" width="11.42578125" style="128"/>
  </cols>
  <sheetData>
    <row r="1" spans="1:25" ht="16.5" thickBot="1">
      <c r="A1" s="186" t="s">
        <v>178</v>
      </c>
      <c r="B1">
        <v>0</v>
      </c>
      <c r="C1" s="153">
        <v>15</v>
      </c>
      <c r="D1" s="154">
        <v>16</v>
      </c>
      <c r="E1" s="154">
        <v>17</v>
      </c>
      <c r="F1" s="154">
        <v>18</v>
      </c>
      <c r="G1" s="154">
        <v>20</v>
      </c>
      <c r="H1" s="154">
        <v>21</v>
      </c>
      <c r="I1" s="154">
        <v>22</v>
      </c>
      <c r="J1" s="155">
        <v>24</v>
      </c>
      <c r="K1" s="155" t="s">
        <v>40</v>
      </c>
      <c r="L1"/>
      <c r="M1"/>
      <c r="N1"/>
      <c r="O1"/>
    </row>
    <row r="2" spans="1:25" ht="15" customHeight="1">
      <c r="A2" s="186">
        <v>0</v>
      </c>
      <c r="B2" s="183">
        <v>27.5</v>
      </c>
      <c r="C2" s="134">
        <v>0</v>
      </c>
      <c r="D2" s="134">
        <v>0</v>
      </c>
      <c r="E2" s="134">
        <v>0</v>
      </c>
      <c r="F2" s="134">
        <v>0</v>
      </c>
      <c r="G2" s="134">
        <v>0</v>
      </c>
      <c r="H2" s="134">
        <v>0</v>
      </c>
      <c r="I2" s="134">
        <v>0</v>
      </c>
      <c r="J2" s="135">
        <v>0</v>
      </c>
      <c r="K2" s="167">
        <v>30</v>
      </c>
      <c r="L2"/>
      <c r="M2"/>
      <c r="N2"/>
      <c r="O2"/>
    </row>
    <row r="3" spans="1:25" ht="15" customHeight="1">
      <c r="B3" s="184"/>
      <c r="C3" s="136">
        <v>47</v>
      </c>
      <c r="D3" s="136">
        <v>41.977777777777781</v>
      </c>
      <c r="E3" s="136">
        <v>39.466666666666669</v>
      </c>
      <c r="F3" s="136">
        <v>35.700000000000003</v>
      </c>
      <c r="G3" s="136">
        <v>24.450000000000003</v>
      </c>
      <c r="H3" s="136">
        <v>22.575000000000003</v>
      </c>
      <c r="I3" s="136">
        <v>20.700000000000003</v>
      </c>
      <c r="J3" s="137">
        <v>13.200000000000003</v>
      </c>
      <c r="K3" s="168">
        <v>30</v>
      </c>
      <c r="L3" s="188"/>
      <c r="M3"/>
      <c r="N3"/>
      <c r="O3"/>
    </row>
    <row r="4" spans="1:25" ht="15" customHeight="1">
      <c r="B4" s="184"/>
      <c r="C4" s="136">
        <v>54.100000000000009</v>
      </c>
      <c r="D4" s="136">
        <v>48.322222222222237</v>
      </c>
      <c r="E4" s="136">
        <v>45.433333333333337</v>
      </c>
      <c r="F4" s="136">
        <v>41.099999999999994</v>
      </c>
      <c r="G4" s="136">
        <v>32.499999999999993</v>
      </c>
      <c r="H4" s="136">
        <v>28.150000000000002</v>
      </c>
      <c r="I4" s="136">
        <v>23.8</v>
      </c>
      <c r="J4" s="137">
        <v>15.2</v>
      </c>
      <c r="K4" s="168">
        <v>25</v>
      </c>
      <c r="L4" s="187"/>
      <c r="M4" s="188"/>
      <c r="N4"/>
      <c r="O4"/>
    </row>
    <row r="5" spans="1:25" ht="15" customHeight="1">
      <c r="B5" s="184"/>
      <c r="C5" s="136">
        <v>62.45000000000001</v>
      </c>
      <c r="D5" s="136">
        <v>55.783333333333339</v>
      </c>
      <c r="E5" s="136">
        <v>52.45000000000001</v>
      </c>
      <c r="F5" s="136">
        <v>47.45</v>
      </c>
      <c r="G5" s="136">
        <v>37.399999999999991</v>
      </c>
      <c r="H5" s="136">
        <v>32.399999999999991</v>
      </c>
      <c r="I5" s="136">
        <v>27.399999999999995</v>
      </c>
      <c r="J5" s="137">
        <v>17.399999999999999</v>
      </c>
      <c r="K5" s="168">
        <v>20</v>
      </c>
      <c r="L5"/>
      <c r="M5"/>
      <c r="N5"/>
      <c r="O5"/>
    </row>
    <row r="6" spans="1:25" ht="15" customHeight="1">
      <c r="B6" s="184"/>
      <c r="C6" s="136">
        <v>72</v>
      </c>
      <c r="D6" s="136">
        <v>64.311111111111103</v>
      </c>
      <c r="E6" s="136">
        <v>60.466666666666654</v>
      </c>
      <c r="F6" s="136">
        <v>54.699999999999989</v>
      </c>
      <c r="G6" s="136">
        <v>43.2</v>
      </c>
      <c r="H6" s="136">
        <v>37.450000000000003</v>
      </c>
      <c r="I6" s="136">
        <v>31.7</v>
      </c>
      <c r="J6" s="137">
        <v>20.200000000000003</v>
      </c>
      <c r="K6" s="168">
        <v>15</v>
      </c>
      <c r="L6"/>
      <c r="M6"/>
      <c r="N6"/>
      <c r="O6"/>
    </row>
    <row r="7" spans="1:25" ht="15" customHeight="1">
      <c r="B7" s="184"/>
      <c r="C7" s="136">
        <v>83.6</v>
      </c>
      <c r="D7" s="136">
        <v>83.944444444444457</v>
      </c>
      <c r="E7" s="136">
        <v>75.76666666666668</v>
      </c>
      <c r="F7" s="136">
        <v>63.500000000000007</v>
      </c>
      <c r="G7" s="136">
        <v>50.05</v>
      </c>
      <c r="H7" s="136">
        <v>43.424999999999997</v>
      </c>
      <c r="I7" s="136">
        <v>36.799999999999997</v>
      </c>
      <c r="J7" s="137">
        <v>23.400000000000002</v>
      </c>
      <c r="K7" s="168">
        <v>10</v>
      </c>
      <c r="L7"/>
      <c r="M7"/>
      <c r="O7"/>
    </row>
    <row r="8" spans="1:25" ht="15" customHeight="1" thickBot="1">
      <c r="B8" s="185"/>
      <c r="C8" s="138">
        <v>99999</v>
      </c>
      <c r="D8" s="138">
        <v>99999</v>
      </c>
      <c r="E8" s="138">
        <v>99999</v>
      </c>
      <c r="F8" s="138">
        <v>99999</v>
      </c>
      <c r="G8" s="138">
        <v>99999</v>
      </c>
      <c r="H8" s="138">
        <v>99999</v>
      </c>
      <c r="I8" s="138">
        <v>99999</v>
      </c>
      <c r="J8" s="139">
        <v>99999</v>
      </c>
      <c r="K8" s="169">
        <v>10</v>
      </c>
      <c r="L8"/>
      <c r="M8"/>
      <c r="N8"/>
      <c r="O8"/>
    </row>
    <row r="9" spans="1:25" ht="15" customHeight="1" thickBot="1">
      <c r="C9" s="132"/>
      <c r="D9" s="132"/>
      <c r="E9" s="132"/>
      <c r="F9" s="132"/>
      <c r="G9" s="132"/>
      <c r="H9" s="132"/>
      <c r="I9" s="132"/>
      <c r="J9" s="132"/>
      <c r="K9" s="132"/>
      <c r="L9"/>
      <c r="M9"/>
      <c r="N9"/>
      <c r="O9"/>
    </row>
    <row r="10" spans="1:25" ht="15" customHeight="1">
      <c r="B10" s="183">
        <v>30</v>
      </c>
      <c r="C10" s="129">
        <v>0</v>
      </c>
      <c r="D10" s="130">
        <v>0</v>
      </c>
      <c r="E10" s="130">
        <v>0</v>
      </c>
      <c r="F10" s="130">
        <v>0</v>
      </c>
      <c r="G10" s="130">
        <v>0</v>
      </c>
      <c r="H10" s="130">
        <v>0</v>
      </c>
      <c r="I10" s="130">
        <v>0</v>
      </c>
      <c r="J10" s="131">
        <v>0</v>
      </c>
      <c r="K10" s="167">
        <v>30</v>
      </c>
      <c r="L10"/>
      <c r="M10"/>
      <c r="N10"/>
      <c r="O10"/>
    </row>
    <row r="11" spans="1:25" ht="15" customHeight="1">
      <c r="B11" s="184"/>
      <c r="C11" s="141">
        <v>56.4</v>
      </c>
      <c r="D11" s="136">
        <v>51.37777777777778</v>
      </c>
      <c r="E11" s="136">
        <v>48.866666666666667</v>
      </c>
      <c r="F11" s="136">
        <v>45.1</v>
      </c>
      <c r="G11" s="136">
        <v>37.6</v>
      </c>
      <c r="H11" s="136">
        <v>33.85</v>
      </c>
      <c r="I11" s="136">
        <v>30.1</v>
      </c>
      <c r="J11" s="137">
        <v>22.6</v>
      </c>
      <c r="K11" s="168">
        <v>30</v>
      </c>
      <c r="L11"/>
      <c r="M11"/>
      <c r="N11"/>
      <c r="O11"/>
    </row>
    <row r="12" spans="1:25" ht="15" customHeight="1">
      <c r="B12" s="184"/>
      <c r="C12" s="141">
        <v>64.900000000000006</v>
      </c>
      <c r="D12" s="136">
        <v>59.122222222222227</v>
      </c>
      <c r="E12" s="136">
        <v>56.233333333333334</v>
      </c>
      <c r="F12" s="136">
        <v>51.9</v>
      </c>
      <c r="G12" s="136">
        <v>43.3</v>
      </c>
      <c r="H12" s="136">
        <v>38.950000000000003</v>
      </c>
      <c r="I12" s="136">
        <v>34.6</v>
      </c>
      <c r="J12" s="137">
        <v>26</v>
      </c>
      <c r="K12" s="168">
        <v>25</v>
      </c>
      <c r="L12"/>
      <c r="M12"/>
      <c r="N12"/>
      <c r="O12"/>
      <c r="R12" s="133"/>
      <c r="S12" s="133"/>
      <c r="T12" s="133"/>
      <c r="U12" s="133"/>
      <c r="V12" s="133"/>
      <c r="W12" s="133"/>
      <c r="X12" s="133"/>
      <c r="Y12" s="133"/>
    </row>
    <row r="13" spans="1:25" ht="15" customHeight="1">
      <c r="B13" s="184"/>
      <c r="C13" s="141">
        <v>74.900000000000006</v>
      </c>
      <c r="D13" s="136">
        <v>68.233333333333334</v>
      </c>
      <c r="E13" s="136">
        <v>64.900000000000006</v>
      </c>
      <c r="F13" s="136">
        <v>59.9</v>
      </c>
      <c r="G13" s="136">
        <v>49.9</v>
      </c>
      <c r="H13" s="136">
        <v>44.9</v>
      </c>
      <c r="I13" s="136">
        <v>39.9</v>
      </c>
      <c r="J13" s="137">
        <v>29.9</v>
      </c>
      <c r="K13" s="168">
        <v>20</v>
      </c>
      <c r="L13"/>
      <c r="M13"/>
      <c r="N13"/>
      <c r="O13"/>
    </row>
    <row r="14" spans="1:25" ht="15" customHeight="1">
      <c r="B14" s="184"/>
      <c r="C14" s="141">
        <v>86.4</v>
      </c>
      <c r="D14" s="136">
        <v>78.711111111111109</v>
      </c>
      <c r="E14" s="136">
        <v>74.86666666666666</v>
      </c>
      <c r="F14" s="136">
        <v>69.099999999999994</v>
      </c>
      <c r="G14" s="136">
        <v>57.6</v>
      </c>
      <c r="H14" s="136">
        <v>51.85</v>
      </c>
      <c r="I14" s="136">
        <v>46.1</v>
      </c>
      <c r="J14" s="137">
        <v>34.6</v>
      </c>
      <c r="K14" s="168">
        <v>15</v>
      </c>
      <c r="L14"/>
      <c r="M14"/>
      <c r="N14"/>
      <c r="O14"/>
    </row>
    <row r="15" spans="1:25" ht="15" customHeight="1">
      <c r="B15" s="184"/>
      <c r="C15" s="141">
        <v>100.3</v>
      </c>
      <c r="D15" s="136">
        <v>91.366666666666674</v>
      </c>
      <c r="E15" s="136">
        <v>86.9</v>
      </c>
      <c r="F15" s="136">
        <v>80.2</v>
      </c>
      <c r="G15" s="136">
        <v>66.8</v>
      </c>
      <c r="H15" s="136">
        <v>60.15</v>
      </c>
      <c r="I15" s="136">
        <v>53.5</v>
      </c>
      <c r="J15" s="137">
        <v>40.1</v>
      </c>
      <c r="K15" s="168">
        <v>10</v>
      </c>
      <c r="L15"/>
      <c r="M15"/>
      <c r="N15"/>
      <c r="O15"/>
    </row>
    <row r="16" spans="1:25" ht="15" customHeight="1" thickBot="1">
      <c r="B16" s="185"/>
      <c r="C16" s="143">
        <v>99999</v>
      </c>
      <c r="D16" s="144">
        <v>99999</v>
      </c>
      <c r="E16" s="144">
        <v>99999</v>
      </c>
      <c r="F16" s="144">
        <v>99999</v>
      </c>
      <c r="G16" s="144">
        <v>99999</v>
      </c>
      <c r="H16" s="144">
        <v>99999</v>
      </c>
      <c r="I16" s="144">
        <v>99999</v>
      </c>
      <c r="J16" s="145">
        <v>99999</v>
      </c>
      <c r="K16" s="169">
        <v>10</v>
      </c>
      <c r="L16"/>
      <c r="M16"/>
      <c r="N16"/>
      <c r="O16"/>
    </row>
    <row r="17" spans="1:15" ht="15" customHeight="1" thickBot="1">
      <c r="C17" s="132"/>
      <c r="D17" s="132"/>
      <c r="E17" s="132"/>
      <c r="F17" s="132"/>
      <c r="G17" s="132"/>
      <c r="H17" s="132"/>
      <c r="I17" s="132"/>
      <c r="J17" s="132"/>
      <c r="K17" s="132"/>
      <c r="L17"/>
      <c r="M17"/>
      <c r="N17"/>
      <c r="O17"/>
    </row>
    <row r="18" spans="1:15" ht="15" customHeight="1">
      <c r="B18" s="183">
        <v>35</v>
      </c>
      <c r="C18" s="129">
        <v>0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0">
        <v>0</v>
      </c>
      <c r="J18" s="131">
        <v>0</v>
      </c>
      <c r="K18" s="167">
        <v>30</v>
      </c>
      <c r="L18"/>
      <c r="M18"/>
      <c r="N18"/>
      <c r="O18"/>
    </row>
    <row r="19" spans="1:15" ht="15" customHeight="1">
      <c r="B19" s="184"/>
      <c r="C19" s="141">
        <v>75.2</v>
      </c>
      <c r="D19" s="136">
        <v>70.177777777777777</v>
      </c>
      <c r="E19" s="136">
        <v>67.666666666666671</v>
      </c>
      <c r="F19" s="136">
        <v>63.9</v>
      </c>
      <c r="G19" s="136">
        <v>63.9</v>
      </c>
      <c r="H19" s="136">
        <v>56.4</v>
      </c>
      <c r="I19" s="136">
        <v>48.9</v>
      </c>
      <c r="J19" s="137">
        <v>41.4</v>
      </c>
      <c r="K19" s="168">
        <v>30</v>
      </c>
      <c r="L19"/>
      <c r="M19"/>
      <c r="N19"/>
      <c r="O19"/>
    </row>
    <row r="20" spans="1:15" ht="15" customHeight="1">
      <c r="B20" s="184"/>
      <c r="C20" s="141">
        <v>86.5</v>
      </c>
      <c r="D20" s="136">
        <v>80.722222222222214</v>
      </c>
      <c r="E20" s="136">
        <v>77.833333333333329</v>
      </c>
      <c r="F20" s="136">
        <v>73.5</v>
      </c>
      <c r="G20" s="136">
        <v>64.900000000000006</v>
      </c>
      <c r="H20" s="136">
        <v>60.550000000000004</v>
      </c>
      <c r="I20" s="136">
        <v>56.2</v>
      </c>
      <c r="J20" s="137">
        <v>47.6</v>
      </c>
      <c r="K20" s="168">
        <v>25</v>
      </c>
      <c r="L20"/>
      <c r="M20"/>
      <c r="N20"/>
      <c r="O20"/>
    </row>
    <row r="21" spans="1:15" ht="15" customHeight="1">
      <c r="B21" s="184"/>
      <c r="C21" s="141">
        <v>99.8</v>
      </c>
      <c r="D21" s="136">
        <v>93.133333333333326</v>
      </c>
      <c r="E21" s="136">
        <v>89.8</v>
      </c>
      <c r="F21" s="136">
        <v>84.8</v>
      </c>
      <c r="G21" s="136">
        <v>74.900000000000006</v>
      </c>
      <c r="H21" s="136">
        <v>69.900000000000006</v>
      </c>
      <c r="I21" s="136">
        <v>64.900000000000006</v>
      </c>
      <c r="J21" s="137">
        <v>54.9</v>
      </c>
      <c r="K21" s="168">
        <v>20</v>
      </c>
      <c r="L21"/>
      <c r="M21"/>
      <c r="N21"/>
      <c r="O21"/>
    </row>
    <row r="22" spans="1:15" ht="15" customHeight="1">
      <c r="B22" s="184"/>
      <c r="C22" s="141">
        <v>115.2</v>
      </c>
      <c r="D22" s="136">
        <v>107.51111111111112</v>
      </c>
      <c r="E22" s="136">
        <v>103.66666666666667</v>
      </c>
      <c r="F22" s="136">
        <v>97.9</v>
      </c>
      <c r="G22" s="136">
        <v>86.4</v>
      </c>
      <c r="H22" s="136">
        <v>80.650000000000006</v>
      </c>
      <c r="I22" s="136">
        <v>74.900000000000006</v>
      </c>
      <c r="J22" s="137">
        <v>63.4</v>
      </c>
      <c r="K22" s="168">
        <v>15</v>
      </c>
      <c r="L22"/>
      <c r="M22"/>
      <c r="N22"/>
      <c r="O22"/>
    </row>
    <row r="23" spans="1:15" ht="15" customHeight="1">
      <c r="B23" s="184"/>
      <c r="C23" s="141">
        <v>133.69999999999999</v>
      </c>
      <c r="D23" s="136">
        <v>106.21111111111111</v>
      </c>
      <c r="E23" s="136">
        <v>109.16666666666666</v>
      </c>
      <c r="F23" s="136">
        <v>113.6</v>
      </c>
      <c r="G23" s="136">
        <v>100.3</v>
      </c>
      <c r="H23" s="136">
        <v>93.6</v>
      </c>
      <c r="I23" s="136">
        <v>86.9</v>
      </c>
      <c r="J23" s="137">
        <v>73.5</v>
      </c>
      <c r="K23" s="168">
        <v>10</v>
      </c>
      <c r="L23"/>
      <c r="M23"/>
      <c r="N23"/>
      <c r="O23"/>
    </row>
    <row r="24" spans="1:15" ht="15" customHeight="1" thickBot="1">
      <c r="B24" s="185"/>
      <c r="C24" s="143">
        <v>99999</v>
      </c>
      <c r="D24" s="144">
        <v>99999</v>
      </c>
      <c r="E24" s="144">
        <v>99999</v>
      </c>
      <c r="F24" s="144">
        <v>99999</v>
      </c>
      <c r="G24" s="144">
        <v>99999</v>
      </c>
      <c r="H24" s="144">
        <v>99999</v>
      </c>
      <c r="I24" s="144">
        <v>99999</v>
      </c>
      <c r="J24" s="145">
        <v>99999</v>
      </c>
      <c r="K24" s="169">
        <v>10</v>
      </c>
      <c r="L24"/>
      <c r="M24"/>
      <c r="N24"/>
      <c r="O24"/>
    </row>
    <row r="25" spans="1:15" ht="15" customHeight="1" thickBot="1">
      <c r="B25"/>
      <c r="C25" s="8"/>
      <c r="D25" s="8"/>
      <c r="E25" s="8"/>
      <c r="F25" s="8"/>
      <c r="G25" s="8"/>
      <c r="H25" s="8"/>
      <c r="I25" s="8"/>
      <c r="J25" s="8"/>
      <c r="K25"/>
      <c r="L25"/>
      <c r="M25"/>
      <c r="N25"/>
      <c r="O25"/>
    </row>
    <row r="26" spans="1:15" ht="15.75" customHeight="1" thickBot="1">
      <c r="A26" s="186">
        <v>0.05</v>
      </c>
      <c r="B26"/>
      <c r="C26" s="153">
        <v>15</v>
      </c>
      <c r="D26" s="154">
        <v>16</v>
      </c>
      <c r="E26" s="154">
        <v>17</v>
      </c>
      <c r="F26" s="154">
        <v>18</v>
      </c>
      <c r="G26" s="154">
        <v>20</v>
      </c>
      <c r="H26" s="154">
        <v>21</v>
      </c>
      <c r="I26" s="154">
        <v>22</v>
      </c>
      <c r="J26" s="155">
        <v>24</v>
      </c>
      <c r="K26" s="155" t="s">
        <v>40</v>
      </c>
      <c r="L26"/>
      <c r="M26"/>
      <c r="N26"/>
      <c r="O26"/>
    </row>
    <row r="27" spans="1:15" ht="15.75" customHeight="1">
      <c r="B27" s="183">
        <v>27.5</v>
      </c>
      <c r="C27" s="152">
        <v>0</v>
      </c>
      <c r="D27" s="134">
        <v>0</v>
      </c>
      <c r="E27" s="134">
        <v>0</v>
      </c>
      <c r="F27" s="134">
        <v>0</v>
      </c>
      <c r="G27" s="134">
        <v>0</v>
      </c>
      <c r="H27" s="134">
        <v>0</v>
      </c>
      <c r="I27" s="134">
        <v>0</v>
      </c>
      <c r="J27" s="135">
        <v>0</v>
      </c>
      <c r="K27" s="167">
        <v>30</v>
      </c>
      <c r="L27"/>
      <c r="M27"/>
      <c r="N27"/>
      <c r="O27"/>
    </row>
    <row r="28" spans="1:15" ht="15" customHeight="1">
      <c r="B28" s="184"/>
      <c r="C28" s="141">
        <v>37.849999999999994</v>
      </c>
      <c r="D28" s="136">
        <v>33.783333333333331</v>
      </c>
      <c r="E28" s="136">
        <v>31.749999999999993</v>
      </c>
      <c r="F28" s="136">
        <v>28.699999999999996</v>
      </c>
      <c r="G28" s="136">
        <v>22.75</v>
      </c>
      <c r="H28" s="136">
        <v>19.675000000000001</v>
      </c>
      <c r="I28" s="136">
        <v>16.600000000000001</v>
      </c>
      <c r="J28" s="137">
        <v>10.65</v>
      </c>
      <c r="K28" s="168">
        <v>30</v>
      </c>
      <c r="L28"/>
      <c r="M28"/>
      <c r="N28"/>
      <c r="O28"/>
    </row>
    <row r="29" spans="1:15" ht="15" customHeight="1">
      <c r="B29" s="184"/>
      <c r="C29" s="141">
        <v>42.600000000000009</v>
      </c>
      <c r="D29" s="136">
        <v>38.066666666666663</v>
      </c>
      <c r="E29" s="136">
        <v>35.799999999999997</v>
      </c>
      <c r="F29" s="136">
        <v>32.4</v>
      </c>
      <c r="G29" s="136">
        <v>25.6</v>
      </c>
      <c r="H29" s="136">
        <v>22.124999999999996</v>
      </c>
      <c r="I29" s="136">
        <v>18.649999999999999</v>
      </c>
      <c r="J29" s="137">
        <v>11.849999999999998</v>
      </c>
      <c r="K29" s="168">
        <v>25</v>
      </c>
      <c r="L29"/>
      <c r="M29"/>
      <c r="N29"/>
      <c r="O29"/>
    </row>
    <row r="30" spans="1:15" ht="15" customHeight="1">
      <c r="B30" s="184"/>
      <c r="C30" s="141">
        <v>48</v>
      </c>
      <c r="D30" s="136">
        <v>42.8888888888889</v>
      </c>
      <c r="E30" s="136">
        <v>40.333333333333343</v>
      </c>
      <c r="F30" s="136">
        <v>36.5</v>
      </c>
      <c r="G30" s="136">
        <v>28.799999999999997</v>
      </c>
      <c r="H30" s="136">
        <v>24.949999999999996</v>
      </c>
      <c r="I30" s="136">
        <v>21.1</v>
      </c>
      <c r="J30" s="137">
        <v>13.350000000000001</v>
      </c>
      <c r="K30" s="168">
        <v>20</v>
      </c>
      <c r="L30"/>
      <c r="M30"/>
      <c r="N30"/>
      <c r="O30"/>
    </row>
    <row r="31" spans="1:15" ht="15" customHeight="1">
      <c r="B31" s="184"/>
      <c r="C31" s="141">
        <v>54.15</v>
      </c>
      <c r="D31" s="136">
        <v>48.37222222222222</v>
      </c>
      <c r="E31" s="136">
        <v>45.483333333333334</v>
      </c>
      <c r="F31" s="136">
        <v>41.15</v>
      </c>
      <c r="G31" s="136">
        <v>32.449999999999996</v>
      </c>
      <c r="H31" s="136">
        <v>28.175000000000001</v>
      </c>
      <c r="I31" s="136">
        <v>23.900000000000006</v>
      </c>
      <c r="J31" s="137">
        <v>15.149999999999999</v>
      </c>
      <c r="K31" s="168">
        <v>15</v>
      </c>
      <c r="L31"/>
      <c r="M31"/>
      <c r="N31"/>
      <c r="O31"/>
    </row>
    <row r="32" spans="1:15" ht="15" customHeight="1">
      <c r="B32" s="184"/>
      <c r="C32" s="141">
        <v>61.349999999999994</v>
      </c>
      <c r="D32" s="136">
        <v>61.555555555555536</v>
      </c>
      <c r="E32" s="136">
        <v>55.533333333333317</v>
      </c>
      <c r="F32" s="136">
        <v>46.499999999999993</v>
      </c>
      <c r="G32" s="136">
        <v>36.700000000000003</v>
      </c>
      <c r="H32" s="136">
        <v>31.800000000000008</v>
      </c>
      <c r="I32" s="136">
        <v>26.900000000000006</v>
      </c>
      <c r="J32" s="137">
        <v>17.149999999999999</v>
      </c>
      <c r="K32" s="168">
        <v>10</v>
      </c>
      <c r="L32"/>
      <c r="M32"/>
      <c r="N32"/>
      <c r="O32"/>
    </row>
    <row r="33" spans="2:15" ht="15.75" customHeight="1" thickBot="1">
      <c r="B33" s="185"/>
      <c r="C33" s="140">
        <v>99999</v>
      </c>
      <c r="D33" s="138">
        <v>99999</v>
      </c>
      <c r="E33" s="138">
        <v>99999</v>
      </c>
      <c r="F33" s="138">
        <v>99999</v>
      </c>
      <c r="G33" s="138">
        <v>99999</v>
      </c>
      <c r="H33" s="138">
        <v>99999</v>
      </c>
      <c r="I33" s="138">
        <v>99999</v>
      </c>
      <c r="J33" s="139">
        <v>99999</v>
      </c>
      <c r="K33" s="169">
        <v>10</v>
      </c>
      <c r="L33"/>
      <c r="M33"/>
      <c r="N33"/>
      <c r="O33"/>
    </row>
    <row r="34" spans="2:15" ht="15.75" thickBot="1">
      <c r="C34" s="132"/>
      <c r="D34" s="132"/>
      <c r="E34" s="132"/>
      <c r="F34" s="132"/>
      <c r="G34" s="132"/>
      <c r="H34" s="132"/>
      <c r="I34" s="132"/>
      <c r="J34" s="132"/>
      <c r="K34" s="170"/>
      <c r="L34"/>
      <c r="M34"/>
      <c r="N34"/>
      <c r="O34"/>
    </row>
    <row r="35" spans="2:15" ht="15" customHeight="1">
      <c r="B35" s="183">
        <v>30</v>
      </c>
      <c r="C35" s="129">
        <v>0</v>
      </c>
      <c r="D35" s="130">
        <v>0</v>
      </c>
      <c r="E35" s="130">
        <v>0</v>
      </c>
      <c r="F35" s="130">
        <v>0</v>
      </c>
      <c r="G35" s="130">
        <v>0</v>
      </c>
      <c r="H35" s="130">
        <v>0</v>
      </c>
      <c r="I35" s="130">
        <v>0</v>
      </c>
      <c r="J35" s="131">
        <v>0</v>
      </c>
      <c r="K35" s="167">
        <v>30</v>
      </c>
      <c r="L35"/>
      <c r="M35"/>
      <c r="N35"/>
      <c r="O35"/>
    </row>
    <row r="36" spans="2:15" ht="15" customHeight="1">
      <c r="B36" s="184"/>
      <c r="C36" s="141">
        <v>45.4</v>
      </c>
      <c r="D36" s="136">
        <v>41.355555555555554</v>
      </c>
      <c r="E36" s="136">
        <v>39.333333333333329</v>
      </c>
      <c r="F36" s="136">
        <v>36.299999999999997</v>
      </c>
      <c r="G36" s="136">
        <v>30.3</v>
      </c>
      <c r="H36" s="136">
        <v>27.25</v>
      </c>
      <c r="I36" s="136">
        <v>24.2</v>
      </c>
      <c r="J36" s="137">
        <v>18.2</v>
      </c>
      <c r="K36" s="168">
        <v>30</v>
      </c>
      <c r="L36"/>
      <c r="M36"/>
      <c r="N36"/>
      <c r="O36"/>
    </row>
    <row r="37" spans="2:15" ht="15" customHeight="1">
      <c r="B37" s="184"/>
      <c r="C37" s="141">
        <v>51.1</v>
      </c>
      <c r="D37" s="136">
        <v>46.566666666666663</v>
      </c>
      <c r="E37" s="136">
        <v>44.3</v>
      </c>
      <c r="F37" s="136">
        <v>40.9</v>
      </c>
      <c r="G37" s="136">
        <v>34.1</v>
      </c>
      <c r="H37" s="136">
        <v>30.65</v>
      </c>
      <c r="I37" s="136">
        <v>27.2</v>
      </c>
      <c r="J37" s="137">
        <v>20.399999999999999</v>
      </c>
      <c r="K37" s="168">
        <v>25</v>
      </c>
      <c r="L37"/>
      <c r="M37"/>
      <c r="N37"/>
      <c r="O37"/>
    </row>
    <row r="38" spans="2:15" ht="15" customHeight="1">
      <c r="B38" s="184"/>
      <c r="C38" s="141">
        <v>57.6</v>
      </c>
      <c r="D38" s="136">
        <v>52.488888888888894</v>
      </c>
      <c r="E38" s="136">
        <v>49.933333333333337</v>
      </c>
      <c r="F38" s="136">
        <v>46.1</v>
      </c>
      <c r="G38" s="136">
        <v>38.4</v>
      </c>
      <c r="H38" s="136">
        <v>34.549999999999997</v>
      </c>
      <c r="I38" s="136">
        <v>30.7</v>
      </c>
      <c r="J38" s="137">
        <v>23</v>
      </c>
      <c r="K38" s="168">
        <v>20</v>
      </c>
    </row>
    <row r="39" spans="2:15" ht="15" customHeight="1">
      <c r="B39" s="184"/>
      <c r="C39" s="141">
        <v>65</v>
      </c>
      <c r="D39" s="136">
        <v>59.222222222222221</v>
      </c>
      <c r="E39" s="136">
        <v>56.333333333333336</v>
      </c>
      <c r="F39" s="136">
        <v>52</v>
      </c>
      <c r="G39" s="136">
        <v>43.3</v>
      </c>
      <c r="H39" s="136">
        <v>39</v>
      </c>
      <c r="I39" s="136">
        <v>34.700000000000003</v>
      </c>
      <c r="J39" s="137">
        <v>26</v>
      </c>
      <c r="K39" s="168">
        <v>15</v>
      </c>
    </row>
    <row r="40" spans="2:15" ht="15" customHeight="1">
      <c r="B40" s="184"/>
      <c r="C40" s="141">
        <v>73.599999999999994</v>
      </c>
      <c r="D40" s="136">
        <v>67.022222222222211</v>
      </c>
      <c r="E40" s="136">
        <v>63.733333333333327</v>
      </c>
      <c r="F40" s="136">
        <v>58.8</v>
      </c>
      <c r="G40" s="136">
        <v>49</v>
      </c>
      <c r="H40" s="136">
        <v>44.1</v>
      </c>
      <c r="I40" s="136">
        <v>39.200000000000003</v>
      </c>
      <c r="J40" s="137">
        <v>29.4</v>
      </c>
      <c r="K40" s="168">
        <v>10</v>
      </c>
    </row>
    <row r="41" spans="2:15" ht="15.75" customHeight="1" thickBot="1">
      <c r="B41" s="185"/>
      <c r="C41" s="143">
        <v>99999</v>
      </c>
      <c r="D41" s="144">
        <v>99999</v>
      </c>
      <c r="E41" s="144">
        <v>99999</v>
      </c>
      <c r="F41" s="144">
        <v>99999</v>
      </c>
      <c r="G41" s="144">
        <v>99999</v>
      </c>
      <c r="H41" s="144">
        <v>99999</v>
      </c>
      <c r="I41" s="144">
        <v>99999</v>
      </c>
      <c r="J41" s="142">
        <v>99999</v>
      </c>
      <c r="K41" s="169">
        <v>10</v>
      </c>
    </row>
    <row r="42" spans="2:15" ht="15.75" thickBot="1">
      <c r="C42" s="132"/>
      <c r="D42" s="132"/>
      <c r="E42" s="132"/>
      <c r="F42" s="132"/>
      <c r="G42" s="132"/>
      <c r="H42" s="132"/>
      <c r="I42" s="132"/>
      <c r="J42" s="132"/>
      <c r="K42" s="170"/>
    </row>
    <row r="43" spans="2:15" ht="15" customHeight="1">
      <c r="B43" s="183">
        <v>35</v>
      </c>
      <c r="C43" s="129">
        <v>0</v>
      </c>
      <c r="D43" s="130">
        <v>0</v>
      </c>
      <c r="E43" s="130">
        <v>0</v>
      </c>
      <c r="F43" s="130">
        <v>0</v>
      </c>
      <c r="G43" s="130">
        <v>0</v>
      </c>
      <c r="H43" s="130">
        <v>0</v>
      </c>
      <c r="I43" s="130">
        <v>0</v>
      </c>
      <c r="J43" s="131">
        <v>0</v>
      </c>
      <c r="K43" s="167">
        <v>30</v>
      </c>
    </row>
    <row r="44" spans="2:15" ht="15" customHeight="1">
      <c r="B44" s="184"/>
      <c r="C44" s="141">
        <v>60.5</v>
      </c>
      <c r="D44" s="136">
        <v>56.5</v>
      </c>
      <c r="E44" s="136">
        <v>54.5</v>
      </c>
      <c r="F44" s="136">
        <v>51.5</v>
      </c>
      <c r="G44" s="136">
        <v>45.4</v>
      </c>
      <c r="H44" s="136">
        <v>42.4</v>
      </c>
      <c r="I44" s="136">
        <v>39.4</v>
      </c>
      <c r="J44" s="137">
        <v>33.299999999999997</v>
      </c>
      <c r="K44" s="168">
        <v>30</v>
      </c>
    </row>
    <row r="45" spans="2:15" ht="15" customHeight="1">
      <c r="B45" s="184"/>
      <c r="C45" s="141">
        <v>68.099999999999994</v>
      </c>
      <c r="D45" s="136">
        <v>63.566666666666663</v>
      </c>
      <c r="E45" s="136">
        <v>61.3</v>
      </c>
      <c r="F45" s="136">
        <v>57.9</v>
      </c>
      <c r="G45" s="136">
        <v>51.1</v>
      </c>
      <c r="H45" s="136">
        <v>47.7</v>
      </c>
      <c r="I45" s="136">
        <v>44.3</v>
      </c>
      <c r="J45" s="137">
        <v>37.5</v>
      </c>
      <c r="K45" s="168">
        <v>25</v>
      </c>
    </row>
    <row r="46" spans="2:15" ht="15" customHeight="1">
      <c r="B46" s="184"/>
      <c r="C46" s="141">
        <v>76.8</v>
      </c>
      <c r="D46" s="136">
        <v>71.688888888888883</v>
      </c>
      <c r="E46" s="136">
        <v>69.133333333333326</v>
      </c>
      <c r="F46" s="136">
        <v>65.3</v>
      </c>
      <c r="G46" s="136">
        <v>57.6</v>
      </c>
      <c r="H46" s="136">
        <v>53.75</v>
      </c>
      <c r="I46" s="136">
        <v>49.9</v>
      </c>
      <c r="J46" s="137">
        <v>42.3</v>
      </c>
      <c r="K46" s="168">
        <v>20</v>
      </c>
    </row>
    <row r="47" spans="2:15" ht="15" customHeight="1">
      <c r="B47" s="184"/>
      <c r="C47" s="141">
        <v>86.7</v>
      </c>
      <c r="D47" s="136">
        <v>80.922222222222217</v>
      </c>
      <c r="E47" s="136">
        <v>78.033333333333331</v>
      </c>
      <c r="F47" s="136">
        <v>73.7</v>
      </c>
      <c r="G47" s="136">
        <v>65</v>
      </c>
      <c r="H47" s="136">
        <v>60.65</v>
      </c>
      <c r="I47" s="136">
        <v>56.3</v>
      </c>
      <c r="J47" s="137">
        <v>47.7</v>
      </c>
      <c r="K47" s="168">
        <v>15</v>
      </c>
    </row>
    <row r="48" spans="2:15" ht="15" customHeight="1">
      <c r="B48" s="184"/>
      <c r="C48" s="141">
        <v>98.1</v>
      </c>
      <c r="D48" s="136">
        <v>77.955555555555563</v>
      </c>
      <c r="E48" s="136">
        <v>80.13333333333334</v>
      </c>
      <c r="F48" s="136">
        <v>83.4</v>
      </c>
      <c r="G48" s="136">
        <v>73.599999999999994</v>
      </c>
      <c r="H48" s="136">
        <v>68.699999999999989</v>
      </c>
      <c r="I48" s="136">
        <v>63.8</v>
      </c>
      <c r="J48" s="137">
        <v>53.9</v>
      </c>
      <c r="K48" s="168">
        <v>10</v>
      </c>
    </row>
    <row r="49" spans="1:11" ht="15.75" customHeight="1" thickBot="1">
      <c r="B49" s="185"/>
      <c r="C49" s="143">
        <v>99999</v>
      </c>
      <c r="D49" s="144">
        <v>99999</v>
      </c>
      <c r="E49" s="144">
        <v>99999</v>
      </c>
      <c r="F49" s="144">
        <v>99999</v>
      </c>
      <c r="G49" s="144">
        <v>99999</v>
      </c>
      <c r="H49" s="144">
        <v>99999</v>
      </c>
      <c r="I49" s="144">
        <v>99999</v>
      </c>
      <c r="J49" s="142">
        <v>99999</v>
      </c>
      <c r="K49" s="169">
        <v>10</v>
      </c>
    </row>
    <row r="50" spans="1:11" ht="15.75" thickBot="1">
      <c r="C50" s="189"/>
      <c r="D50" s="189"/>
      <c r="E50" s="189"/>
      <c r="F50" s="189"/>
      <c r="G50" s="189"/>
      <c r="H50" s="189"/>
      <c r="I50" s="189"/>
      <c r="J50" s="189"/>
    </row>
    <row r="51" spans="1:11" ht="16.5" thickBot="1">
      <c r="A51" s="186">
        <v>0.1</v>
      </c>
      <c r="B51"/>
      <c r="C51" s="153">
        <v>15</v>
      </c>
      <c r="D51" s="154">
        <v>16</v>
      </c>
      <c r="E51" s="154">
        <v>17</v>
      </c>
      <c r="F51" s="154">
        <v>18</v>
      </c>
      <c r="G51" s="154">
        <v>20</v>
      </c>
      <c r="H51" s="154">
        <v>21</v>
      </c>
      <c r="I51" s="154">
        <v>22</v>
      </c>
      <c r="J51" s="155">
        <v>24</v>
      </c>
      <c r="K51" s="156" t="s">
        <v>40</v>
      </c>
    </row>
    <row r="52" spans="1:11" ht="15" customHeight="1">
      <c r="B52" s="183">
        <v>27.5</v>
      </c>
      <c r="C52" s="152">
        <v>0</v>
      </c>
      <c r="D52" s="134">
        <v>0</v>
      </c>
      <c r="E52" s="134">
        <v>0</v>
      </c>
      <c r="F52" s="134">
        <v>0</v>
      </c>
      <c r="G52" s="134">
        <v>0</v>
      </c>
      <c r="H52" s="134">
        <v>0</v>
      </c>
      <c r="I52" s="134">
        <v>0</v>
      </c>
      <c r="J52" s="135">
        <v>0</v>
      </c>
      <c r="K52" s="167">
        <v>30</v>
      </c>
    </row>
    <row r="53" spans="1:11" ht="15" customHeight="1">
      <c r="B53" s="184"/>
      <c r="C53" s="141">
        <v>32.349999999999994</v>
      </c>
      <c r="D53" s="136">
        <v>28.883333333333336</v>
      </c>
      <c r="E53" s="136">
        <v>27.150000000000002</v>
      </c>
      <c r="F53" s="136">
        <v>24.55</v>
      </c>
      <c r="G53" s="136">
        <v>19.300000000000004</v>
      </c>
      <c r="H53" s="136">
        <v>16.774999999999999</v>
      </c>
      <c r="I53" s="136">
        <v>14.249999999999998</v>
      </c>
      <c r="J53" s="137">
        <v>9.0500000000000007</v>
      </c>
      <c r="K53" s="168">
        <v>30</v>
      </c>
    </row>
    <row r="54" spans="1:11" ht="15" customHeight="1">
      <c r="B54" s="184"/>
      <c r="C54" s="141">
        <v>35.649999999999991</v>
      </c>
      <c r="D54" s="136">
        <v>31.894444444444439</v>
      </c>
      <c r="E54" s="136">
        <v>30.016666666666666</v>
      </c>
      <c r="F54" s="136">
        <v>27.199999999999996</v>
      </c>
      <c r="G54" s="136">
        <v>21.500000000000004</v>
      </c>
      <c r="H54" s="136">
        <v>18.575000000000003</v>
      </c>
      <c r="I54" s="136">
        <v>15.65</v>
      </c>
      <c r="J54" s="137">
        <v>9.9500000000000028</v>
      </c>
      <c r="K54" s="168">
        <v>25</v>
      </c>
    </row>
    <row r="55" spans="1:11" ht="15" customHeight="1">
      <c r="B55" s="184"/>
      <c r="C55" s="141">
        <v>39.5</v>
      </c>
      <c r="D55" s="136">
        <v>35.25555555555556</v>
      </c>
      <c r="E55" s="136">
        <v>33.133333333333326</v>
      </c>
      <c r="F55" s="136">
        <v>29.95</v>
      </c>
      <c r="G55" s="136">
        <v>23.700000000000003</v>
      </c>
      <c r="H55" s="136">
        <v>20.550000000000004</v>
      </c>
      <c r="I55" s="136">
        <v>17.399999999999999</v>
      </c>
      <c r="J55" s="137">
        <v>11.100000000000001</v>
      </c>
      <c r="K55" s="168">
        <v>20</v>
      </c>
    </row>
    <row r="56" spans="1:11" ht="15" customHeight="1">
      <c r="B56" s="184"/>
      <c r="C56" s="141">
        <v>43.7</v>
      </c>
      <c r="D56" s="136">
        <v>39.033333333333331</v>
      </c>
      <c r="E56" s="136">
        <v>36.700000000000003</v>
      </c>
      <c r="F56" s="136">
        <v>33.200000000000003</v>
      </c>
      <c r="G56" s="136">
        <v>26.25</v>
      </c>
      <c r="H56" s="136">
        <v>22.75</v>
      </c>
      <c r="I56" s="136">
        <v>19.25</v>
      </c>
      <c r="J56" s="137">
        <v>12.25</v>
      </c>
      <c r="K56" s="168">
        <v>15</v>
      </c>
    </row>
    <row r="57" spans="1:11" ht="15" customHeight="1">
      <c r="B57" s="184"/>
      <c r="C57" s="141">
        <v>48.599999999999994</v>
      </c>
      <c r="D57" s="136">
        <v>48.788888888888891</v>
      </c>
      <c r="E57" s="136">
        <v>44.033333333333331</v>
      </c>
      <c r="F57" s="136">
        <v>36.900000000000006</v>
      </c>
      <c r="G57" s="136">
        <v>29.2</v>
      </c>
      <c r="H57" s="136">
        <v>25.3</v>
      </c>
      <c r="I57" s="136">
        <v>21.400000000000002</v>
      </c>
      <c r="J57" s="137">
        <v>13.6</v>
      </c>
      <c r="K57" s="168">
        <v>10</v>
      </c>
    </row>
    <row r="58" spans="1:11" ht="15.75" customHeight="1" thickBot="1">
      <c r="B58" s="185"/>
      <c r="C58" s="140">
        <v>99999</v>
      </c>
      <c r="D58" s="138">
        <v>99999</v>
      </c>
      <c r="E58" s="138">
        <v>99999</v>
      </c>
      <c r="F58" s="138">
        <v>99999</v>
      </c>
      <c r="G58" s="138">
        <v>99999</v>
      </c>
      <c r="H58" s="138">
        <v>99999</v>
      </c>
      <c r="I58" s="138">
        <v>99999</v>
      </c>
      <c r="J58" s="139">
        <v>99999</v>
      </c>
      <c r="K58" s="169">
        <v>10</v>
      </c>
    </row>
    <row r="59" spans="1:11" ht="15.75" thickBot="1">
      <c r="C59" s="132"/>
      <c r="D59" s="132"/>
      <c r="E59" s="132"/>
      <c r="F59" s="132"/>
      <c r="G59" s="132"/>
      <c r="H59" s="132"/>
      <c r="I59" s="132"/>
      <c r="J59" s="132"/>
      <c r="K59" s="170"/>
    </row>
    <row r="60" spans="1:11" ht="15" customHeight="1">
      <c r="B60" s="183">
        <v>30</v>
      </c>
      <c r="C60" s="129">
        <v>0</v>
      </c>
      <c r="D60" s="130">
        <v>0</v>
      </c>
      <c r="E60" s="130">
        <v>0</v>
      </c>
      <c r="F60" s="130">
        <v>0</v>
      </c>
      <c r="G60" s="130">
        <v>0</v>
      </c>
      <c r="H60" s="130">
        <v>0</v>
      </c>
      <c r="I60" s="130">
        <v>0</v>
      </c>
      <c r="J60" s="131">
        <v>0</v>
      </c>
      <c r="K60" s="167">
        <v>30</v>
      </c>
    </row>
    <row r="61" spans="1:11" ht="15" customHeight="1">
      <c r="B61" s="184"/>
      <c r="C61" s="141">
        <v>38.799999999999997</v>
      </c>
      <c r="D61" s="136">
        <v>35.333333333333336</v>
      </c>
      <c r="E61" s="136">
        <v>33.6</v>
      </c>
      <c r="F61" s="136">
        <v>31</v>
      </c>
      <c r="G61" s="136">
        <v>25.8</v>
      </c>
      <c r="H61" s="136">
        <v>23.25</v>
      </c>
      <c r="I61" s="136">
        <v>20.7</v>
      </c>
      <c r="J61" s="137">
        <v>15.5</v>
      </c>
      <c r="K61" s="168">
        <v>30</v>
      </c>
    </row>
    <row r="62" spans="1:11" ht="15" customHeight="1">
      <c r="B62" s="184"/>
      <c r="C62" s="141">
        <v>42.8</v>
      </c>
      <c r="D62" s="136">
        <v>39.022222222222219</v>
      </c>
      <c r="E62" s="136">
        <v>37.133333333333333</v>
      </c>
      <c r="F62" s="136">
        <v>34.299999999999997</v>
      </c>
      <c r="G62" s="136">
        <v>28.6</v>
      </c>
      <c r="H62" s="136">
        <v>25.700000000000003</v>
      </c>
      <c r="I62" s="136">
        <v>22.8</v>
      </c>
      <c r="J62" s="137">
        <v>17.100000000000001</v>
      </c>
      <c r="K62" s="168">
        <v>25</v>
      </c>
    </row>
    <row r="63" spans="1:11" ht="15" customHeight="1">
      <c r="B63" s="184"/>
      <c r="C63" s="141">
        <v>47.4</v>
      </c>
      <c r="D63" s="136">
        <v>43.177777777777777</v>
      </c>
      <c r="E63" s="136">
        <v>41.066666666666663</v>
      </c>
      <c r="F63" s="136">
        <v>37.9</v>
      </c>
      <c r="G63" s="136">
        <v>31.6</v>
      </c>
      <c r="H63" s="136">
        <v>28.450000000000003</v>
      </c>
      <c r="I63" s="136">
        <v>25.3</v>
      </c>
      <c r="J63" s="137">
        <v>19</v>
      </c>
      <c r="K63" s="168">
        <v>20</v>
      </c>
    </row>
    <row r="64" spans="1:11" ht="15" customHeight="1">
      <c r="B64" s="184"/>
      <c r="C64" s="141">
        <v>52.5</v>
      </c>
      <c r="D64" s="136">
        <v>47.833333333333336</v>
      </c>
      <c r="E64" s="136">
        <v>45.5</v>
      </c>
      <c r="F64" s="136">
        <v>42</v>
      </c>
      <c r="G64" s="136">
        <v>35</v>
      </c>
      <c r="H64" s="136">
        <v>31.5</v>
      </c>
      <c r="I64" s="136">
        <v>28</v>
      </c>
      <c r="J64" s="137">
        <v>21</v>
      </c>
      <c r="K64" s="168">
        <v>15</v>
      </c>
    </row>
    <row r="65" spans="1:11" ht="15" customHeight="1">
      <c r="B65" s="184"/>
      <c r="C65" s="141">
        <v>58.3</v>
      </c>
      <c r="D65" s="136">
        <v>53.1</v>
      </c>
      <c r="E65" s="136">
        <v>50.5</v>
      </c>
      <c r="F65" s="136">
        <v>46.6</v>
      </c>
      <c r="G65" s="136">
        <v>38.9</v>
      </c>
      <c r="H65" s="136">
        <v>35</v>
      </c>
      <c r="I65" s="136">
        <v>31.1</v>
      </c>
      <c r="J65" s="137">
        <v>23.3</v>
      </c>
      <c r="K65" s="168">
        <v>10</v>
      </c>
    </row>
    <row r="66" spans="1:11" ht="15.75" customHeight="1" thickBot="1">
      <c r="B66" s="185"/>
      <c r="C66" s="140">
        <v>99999</v>
      </c>
      <c r="D66" s="138">
        <v>99999</v>
      </c>
      <c r="E66" s="138">
        <v>99999</v>
      </c>
      <c r="F66" s="138">
        <v>99999</v>
      </c>
      <c r="G66" s="138">
        <v>99999</v>
      </c>
      <c r="H66" s="138">
        <v>99999</v>
      </c>
      <c r="I66" s="138">
        <v>99999</v>
      </c>
      <c r="J66" s="139">
        <v>99999</v>
      </c>
      <c r="K66" s="169">
        <v>10</v>
      </c>
    </row>
    <row r="67" spans="1:11" ht="15.75" thickBot="1">
      <c r="C67" s="132"/>
      <c r="D67" s="132"/>
      <c r="E67" s="132"/>
      <c r="F67" s="132"/>
      <c r="G67" s="132"/>
      <c r="H67" s="132"/>
      <c r="I67" s="132"/>
      <c r="J67" s="132"/>
      <c r="K67" s="170"/>
    </row>
    <row r="68" spans="1:11" ht="15" customHeight="1">
      <c r="B68" s="183">
        <v>35</v>
      </c>
      <c r="C68" s="129">
        <v>0</v>
      </c>
      <c r="D68" s="130">
        <v>0</v>
      </c>
      <c r="E68" s="130">
        <v>0</v>
      </c>
      <c r="F68" s="130">
        <v>0</v>
      </c>
      <c r="G68" s="130">
        <v>0</v>
      </c>
      <c r="H68" s="130">
        <v>0</v>
      </c>
      <c r="I68" s="130">
        <v>0</v>
      </c>
      <c r="J68" s="131">
        <v>0</v>
      </c>
      <c r="K68" s="167">
        <v>30</v>
      </c>
    </row>
    <row r="69" spans="1:11" ht="15" customHeight="1">
      <c r="B69" s="184"/>
      <c r="C69" s="141">
        <v>51.7</v>
      </c>
      <c r="D69" s="136">
        <v>48.233333333333334</v>
      </c>
      <c r="E69" s="136">
        <v>46.5</v>
      </c>
      <c r="F69" s="136">
        <v>43.9</v>
      </c>
      <c r="G69" s="136">
        <v>38.799999999999997</v>
      </c>
      <c r="H69" s="136">
        <v>36.200000000000003</v>
      </c>
      <c r="I69" s="136">
        <v>33.6</v>
      </c>
      <c r="J69" s="137">
        <v>28.4</v>
      </c>
      <c r="K69" s="168">
        <v>30</v>
      </c>
    </row>
    <row r="70" spans="1:11" ht="15" customHeight="1">
      <c r="B70" s="184"/>
      <c r="C70" s="141">
        <v>57.1</v>
      </c>
      <c r="D70" s="136">
        <v>53.277777777777779</v>
      </c>
      <c r="E70" s="136">
        <v>51.366666666666667</v>
      </c>
      <c r="F70" s="136">
        <v>48.5</v>
      </c>
      <c r="G70" s="136">
        <v>42.8</v>
      </c>
      <c r="H70" s="136">
        <v>39.950000000000003</v>
      </c>
      <c r="I70" s="136">
        <v>37.1</v>
      </c>
      <c r="J70" s="137">
        <v>31.4</v>
      </c>
      <c r="K70" s="168">
        <v>25</v>
      </c>
    </row>
    <row r="71" spans="1:11" ht="15" customHeight="1">
      <c r="B71" s="184"/>
      <c r="C71" s="141">
        <v>63.2</v>
      </c>
      <c r="D71" s="136">
        <v>59.022222222222219</v>
      </c>
      <c r="E71" s="136">
        <v>56.93333333333333</v>
      </c>
      <c r="F71" s="136">
        <v>53.8</v>
      </c>
      <c r="G71" s="136">
        <v>47.4</v>
      </c>
      <c r="H71" s="136">
        <v>44.25</v>
      </c>
      <c r="I71" s="136">
        <v>41.1</v>
      </c>
      <c r="J71" s="137">
        <v>34.799999999999997</v>
      </c>
      <c r="K71" s="168">
        <v>20</v>
      </c>
    </row>
    <row r="72" spans="1:11" ht="15" customHeight="1">
      <c r="B72" s="184"/>
      <c r="C72" s="141">
        <v>70.099999999999994</v>
      </c>
      <c r="D72" s="136">
        <v>65.433333333333337</v>
      </c>
      <c r="E72" s="136">
        <v>63.1</v>
      </c>
      <c r="F72" s="136">
        <v>59.6</v>
      </c>
      <c r="G72" s="136">
        <v>52.5</v>
      </c>
      <c r="H72" s="136">
        <v>49</v>
      </c>
      <c r="I72" s="136">
        <v>45.5</v>
      </c>
      <c r="J72" s="137">
        <v>38.5</v>
      </c>
      <c r="K72" s="168">
        <v>15</v>
      </c>
    </row>
    <row r="73" spans="1:11" ht="15" customHeight="1">
      <c r="B73" s="184"/>
      <c r="C73" s="141">
        <v>77.7</v>
      </c>
      <c r="D73" s="136">
        <v>61.722222222222221</v>
      </c>
      <c r="E73" s="136">
        <v>63.43333333333333</v>
      </c>
      <c r="F73" s="136">
        <v>66</v>
      </c>
      <c r="G73" s="136">
        <v>58.3</v>
      </c>
      <c r="H73" s="136">
        <v>54.4</v>
      </c>
      <c r="I73" s="136">
        <v>50.5</v>
      </c>
      <c r="J73" s="137">
        <v>42.7</v>
      </c>
      <c r="K73" s="168">
        <v>10</v>
      </c>
    </row>
    <row r="74" spans="1:11" ht="15.75" customHeight="1" thickBot="1">
      <c r="B74" s="185"/>
      <c r="C74" s="140">
        <v>99999</v>
      </c>
      <c r="D74" s="138">
        <v>99999</v>
      </c>
      <c r="E74" s="138">
        <v>99999</v>
      </c>
      <c r="F74" s="138">
        <v>99999</v>
      </c>
      <c r="G74" s="138">
        <v>99999</v>
      </c>
      <c r="H74" s="138">
        <v>99999</v>
      </c>
      <c r="I74" s="138">
        <v>99999</v>
      </c>
      <c r="J74" s="139">
        <v>99999</v>
      </c>
      <c r="K74" s="169">
        <v>10</v>
      </c>
    </row>
    <row r="75" spans="1:11" ht="15.75" thickBot="1">
      <c r="C75" s="189"/>
      <c r="D75" s="189"/>
      <c r="E75" s="189"/>
      <c r="F75" s="189"/>
      <c r="G75" s="189"/>
      <c r="H75" s="189"/>
      <c r="I75" s="189"/>
      <c r="J75" s="189"/>
    </row>
    <row r="76" spans="1:11" ht="16.5" thickBot="1">
      <c r="A76" s="186">
        <v>0.15</v>
      </c>
      <c r="B76"/>
      <c r="C76" s="153">
        <v>15</v>
      </c>
      <c r="D76" s="154">
        <v>16</v>
      </c>
      <c r="E76" s="154">
        <v>17</v>
      </c>
      <c r="F76" s="154">
        <v>18</v>
      </c>
      <c r="G76" s="154">
        <v>20</v>
      </c>
      <c r="H76" s="154">
        <v>21</v>
      </c>
      <c r="I76" s="154">
        <v>22</v>
      </c>
      <c r="J76" s="155">
        <v>24</v>
      </c>
      <c r="K76" s="156" t="s">
        <v>40</v>
      </c>
    </row>
    <row r="77" spans="1:11" ht="15" customHeight="1">
      <c r="B77" s="183">
        <v>27.5</v>
      </c>
      <c r="C77" s="152">
        <v>0</v>
      </c>
      <c r="D77" s="134">
        <v>0</v>
      </c>
      <c r="E77" s="134">
        <v>0</v>
      </c>
      <c r="F77" s="134">
        <v>0</v>
      </c>
      <c r="G77" s="134">
        <v>0</v>
      </c>
      <c r="H77" s="134">
        <v>0</v>
      </c>
      <c r="I77" s="134">
        <v>0</v>
      </c>
      <c r="J77" s="135">
        <v>0</v>
      </c>
      <c r="K77" s="167">
        <v>30</v>
      </c>
    </row>
    <row r="78" spans="1:11" ht="15" customHeight="1">
      <c r="B78" s="184"/>
      <c r="C78" s="141">
        <v>28.249999999999996</v>
      </c>
      <c r="D78" s="136">
        <v>25.227777777777774</v>
      </c>
      <c r="E78" s="136">
        <v>23.716666666666669</v>
      </c>
      <c r="F78" s="136">
        <v>21.450000000000003</v>
      </c>
      <c r="G78" s="136">
        <v>16.950000000000003</v>
      </c>
      <c r="H78" s="136">
        <v>14.700000000000003</v>
      </c>
      <c r="I78" s="136">
        <v>12.450000000000003</v>
      </c>
      <c r="J78" s="137">
        <v>7.9999999999999991</v>
      </c>
      <c r="K78" s="168">
        <v>30</v>
      </c>
    </row>
    <row r="79" spans="1:11" ht="15" customHeight="1">
      <c r="B79" s="184"/>
      <c r="C79" s="141">
        <v>30.85</v>
      </c>
      <c r="D79" s="136">
        <v>27.561111111111117</v>
      </c>
      <c r="E79" s="136">
        <v>25.916666666666671</v>
      </c>
      <c r="F79" s="136">
        <v>23.450000000000003</v>
      </c>
      <c r="G79" s="136">
        <v>18.549999999999997</v>
      </c>
      <c r="H79" s="136">
        <v>16.049999999999997</v>
      </c>
      <c r="I79" s="136">
        <v>13.549999999999999</v>
      </c>
      <c r="J79" s="137">
        <v>8.65</v>
      </c>
      <c r="K79" s="168">
        <v>25</v>
      </c>
    </row>
    <row r="80" spans="1:11" ht="15" customHeight="1">
      <c r="B80" s="184"/>
      <c r="C80" s="141">
        <v>33.65</v>
      </c>
      <c r="D80" s="136">
        <v>30.049999999999997</v>
      </c>
      <c r="E80" s="136">
        <v>28.25</v>
      </c>
      <c r="F80" s="136">
        <v>25.549999999999997</v>
      </c>
      <c r="G80" s="136">
        <v>20.3</v>
      </c>
      <c r="H80" s="136">
        <v>17.600000000000001</v>
      </c>
      <c r="I80" s="136">
        <v>14.900000000000002</v>
      </c>
      <c r="J80" s="137">
        <v>9.4999999999999982</v>
      </c>
      <c r="K80" s="168">
        <v>20</v>
      </c>
    </row>
    <row r="81" spans="2:11" ht="15" customHeight="1">
      <c r="B81" s="184"/>
      <c r="C81" s="141">
        <v>36.800000000000004</v>
      </c>
      <c r="D81" s="136">
        <v>32.911111111111111</v>
      </c>
      <c r="E81" s="136">
        <v>30.966666666666669</v>
      </c>
      <c r="F81" s="136">
        <v>28.049999999999997</v>
      </c>
      <c r="G81" s="136">
        <v>22.15</v>
      </c>
      <c r="H81" s="136">
        <v>19.200000000000003</v>
      </c>
      <c r="I81" s="136">
        <v>16.250000000000004</v>
      </c>
      <c r="J81" s="137">
        <v>10.35</v>
      </c>
      <c r="K81" s="168">
        <v>15</v>
      </c>
    </row>
    <row r="82" spans="2:11" ht="15" customHeight="1">
      <c r="B82" s="184"/>
      <c r="C82" s="141">
        <v>40.349999999999994</v>
      </c>
      <c r="D82" s="136">
        <v>40.511111111111113</v>
      </c>
      <c r="E82" s="136">
        <v>36.566666666666677</v>
      </c>
      <c r="F82" s="136">
        <v>30.650000000000006</v>
      </c>
      <c r="G82" s="136">
        <v>24.100000000000005</v>
      </c>
      <c r="H82" s="136">
        <v>20.925000000000001</v>
      </c>
      <c r="I82" s="136">
        <v>17.75</v>
      </c>
      <c r="J82" s="137">
        <v>11.200000000000001</v>
      </c>
      <c r="K82" s="168">
        <v>10</v>
      </c>
    </row>
    <row r="83" spans="2:11" ht="15.75" customHeight="1" thickBot="1">
      <c r="B83" s="185"/>
      <c r="C83" s="140">
        <v>99999</v>
      </c>
      <c r="D83" s="138">
        <v>99999</v>
      </c>
      <c r="E83" s="138">
        <v>99999</v>
      </c>
      <c r="F83" s="138">
        <v>99999</v>
      </c>
      <c r="G83" s="138">
        <v>99999</v>
      </c>
      <c r="H83" s="138">
        <v>99999</v>
      </c>
      <c r="I83" s="138">
        <v>99999</v>
      </c>
      <c r="J83" s="139">
        <v>99999</v>
      </c>
      <c r="K83" s="169">
        <v>10</v>
      </c>
    </row>
    <row r="84" spans="2:11" ht="15.75" thickBot="1">
      <c r="C84" s="132"/>
      <c r="D84" s="132"/>
      <c r="E84" s="132"/>
      <c r="F84" s="132"/>
      <c r="G84" s="132"/>
      <c r="H84" s="132"/>
      <c r="I84" s="132"/>
      <c r="J84" s="132"/>
      <c r="K84" s="170"/>
    </row>
    <row r="85" spans="2:11" ht="15" customHeight="1">
      <c r="B85" s="183">
        <v>30</v>
      </c>
      <c r="C85" s="129">
        <v>0</v>
      </c>
      <c r="D85" s="130">
        <v>0</v>
      </c>
      <c r="E85" s="130">
        <v>0</v>
      </c>
      <c r="F85" s="130">
        <v>0</v>
      </c>
      <c r="G85" s="130">
        <v>0</v>
      </c>
      <c r="H85" s="130">
        <v>0</v>
      </c>
      <c r="I85" s="130">
        <v>0</v>
      </c>
      <c r="J85" s="131">
        <v>0</v>
      </c>
      <c r="K85" s="167">
        <v>30</v>
      </c>
    </row>
    <row r="86" spans="2:11" ht="15" customHeight="1">
      <c r="B86" s="184"/>
      <c r="C86" s="141">
        <v>33.9</v>
      </c>
      <c r="D86" s="136">
        <v>30.877777777777776</v>
      </c>
      <c r="E86" s="136">
        <v>29.366666666666667</v>
      </c>
      <c r="F86" s="136">
        <v>27.1</v>
      </c>
      <c r="G86" s="136">
        <v>22.6</v>
      </c>
      <c r="H86" s="136">
        <v>20.350000000000001</v>
      </c>
      <c r="I86" s="136">
        <v>18.100000000000001</v>
      </c>
      <c r="J86" s="137">
        <v>13.6</v>
      </c>
      <c r="K86" s="168">
        <v>30</v>
      </c>
    </row>
    <row r="87" spans="2:11" ht="15" customHeight="1">
      <c r="B87" s="184"/>
      <c r="C87" s="141">
        <v>37</v>
      </c>
      <c r="D87" s="136">
        <v>33.711111111111116</v>
      </c>
      <c r="E87" s="136">
        <v>32.06666666666667</v>
      </c>
      <c r="F87" s="136">
        <v>29.6</v>
      </c>
      <c r="G87" s="136">
        <v>24.7</v>
      </c>
      <c r="H87" s="136">
        <v>22.2</v>
      </c>
      <c r="I87" s="136">
        <v>19.7</v>
      </c>
      <c r="J87" s="137">
        <v>14.8</v>
      </c>
      <c r="K87" s="168">
        <v>25</v>
      </c>
    </row>
    <row r="88" spans="2:11" ht="15" customHeight="1">
      <c r="B88" s="184"/>
      <c r="C88" s="141">
        <v>40.4</v>
      </c>
      <c r="D88" s="136">
        <v>36.799999999999997</v>
      </c>
      <c r="E88" s="136">
        <v>35</v>
      </c>
      <c r="F88" s="136">
        <v>32.299999999999997</v>
      </c>
      <c r="G88" s="136">
        <v>27</v>
      </c>
      <c r="H88" s="136">
        <v>24.3</v>
      </c>
      <c r="I88" s="136">
        <v>21.6</v>
      </c>
      <c r="J88" s="137">
        <v>16.2</v>
      </c>
      <c r="K88" s="168">
        <v>20</v>
      </c>
    </row>
    <row r="89" spans="2:11" ht="15" customHeight="1">
      <c r="B89" s="184"/>
      <c r="C89" s="141">
        <v>44.2</v>
      </c>
      <c r="D89" s="136">
        <v>40.288888888888891</v>
      </c>
      <c r="E89" s="136">
        <v>38.333333333333336</v>
      </c>
      <c r="F89" s="136">
        <v>35.4</v>
      </c>
      <c r="G89" s="136">
        <v>29.5</v>
      </c>
      <c r="H89" s="136">
        <v>26.55</v>
      </c>
      <c r="I89" s="136">
        <v>23.6</v>
      </c>
      <c r="J89" s="137">
        <v>17.7</v>
      </c>
      <c r="K89" s="168">
        <v>15</v>
      </c>
    </row>
    <row r="90" spans="2:11" ht="15" customHeight="1">
      <c r="B90" s="184"/>
      <c r="C90" s="141">
        <v>48.4</v>
      </c>
      <c r="D90" s="136">
        <v>44.088888888888889</v>
      </c>
      <c r="E90" s="136">
        <v>41.933333333333337</v>
      </c>
      <c r="F90" s="136">
        <v>38.700000000000003</v>
      </c>
      <c r="G90" s="136">
        <v>32.200000000000003</v>
      </c>
      <c r="H90" s="136">
        <v>29</v>
      </c>
      <c r="I90" s="136">
        <v>25.8</v>
      </c>
      <c r="J90" s="137">
        <v>19.3</v>
      </c>
      <c r="K90" s="168">
        <v>10</v>
      </c>
    </row>
    <row r="91" spans="2:11" ht="15.75" customHeight="1" thickBot="1">
      <c r="B91" s="185"/>
      <c r="C91" s="140">
        <v>99999</v>
      </c>
      <c r="D91" s="138">
        <v>99999</v>
      </c>
      <c r="E91" s="138">
        <v>99999</v>
      </c>
      <c r="F91" s="138">
        <v>99999</v>
      </c>
      <c r="G91" s="138">
        <v>99999</v>
      </c>
      <c r="H91" s="138">
        <v>99999</v>
      </c>
      <c r="I91" s="138">
        <v>99999</v>
      </c>
      <c r="J91" s="139">
        <v>99999</v>
      </c>
      <c r="K91" s="169">
        <v>10</v>
      </c>
    </row>
    <row r="92" spans="2:11" ht="15.75" thickBot="1">
      <c r="C92" s="132"/>
      <c r="D92" s="132"/>
      <c r="E92" s="132"/>
      <c r="F92" s="132"/>
      <c r="G92" s="132"/>
      <c r="H92" s="132"/>
      <c r="I92" s="132"/>
      <c r="J92" s="132"/>
      <c r="K92" s="170"/>
    </row>
    <row r="93" spans="2:11" ht="15" customHeight="1">
      <c r="B93" s="183">
        <v>35</v>
      </c>
      <c r="C93" s="129">
        <v>0</v>
      </c>
      <c r="D93" s="130">
        <v>0</v>
      </c>
      <c r="E93" s="130">
        <v>0</v>
      </c>
      <c r="F93" s="130">
        <v>0</v>
      </c>
      <c r="G93" s="130">
        <v>0</v>
      </c>
      <c r="H93" s="130">
        <v>0</v>
      </c>
      <c r="I93" s="130">
        <v>0</v>
      </c>
      <c r="J93" s="131">
        <v>0</v>
      </c>
      <c r="K93" s="167">
        <v>30</v>
      </c>
    </row>
    <row r="94" spans="2:11" ht="15" customHeight="1">
      <c r="B94" s="184"/>
      <c r="C94" s="141">
        <v>45.2</v>
      </c>
      <c r="D94" s="136">
        <v>42.177777777777777</v>
      </c>
      <c r="E94" s="136">
        <v>40.666666666666664</v>
      </c>
      <c r="F94" s="136">
        <v>38.4</v>
      </c>
      <c r="G94" s="136">
        <v>33.9</v>
      </c>
      <c r="H94" s="136">
        <v>31.65</v>
      </c>
      <c r="I94" s="136">
        <v>29.4</v>
      </c>
      <c r="J94" s="137">
        <v>24.8</v>
      </c>
      <c r="K94" s="168">
        <v>30</v>
      </c>
    </row>
    <row r="95" spans="2:11" ht="15" customHeight="1">
      <c r="B95" s="184"/>
      <c r="C95" s="141">
        <v>49.3</v>
      </c>
      <c r="D95" s="136">
        <v>46.011111111111113</v>
      </c>
      <c r="E95" s="136">
        <v>44.366666666666667</v>
      </c>
      <c r="F95" s="136">
        <v>41.9</v>
      </c>
      <c r="G95" s="136">
        <v>37</v>
      </c>
      <c r="H95" s="136">
        <v>34.5</v>
      </c>
      <c r="I95" s="136">
        <v>32</v>
      </c>
      <c r="J95" s="137">
        <v>27.1</v>
      </c>
      <c r="K95" s="168">
        <v>25</v>
      </c>
    </row>
    <row r="96" spans="2:11" ht="15" customHeight="1">
      <c r="B96" s="184"/>
      <c r="C96" s="141">
        <v>53.9</v>
      </c>
      <c r="D96" s="136">
        <v>50.3</v>
      </c>
      <c r="E96" s="136">
        <v>48.5</v>
      </c>
      <c r="F96" s="136">
        <v>45.8</v>
      </c>
      <c r="G96" s="136">
        <v>40.4</v>
      </c>
      <c r="H96" s="136">
        <v>37.700000000000003</v>
      </c>
      <c r="I96" s="136">
        <v>35</v>
      </c>
      <c r="J96" s="137">
        <v>29.6</v>
      </c>
      <c r="K96" s="168">
        <v>20</v>
      </c>
    </row>
    <row r="97" spans="2:11" ht="15" customHeight="1">
      <c r="B97" s="184"/>
      <c r="C97" s="141">
        <v>59</v>
      </c>
      <c r="D97" s="136">
        <v>55.044444444444444</v>
      </c>
      <c r="E97" s="136">
        <v>53.06666666666667</v>
      </c>
      <c r="F97" s="136">
        <v>50.1</v>
      </c>
      <c r="G97" s="136">
        <v>44.2</v>
      </c>
      <c r="H97" s="136">
        <v>41.25</v>
      </c>
      <c r="I97" s="136">
        <v>38.299999999999997</v>
      </c>
      <c r="J97" s="137">
        <v>32.4</v>
      </c>
      <c r="K97" s="168">
        <v>15</v>
      </c>
    </row>
    <row r="98" spans="2:11" ht="15" customHeight="1">
      <c r="B98" s="184"/>
      <c r="C98" s="141">
        <v>64.5</v>
      </c>
      <c r="D98" s="136">
        <v>51.24444444444444</v>
      </c>
      <c r="E98" s="136">
        <v>52.666666666666664</v>
      </c>
      <c r="F98" s="136">
        <v>54.8</v>
      </c>
      <c r="G98" s="136">
        <v>48.4</v>
      </c>
      <c r="H98" s="136">
        <v>45.15</v>
      </c>
      <c r="I98" s="136">
        <v>41.9</v>
      </c>
      <c r="J98" s="137">
        <v>35.5</v>
      </c>
      <c r="K98" s="168">
        <v>10</v>
      </c>
    </row>
    <row r="99" spans="2:11" ht="15.75" customHeight="1" thickBot="1">
      <c r="B99" s="185"/>
      <c r="C99" s="140">
        <v>99999</v>
      </c>
      <c r="D99" s="138">
        <v>99999</v>
      </c>
      <c r="E99" s="138">
        <v>99999</v>
      </c>
      <c r="F99" s="138">
        <v>99999</v>
      </c>
      <c r="G99" s="138">
        <v>99999</v>
      </c>
      <c r="H99" s="138">
        <v>99999</v>
      </c>
      <c r="I99" s="138">
        <v>99999</v>
      </c>
      <c r="J99" s="139">
        <v>99999</v>
      </c>
      <c r="K99" s="169">
        <v>10</v>
      </c>
    </row>
  </sheetData>
  <mergeCells count="12">
    <mergeCell ref="B85:B91"/>
    <mergeCell ref="B93:B99"/>
    <mergeCell ref="B43:B49"/>
    <mergeCell ref="B52:B58"/>
    <mergeCell ref="B60:B66"/>
    <mergeCell ref="B68:B74"/>
    <mergeCell ref="B77:B83"/>
    <mergeCell ref="B18:B24"/>
    <mergeCell ref="B2:B8"/>
    <mergeCell ref="B10:B16"/>
    <mergeCell ref="B27:B33"/>
    <mergeCell ref="B35:B4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Y37"/>
  <sheetViews>
    <sheetView workbookViewId="0">
      <selection sqref="A1:J24"/>
    </sheetView>
  </sheetViews>
  <sheetFormatPr baseColWidth="10" defaultRowHeight="14.25"/>
  <cols>
    <col min="1" max="9" width="11.42578125" style="128"/>
    <col min="10" max="10" width="13.140625" style="128" customWidth="1"/>
    <col min="11" max="24" width="11.42578125" style="128"/>
    <col min="25" max="25" width="14.85546875" style="128" customWidth="1"/>
    <col min="26" max="16384" width="11.42578125" style="128"/>
  </cols>
  <sheetData>
    <row r="1" spans="1:25" ht="16.5" thickBot="1">
      <c r="A1"/>
      <c r="B1" s="153">
        <v>15</v>
      </c>
      <c r="C1" s="154">
        <v>16</v>
      </c>
      <c r="D1" s="154">
        <v>17</v>
      </c>
      <c r="E1" s="154">
        <v>18</v>
      </c>
      <c r="F1" s="154">
        <v>20</v>
      </c>
      <c r="G1" s="154">
        <v>21</v>
      </c>
      <c r="H1" s="154">
        <v>22</v>
      </c>
      <c r="I1" s="155">
        <v>24</v>
      </c>
      <c r="J1" s="155" t="s">
        <v>40</v>
      </c>
      <c r="K1"/>
      <c r="L1"/>
      <c r="M1"/>
      <c r="N1"/>
    </row>
    <row r="2" spans="1:25" ht="15" customHeight="1">
      <c r="A2" s="183">
        <v>27.5</v>
      </c>
      <c r="B2" s="152">
        <v>0</v>
      </c>
      <c r="C2" s="134">
        <v>0</v>
      </c>
      <c r="D2" s="134">
        <v>0</v>
      </c>
      <c r="E2" s="134">
        <v>0</v>
      </c>
      <c r="F2" s="134">
        <v>0</v>
      </c>
      <c r="G2" s="134">
        <v>0</v>
      </c>
      <c r="H2" s="134">
        <v>0</v>
      </c>
      <c r="I2" s="135">
        <v>0</v>
      </c>
      <c r="J2" s="167">
        <v>30</v>
      </c>
      <c r="K2"/>
      <c r="L2"/>
      <c r="M2"/>
      <c r="N2"/>
    </row>
    <row r="3" spans="1:25" ht="15" customHeight="1">
      <c r="A3" s="184"/>
      <c r="B3" s="141">
        <v>37.849999999999994</v>
      </c>
      <c r="C3" s="136">
        <v>33.783333333333331</v>
      </c>
      <c r="D3" s="136">
        <v>31.749999999999993</v>
      </c>
      <c r="E3" s="136">
        <v>28.699999999999996</v>
      </c>
      <c r="F3" s="136">
        <v>22.75</v>
      </c>
      <c r="G3" s="136">
        <v>19.675000000000001</v>
      </c>
      <c r="H3" s="136">
        <v>16.600000000000001</v>
      </c>
      <c r="I3" s="137">
        <v>10.65</v>
      </c>
      <c r="J3" s="168">
        <v>30</v>
      </c>
      <c r="K3"/>
      <c r="L3"/>
      <c r="M3"/>
      <c r="N3"/>
    </row>
    <row r="4" spans="1:25" ht="15" customHeight="1">
      <c r="A4" s="184"/>
      <c r="B4" s="141">
        <v>42.600000000000009</v>
      </c>
      <c r="C4" s="136">
        <v>38.066666666666663</v>
      </c>
      <c r="D4" s="136">
        <v>35.799999999999997</v>
      </c>
      <c r="E4" s="136">
        <v>32.4</v>
      </c>
      <c r="F4" s="136">
        <v>25.6</v>
      </c>
      <c r="G4" s="136">
        <v>22.124999999999996</v>
      </c>
      <c r="H4" s="136">
        <v>18.649999999999999</v>
      </c>
      <c r="I4" s="137">
        <v>11.849999999999998</v>
      </c>
      <c r="J4" s="168">
        <v>25</v>
      </c>
      <c r="K4"/>
      <c r="L4"/>
      <c r="M4"/>
      <c r="N4"/>
    </row>
    <row r="5" spans="1:25" ht="15" customHeight="1">
      <c r="A5" s="184"/>
      <c r="B5" s="141">
        <v>48</v>
      </c>
      <c r="C5" s="136">
        <v>42.8888888888889</v>
      </c>
      <c r="D5" s="136">
        <v>40.333333333333343</v>
      </c>
      <c r="E5" s="136">
        <v>36.5</v>
      </c>
      <c r="F5" s="136">
        <v>28.799999999999997</v>
      </c>
      <c r="G5" s="136">
        <v>24.949999999999996</v>
      </c>
      <c r="H5" s="136">
        <v>21.1</v>
      </c>
      <c r="I5" s="137">
        <v>13.350000000000001</v>
      </c>
      <c r="J5" s="168">
        <v>20</v>
      </c>
      <c r="K5"/>
      <c r="L5"/>
      <c r="M5"/>
      <c r="N5"/>
    </row>
    <row r="6" spans="1:25" ht="15" customHeight="1">
      <c r="A6" s="184"/>
      <c r="B6" s="141">
        <v>54.15</v>
      </c>
      <c r="C6" s="136">
        <v>48.37222222222222</v>
      </c>
      <c r="D6" s="136">
        <v>45.483333333333334</v>
      </c>
      <c r="E6" s="136">
        <v>41.15</v>
      </c>
      <c r="F6" s="136">
        <v>32.449999999999996</v>
      </c>
      <c r="G6" s="136">
        <v>28.175000000000001</v>
      </c>
      <c r="H6" s="136">
        <v>23.900000000000006</v>
      </c>
      <c r="I6" s="137">
        <v>15.149999999999999</v>
      </c>
      <c r="J6" s="168">
        <v>15</v>
      </c>
      <c r="K6"/>
      <c r="L6"/>
      <c r="M6"/>
      <c r="N6"/>
    </row>
    <row r="7" spans="1:25" ht="15" customHeight="1">
      <c r="A7" s="184"/>
      <c r="B7" s="141">
        <v>61.349999999999994</v>
      </c>
      <c r="C7" s="136">
        <v>61.555555555555536</v>
      </c>
      <c r="D7" s="136">
        <v>55.533333333333317</v>
      </c>
      <c r="E7" s="136">
        <v>46.499999999999993</v>
      </c>
      <c r="F7" s="136">
        <v>36.700000000000003</v>
      </c>
      <c r="G7" s="136">
        <v>31.800000000000008</v>
      </c>
      <c r="H7" s="136">
        <v>26.900000000000006</v>
      </c>
      <c r="I7" s="137">
        <v>17.149999999999999</v>
      </c>
      <c r="J7" s="168">
        <v>10</v>
      </c>
      <c r="K7"/>
      <c r="L7"/>
      <c r="M7"/>
      <c r="N7"/>
    </row>
    <row r="8" spans="1:25" ht="15" customHeight="1" thickBot="1">
      <c r="A8" s="185"/>
      <c r="B8" s="140">
        <v>99999</v>
      </c>
      <c r="C8" s="138">
        <v>99999</v>
      </c>
      <c r="D8" s="138">
        <v>99999</v>
      </c>
      <c r="E8" s="138">
        <v>99999</v>
      </c>
      <c r="F8" s="138">
        <v>99999</v>
      </c>
      <c r="G8" s="138">
        <v>99999</v>
      </c>
      <c r="H8" s="138">
        <v>99999</v>
      </c>
      <c r="I8" s="139">
        <v>99999</v>
      </c>
      <c r="J8" s="169">
        <v>10</v>
      </c>
      <c r="K8"/>
      <c r="L8"/>
      <c r="M8"/>
      <c r="N8"/>
    </row>
    <row r="9" spans="1:25" ht="15" customHeight="1" thickBot="1">
      <c r="B9" s="132"/>
      <c r="C9" s="132"/>
      <c r="D9" s="132"/>
      <c r="E9" s="132"/>
      <c r="F9" s="132"/>
      <c r="G9" s="132"/>
      <c r="H9" s="132"/>
      <c r="I9" s="132"/>
      <c r="J9" s="170"/>
      <c r="K9"/>
      <c r="L9"/>
      <c r="M9"/>
      <c r="N9"/>
    </row>
    <row r="10" spans="1:25" ht="15" customHeight="1">
      <c r="A10" s="183">
        <v>30</v>
      </c>
      <c r="B10" s="129">
        <v>0</v>
      </c>
      <c r="C10" s="130">
        <v>0</v>
      </c>
      <c r="D10" s="130">
        <v>0</v>
      </c>
      <c r="E10" s="130">
        <v>0</v>
      </c>
      <c r="F10" s="130">
        <v>0</v>
      </c>
      <c r="G10" s="130">
        <v>0</v>
      </c>
      <c r="H10" s="130">
        <v>0</v>
      </c>
      <c r="I10" s="131">
        <v>0</v>
      </c>
      <c r="J10" s="167">
        <v>30</v>
      </c>
      <c r="K10"/>
      <c r="L10"/>
      <c r="M10"/>
      <c r="N10"/>
    </row>
    <row r="11" spans="1:25" ht="15" customHeight="1">
      <c r="A11" s="184"/>
      <c r="B11" s="141" t="s">
        <v>67</v>
      </c>
      <c r="C11" s="136">
        <v>41.355555555555554</v>
      </c>
      <c r="D11" s="136">
        <v>39.333333333333329</v>
      </c>
      <c r="E11" s="136" t="s">
        <v>71</v>
      </c>
      <c r="F11" s="136" t="s">
        <v>77</v>
      </c>
      <c r="G11" s="136">
        <v>27.25</v>
      </c>
      <c r="H11" s="136" t="s">
        <v>55</v>
      </c>
      <c r="I11" s="137" t="s">
        <v>85</v>
      </c>
      <c r="J11" s="168">
        <v>30</v>
      </c>
      <c r="K11"/>
      <c r="L11"/>
      <c r="M11"/>
      <c r="N11"/>
    </row>
    <row r="12" spans="1:25" ht="15" customHeight="1">
      <c r="A12" s="184"/>
      <c r="B12" s="141" t="s">
        <v>66</v>
      </c>
      <c r="C12" s="136">
        <v>46.566666666666663</v>
      </c>
      <c r="D12" s="136">
        <v>44.3</v>
      </c>
      <c r="E12" s="136" t="s">
        <v>70</v>
      </c>
      <c r="F12" s="136" t="s">
        <v>76</v>
      </c>
      <c r="G12" s="136">
        <v>30.65</v>
      </c>
      <c r="H12" s="136" t="s">
        <v>82</v>
      </c>
      <c r="I12" s="137" t="s">
        <v>84</v>
      </c>
      <c r="J12" s="168">
        <v>25</v>
      </c>
      <c r="K12"/>
      <c r="L12"/>
      <c r="M12"/>
      <c r="N12"/>
      <c r="Q12" s="133"/>
      <c r="R12" s="133"/>
      <c r="S12" s="133"/>
      <c r="T12" s="133"/>
      <c r="U12" s="133"/>
      <c r="V12" s="133"/>
      <c r="W12" s="133"/>
      <c r="X12" s="133"/>
      <c r="Y12" s="132"/>
    </row>
    <row r="13" spans="1:25" ht="15" customHeight="1">
      <c r="A13" s="184"/>
      <c r="B13" s="141" t="s">
        <v>51</v>
      </c>
      <c r="C13" s="136">
        <v>52.488888888888894</v>
      </c>
      <c r="D13" s="136">
        <v>49.933333333333337</v>
      </c>
      <c r="E13" s="136" t="s">
        <v>57</v>
      </c>
      <c r="F13" s="136" t="s">
        <v>75</v>
      </c>
      <c r="G13" s="136">
        <v>34.549999999999997</v>
      </c>
      <c r="H13" s="136" t="s">
        <v>81</v>
      </c>
      <c r="I13" s="137" t="s">
        <v>50</v>
      </c>
      <c r="J13" s="168">
        <v>20</v>
      </c>
      <c r="K13"/>
      <c r="L13"/>
      <c r="M13"/>
      <c r="N13"/>
    </row>
    <row r="14" spans="1:25" ht="15" customHeight="1">
      <c r="A14" s="184"/>
      <c r="B14" s="141" t="s">
        <v>65</v>
      </c>
      <c r="C14" s="136">
        <v>59.222222222222221</v>
      </c>
      <c r="D14" s="136">
        <v>56.333333333333336</v>
      </c>
      <c r="E14" s="136" t="s">
        <v>69</v>
      </c>
      <c r="F14" s="136" t="s">
        <v>54</v>
      </c>
      <c r="G14" s="136">
        <v>39</v>
      </c>
      <c r="H14" s="136" t="s">
        <v>80</v>
      </c>
      <c r="I14" s="137" t="s">
        <v>59</v>
      </c>
      <c r="J14" s="168">
        <v>15</v>
      </c>
      <c r="K14"/>
      <c r="L14"/>
      <c r="M14"/>
      <c r="N14"/>
    </row>
    <row r="15" spans="1:25" ht="15" customHeight="1">
      <c r="A15" s="184"/>
      <c r="B15" s="141" t="s">
        <v>64</v>
      </c>
      <c r="C15" s="136">
        <v>67.022222222222211</v>
      </c>
      <c r="D15" s="136">
        <v>63.733333333333327</v>
      </c>
      <c r="E15" s="136" t="s">
        <v>68</v>
      </c>
      <c r="F15" s="136" t="s">
        <v>73</v>
      </c>
      <c r="G15" s="136">
        <v>44.1</v>
      </c>
      <c r="H15" s="136" t="s">
        <v>78</v>
      </c>
      <c r="I15" s="137" t="s">
        <v>83</v>
      </c>
      <c r="J15" s="168">
        <v>10</v>
      </c>
      <c r="K15"/>
      <c r="L15"/>
      <c r="M15"/>
      <c r="N15"/>
    </row>
    <row r="16" spans="1:25" ht="15" customHeight="1" thickBot="1">
      <c r="A16" s="185"/>
      <c r="B16" s="143">
        <v>99999</v>
      </c>
      <c r="C16" s="144">
        <v>99999</v>
      </c>
      <c r="D16" s="144">
        <v>99999</v>
      </c>
      <c r="E16" s="144">
        <v>99999</v>
      </c>
      <c r="F16" s="144">
        <v>99999</v>
      </c>
      <c r="G16" s="144">
        <v>99999</v>
      </c>
      <c r="H16" s="144">
        <v>99999</v>
      </c>
      <c r="I16" s="142">
        <v>99999</v>
      </c>
      <c r="J16" s="169">
        <v>10</v>
      </c>
      <c r="K16"/>
      <c r="L16"/>
      <c r="M16"/>
      <c r="N16"/>
    </row>
    <row r="17" spans="1:14" ht="15" customHeight="1" thickBot="1">
      <c r="B17" s="132"/>
      <c r="C17" s="132"/>
      <c r="D17" s="132"/>
      <c r="E17" s="132"/>
      <c r="F17" s="132"/>
      <c r="G17" s="132"/>
      <c r="H17" s="132"/>
      <c r="I17" s="132"/>
      <c r="J17" s="170"/>
      <c r="K17"/>
      <c r="L17"/>
      <c r="M17"/>
      <c r="N17"/>
    </row>
    <row r="18" spans="1:14" ht="15" customHeight="1">
      <c r="A18" s="183">
        <v>35</v>
      </c>
      <c r="B18" s="129">
        <v>0</v>
      </c>
      <c r="C18" s="130">
        <v>0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1">
        <v>0</v>
      </c>
      <c r="J18" s="167">
        <v>30</v>
      </c>
      <c r="K18"/>
      <c r="L18"/>
      <c r="M18"/>
      <c r="N18"/>
    </row>
    <row r="19" spans="1:14" ht="15" customHeight="1">
      <c r="A19" s="184"/>
      <c r="B19" s="141" t="s">
        <v>90</v>
      </c>
      <c r="C19" s="136">
        <v>56.5</v>
      </c>
      <c r="D19" s="136">
        <v>54.5</v>
      </c>
      <c r="E19" s="136" t="s">
        <v>96</v>
      </c>
      <c r="F19" s="136" t="s">
        <v>67</v>
      </c>
      <c r="G19" s="136">
        <v>42.4</v>
      </c>
      <c r="H19" s="136" t="s">
        <v>100</v>
      </c>
      <c r="I19" s="137" t="s">
        <v>105</v>
      </c>
      <c r="J19" s="168">
        <v>30</v>
      </c>
      <c r="K19"/>
      <c r="L19"/>
      <c r="M19"/>
      <c r="N19"/>
    </row>
    <row r="20" spans="1:14" ht="15" customHeight="1">
      <c r="A20" s="184"/>
      <c r="B20" s="141" t="s">
        <v>89</v>
      </c>
      <c r="C20" s="136">
        <v>63.566666666666663</v>
      </c>
      <c r="D20" s="136">
        <v>61.3</v>
      </c>
      <c r="E20" s="136" t="s">
        <v>95</v>
      </c>
      <c r="F20" s="136" t="s">
        <v>66</v>
      </c>
      <c r="G20" s="136">
        <v>47.7</v>
      </c>
      <c r="H20" s="136" t="s">
        <v>99</v>
      </c>
      <c r="I20" s="137" t="s">
        <v>104</v>
      </c>
      <c r="J20" s="168">
        <v>25</v>
      </c>
      <c r="K20"/>
      <c r="L20"/>
      <c r="M20"/>
      <c r="N20"/>
    </row>
    <row r="21" spans="1:14" ht="15" customHeight="1">
      <c r="A21" s="184"/>
      <c r="B21" s="141" t="s">
        <v>88</v>
      </c>
      <c r="C21" s="136">
        <v>71.688888888888883</v>
      </c>
      <c r="D21" s="136">
        <v>69.133333333333326</v>
      </c>
      <c r="E21" s="136" t="s">
        <v>94</v>
      </c>
      <c r="F21" s="136" t="s">
        <v>51</v>
      </c>
      <c r="G21" s="136">
        <v>53.75</v>
      </c>
      <c r="H21" s="136" t="s">
        <v>52</v>
      </c>
      <c r="I21" s="137" t="s">
        <v>103</v>
      </c>
      <c r="J21" s="168">
        <v>20</v>
      </c>
      <c r="K21"/>
      <c r="L21"/>
      <c r="M21"/>
      <c r="N21"/>
    </row>
    <row r="22" spans="1:14" ht="15" customHeight="1">
      <c r="A22" s="184"/>
      <c r="B22" s="141" t="s">
        <v>87</v>
      </c>
      <c r="C22" s="136">
        <v>80.922222222222217</v>
      </c>
      <c r="D22" s="136">
        <v>78.033333333333331</v>
      </c>
      <c r="E22" s="136" t="s">
        <v>93</v>
      </c>
      <c r="F22" s="136" t="s">
        <v>65</v>
      </c>
      <c r="G22" s="136">
        <v>60.65</v>
      </c>
      <c r="H22" s="136" t="s">
        <v>98</v>
      </c>
      <c r="I22" s="137" t="s">
        <v>102</v>
      </c>
      <c r="J22" s="168">
        <v>15</v>
      </c>
      <c r="K22"/>
      <c r="L22"/>
      <c r="M22"/>
      <c r="N22"/>
    </row>
    <row r="23" spans="1:14" ht="15" customHeight="1">
      <c r="A23" s="184"/>
      <c r="B23" s="141" t="s">
        <v>86</v>
      </c>
      <c r="C23" s="136">
        <v>77.955555555555563</v>
      </c>
      <c r="D23" s="136">
        <v>80.13333333333334</v>
      </c>
      <c r="E23" s="136" t="s">
        <v>92</v>
      </c>
      <c r="F23" s="136" t="s">
        <v>64</v>
      </c>
      <c r="G23" s="136">
        <v>68.699999999999989</v>
      </c>
      <c r="H23" s="136" t="s">
        <v>97</v>
      </c>
      <c r="I23" s="137" t="s">
        <v>101</v>
      </c>
      <c r="J23" s="168">
        <v>10</v>
      </c>
      <c r="K23"/>
      <c r="L23"/>
      <c r="M23"/>
      <c r="N23"/>
    </row>
    <row r="24" spans="1:14" ht="15" customHeight="1" thickBot="1">
      <c r="A24" s="185"/>
      <c r="B24" s="143">
        <v>99999</v>
      </c>
      <c r="C24" s="144">
        <v>99999</v>
      </c>
      <c r="D24" s="144">
        <v>99999</v>
      </c>
      <c r="E24" s="144">
        <v>99999</v>
      </c>
      <c r="F24" s="144">
        <v>99999</v>
      </c>
      <c r="G24" s="144">
        <v>99999</v>
      </c>
      <c r="H24" s="144">
        <v>99999</v>
      </c>
      <c r="I24" s="142">
        <v>99999</v>
      </c>
      <c r="J24" s="169">
        <v>10</v>
      </c>
      <c r="K24"/>
      <c r="L24"/>
      <c r="M24"/>
      <c r="N24"/>
    </row>
    <row r="25" spans="1:14" ht="15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ht="15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ht="15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ht="15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ht="15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ht="15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ht="15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ht="15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ht="15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ht="15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ht="15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ht="15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ht="15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</sheetData>
  <mergeCells count="3">
    <mergeCell ref="A2:A8"/>
    <mergeCell ref="A10:A16"/>
    <mergeCell ref="A18:A2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N38"/>
  <sheetViews>
    <sheetView workbookViewId="0">
      <selection sqref="A1:J24"/>
    </sheetView>
  </sheetViews>
  <sheetFormatPr baseColWidth="10" defaultRowHeight="14.25"/>
  <cols>
    <col min="1" max="1" width="11.42578125" style="128"/>
    <col min="2" max="2" width="12.85546875" style="128" customWidth="1"/>
    <col min="3" max="3" width="13" style="128" customWidth="1"/>
    <col min="4" max="4" width="13.5703125" style="128" customWidth="1"/>
    <col min="5" max="9" width="11.42578125" style="128"/>
    <col min="10" max="10" width="13" style="128" customWidth="1"/>
    <col min="11" max="24" width="11.42578125" style="128"/>
    <col min="25" max="25" width="13.5703125" style="128" customWidth="1"/>
    <col min="26" max="16384" width="11.42578125" style="128"/>
  </cols>
  <sheetData>
    <row r="1" spans="1:14" ht="16.5" thickBot="1">
      <c r="A1"/>
      <c r="B1" s="153">
        <v>15</v>
      </c>
      <c r="C1" s="154">
        <v>16</v>
      </c>
      <c r="D1" s="154">
        <v>17</v>
      </c>
      <c r="E1" s="154">
        <v>18</v>
      </c>
      <c r="F1" s="154">
        <v>20</v>
      </c>
      <c r="G1" s="154">
        <v>21</v>
      </c>
      <c r="H1" s="154">
        <v>22</v>
      </c>
      <c r="I1" s="155">
        <v>24</v>
      </c>
      <c r="J1" s="156" t="s">
        <v>40</v>
      </c>
      <c r="K1"/>
      <c r="L1"/>
      <c r="M1" s="176">
        <f ca="1">INDEX(OFFSET($B$2:$B$8,0,MATCH('Rez TEST'!D6,temp.,0)-1),MATCH('Rez TEST'!N6,OFFSET($B$2:$B$8,0,MATCH('Rez TEST'!D6,temp.,0)-1))+1)</f>
        <v>21.400000000000002</v>
      </c>
      <c r="N1"/>
    </row>
    <row r="2" spans="1:14" ht="15" customHeight="1">
      <c r="A2" s="183">
        <v>27.5</v>
      </c>
      <c r="B2" s="152">
        <v>0</v>
      </c>
      <c r="C2" s="134">
        <v>0</v>
      </c>
      <c r="D2" s="134">
        <v>0</v>
      </c>
      <c r="E2" s="134">
        <v>0</v>
      </c>
      <c r="F2" s="134">
        <v>0</v>
      </c>
      <c r="G2" s="134">
        <v>0</v>
      </c>
      <c r="H2" s="134">
        <v>0</v>
      </c>
      <c r="I2" s="135">
        <v>0</v>
      </c>
      <c r="J2" s="167">
        <v>30</v>
      </c>
      <c r="K2"/>
      <c r="L2"/>
      <c r="M2"/>
      <c r="N2"/>
    </row>
    <row r="3" spans="1:14" ht="15" customHeight="1">
      <c r="A3" s="184"/>
      <c r="B3" s="141">
        <v>32.349999999999994</v>
      </c>
      <c r="C3" s="136">
        <v>28.883333333333336</v>
      </c>
      <c r="D3" s="136">
        <v>27.150000000000002</v>
      </c>
      <c r="E3" s="136">
        <v>24.55</v>
      </c>
      <c r="F3" s="136">
        <v>19.300000000000004</v>
      </c>
      <c r="G3" s="136">
        <v>16.774999999999999</v>
      </c>
      <c r="H3" s="136">
        <v>14.249999999999998</v>
      </c>
      <c r="I3" s="137">
        <v>9.0500000000000007</v>
      </c>
      <c r="J3" s="168">
        <v>30</v>
      </c>
      <c r="K3"/>
      <c r="L3"/>
      <c r="M3"/>
      <c r="N3"/>
    </row>
    <row r="4" spans="1:14" ht="15" customHeight="1">
      <c r="A4" s="184"/>
      <c r="B4" s="141">
        <v>35.649999999999991</v>
      </c>
      <c r="C4" s="136">
        <v>31.894444444444439</v>
      </c>
      <c r="D4" s="136">
        <v>30.016666666666666</v>
      </c>
      <c r="E4" s="136">
        <v>27.199999999999996</v>
      </c>
      <c r="F4" s="136">
        <v>21.500000000000004</v>
      </c>
      <c r="G4" s="136">
        <v>18.575000000000003</v>
      </c>
      <c r="H4" s="136">
        <v>15.65</v>
      </c>
      <c r="I4" s="137">
        <v>9.9500000000000028</v>
      </c>
      <c r="J4" s="168">
        <v>25</v>
      </c>
      <c r="K4"/>
      <c r="L4"/>
      <c r="M4"/>
      <c r="N4"/>
    </row>
    <row r="5" spans="1:14" ht="15" customHeight="1">
      <c r="A5" s="184"/>
      <c r="B5" s="141">
        <v>39.5</v>
      </c>
      <c r="C5" s="136">
        <v>35.25555555555556</v>
      </c>
      <c r="D5" s="136">
        <v>33.133333333333326</v>
      </c>
      <c r="E5" s="136">
        <v>29.95</v>
      </c>
      <c r="F5" s="136">
        <v>23.700000000000003</v>
      </c>
      <c r="G5" s="136">
        <v>20.550000000000004</v>
      </c>
      <c r="H5" s="136">
        <v>17.399999999999999</v>
      </c>
      <c r="I5" s="137">
        <v>11.100000000000001</v>
      </c>
      <c r="J5" s="168">
        <v>20</v>
      </c>
      <c r="K5"/>
      <c r="L5"/>
      <c r="M5"/>
      <c r="N5"/>
    </row>
    <row r="6" spans="1:14" ht="15" customHeight="1">
      <c r="A6" s="184"/>
      <c r="B6" s="141">
        <v>43.7</v>
      </c>
      <c r="C6" s="136">
        <v>39.033333333333331</v>
      </c>
      <c r="D6" s="136">
        <v>36.700000000000003</v>
      </c>
      <c r="E6" s="136">
        <v>33.200000000000003</v>
      </c>
      <c r="F6" s="136">
        <v>26.25</v>
      </c>
      <c r="G6" s="136">
        <v>22.75</v>
      </c>
      <c r="H6" s="136">
        <v>19.25</v>
      </c>
      <c r="I6" s="137">
        <v>12.25</v>
      </c>
      <c r="J6" s="168">
        <v>15</v>
      </c>
      <c r="K6"/>
      <c r="L6"/>
      <c r="M6"/>
      <c r="N6"/>
    </row>
    <row r="7" spans="1:14" ht="15" customHeight="1">
      <c r="A7" s="184"/>
      <c r="B7" s="141">
        <v>48.599999999999994</v>
      </c>
      <c r="C7" s="136">
        <v>48.788888888888891</v>
      </c>
      <c r="D7" s="136">
        <v>44.033333333333331</v>
      </c>
      <c r="E7" s="136">
        <v>36.900000000000006</v>
      </c>
      <c r="F7" s="136">
        <v>29.2</v>
      </c>
      <c r="G7" s="136">
        <v>25.3</v>
      </c>
      <c r="H7" s="136">
        <v>21.400000000000002</v>
      </c>
      <c r="I7" s="137">
        <v>13.6</v>
      </c>
      <c r="J7" s="168">
        <v>10</v>
      </c>
      <c r="K7"/>
      <c r="L7"/>
      <c r="M7"/>
      <c r="N7"/>
    </row>
    <row r="8" spans="1:14" ht="15" customHeight="1" thickBot="1">
      <c r="A8" s="185"/>
      <c r="B8" s="140">
        <v>99999</v>
      </c>
      <c r="C8" s="138">
        <v>99999</v>
      </c>
      <c r="D8" s="138">
        <v>99999</v>
      </c>
      <c r="E8" s="138">
        <v>99999</v>
      </c>
      <c r="F8" s="138">
        <v>99999</v>
      </c>
      <c r="G8" s="138">
        <v>99999</v>
      </c>
      <c r="H8" s="138">
        <v>99999</v>
      </c>
      <c r="I8" s="139">
        <v>99999</v>
      </c>
      <c r="J8" s="169">
        <v>10</v>
      </c>
      <c r="K8"/>
      <c r="L8"/>
      <c r="M8"/>
      <c r="N8"/>
    </row>
    <row r="9" spans="1:14" ht="15" customHeight="1" thickBot="1">
      <c r="B9" s="132"/>
      <c r="C9" s="132"/>
      <c r="D9" s="132"/>
      <c r="E9" s="132"/>
      <c r="F9" s="132"/>
      <c r="G9" s="132"/>
      <c r="H9" s="132"/>
      <c r="I9" s="132"/>
      <c r="J9" s="170"/>
      <c r="K9"/>
      <c r="L9"/>
      <c r="M9"/>
      <c r="N9"/>
    </row>
    <row r="10" spans="1:14" ht="15" customHeight="1">
      <c r="A10" s="183">
        <v>30</v>
      </c>
      <c r="B10" s="129">
        <v>0</v>
      </c>
      <c r="C10" s="130">
        <v>0</v>
      </c>
      <c r="D10" s="130">
        <v>0</v>
      </c>
      <c r="E10" s="130">
        <v>0</v>
      </c>
      <c r="F10" s="130">
        <v>0</v>
      </c>
      <c r="G10" s="130">
        <v>0</v>
      </c>
      <c r="H10" s="130">
        <v>0</v>
      </c>
      <c r="I10" s="131">
        <v>0</v>
      </c>
      <c r="J10" s="167">
        <v>30</v>
      </c>
      <c r="K10"/>
      <c r="L10"/>
      <c r="M10"/>
      <c r="N10"/>
    </row>
    <row r="11" spans="1:14" ht="15" customHeight="1">
      <c r="A11" s="184"/>
      <c r="B11" s="141" t="s">
        <v>110</v>
      </c>
      <c r="C11" s="136">
        <v>35.333333333333336</v>
      </c>
      <c r="D11" s="136">
        <v>33.6</v>
      </c>
      <c r="E11" s="136" t="s">
        <v>115</v>
      </c>
      <c r="F11" s="136" t="s">
        <v>79</v>
      </c>
      <c r="G11" s="136">
        <v>23.25</v>
      </c>
      <c r="H11" s="136" t="s">
        <v>91</v>
      </c>
      <c r="I11" s="137" t="s">
        <v>125</v>
      </c>
      <c r="J11" s="168">
        <v>30</v>
      </c>
      <c r="K11"/>
      <c r="L11"/>
      <c r="M11"/>
      <c r="N11"/>
    </row>
    <row r="12" spans="1:14" ht="15" customHeight="1">
      <c r="A12" s="184"/>
      <c r="B12" s="141" t="s">
        <v>109</v>
      </c>
      <c r="C12" s="136">
        <v>39.022222222222219</v>
      </c>
      <c r="D12" s="136">
        <v>37.133333333333333</v>
      </c>
      <c r="E12" s="136" t="s">
        <v>114</v>
      </c>
      <c r="F12" s="136" t="s">
        <v>62</v>
      </c>
      <c r="G12" s="136">
        <v>25.700000000000003</v>
      </c>
      <c r="H12" s="136" t="s">
        <v>120</v>
      </c>
      <c r="I12" s="137" t="s">
        <v>124</v>
      </c>
      <c r="J12" s="168">
        <v>25</v>
      </c>
      <c r="K12"/>
      <c r="L12"/>
      <c r="M12"/>
      <c r="N12"/>
    </row>
    <row r="13" spans="1:14" ht="15" customHeight="1">
      <c r="A13" s="184"/>
      <c r="B13" s="141" t="s">
        <v>108</v>
      </c>
      <c r="C13" s="136">
        <v>43.177777777777777</v>
      </c>
      <c r="D13" s="136">
        <v>41.066666666666663</v>
      </c>
      <c r="E13" s="136" t="s">
        <v>113</v>
      </c>
      <c r="F13" s="136" t="s">
        <v>118</v>
      </c>
      <c r="G13" s="136">
        <v>28.450000000000003</v>
      </c>
      <c r="H13" s="136" t="s">
        <v>61</v>
      </c>
      <c r="I13" s="137" t="s">
        <v>123</v>
      </c>
      <c r="J13" s="168">
        <v>20</v>
      </c>
      <c r="K13"/>
      <c r="L13"/>
      <c r="M13"/>
      <c r="N13"/>
    </row>
    <row r="14" spans="1:14" ht="15" customHeight="1">
      <c r="A14" s="184"/>
      <c r="B14" s="141" t="s">
        <v>107</v>
      </c>
      <c r="C14" s="136">
        <v>47.833333333333336</v>
      </c>
      <c r="D14" s="136">
        <v>45.5</v>
      </c>
      <c r="E14" s="136" t="s">
        <v>112</v>
      </c>
      <c r="F14" s="136" t="s">
        <v>117</v>
      </c>
      <c r="G14" s="136">
        <v>31.5</v>
      </c>
      <c r="H14" s="136" t="s">
        <v>63</v>
      </c>
      <c r="I14" s="137" t="s">
        <v>122</v>
      </c>
      <c r="J14" s="168">
        <v>15</v>
      </c>
      <c r="K14"/>
      <c r="L14"/>
      <c r="M14"/>
      <c r="N14"/>
    </row>
    <row r="15" spans="1:14" ht="15" customHeight="1">
      <c r="A15" s="184"/>
      <c r="B15" s="141" t="s">
        <v>106</v>
      </c>
      <c r="C15" s="136">
        <v>53.1</v>
      </c>
      <c r="D15" s="136">
        <v>50.5</v>
      </c>
      <c r="E15" s="136" t="s">
        <v>111</v>
      </c>
      <c r="F15" s="136" t="s">
        <v>116</v>
      </c>
      <c r="G15" s="136">
        <v>35</v>
      </c>
      <c r="H15" s="136" t="s">
        <v>119</v>
      </c>
      <c r="I15" s="137" t="s">
        <v>121</v>
      </c>
      <c r="J15" s="168">
        <v>10</v>
      </c>
      <c r="K15"/>
      <c r="L15"/>
      <c r="M15"/>
      <c r="N15"/>
    </row>
    <row r="16" spans="1:14" ht="15" customHeight="1" thickBot="1">
      <c r="A16" s="185"/>
      <c r="B16" s="140">
        <v>99999</v>
      </c>
      <c r="C16" s="138">
        <v>99999</v>
      </c>
      <c r="D16" s="138">
        <v>99999</v>
      </c>
      <c r="E16" s="138">
        <v>99999</v>
      </c>
      <c r="F16" s="138">
        <v>99999</v>
      </c>
      <c r="G16" s="138">
        <v>99999</v>
      </c>
      <c r="H16" s="138">
        <v>99999</v>
      </c>
      <c r="I16" s="139">
        <v>99999</v>
      </c>
      <c r="J16" s="169">
        <v>10</v>
      </c>
      <c r="K16"/>
      <c r="L16"/>
      <c r="M16"/>
      <c r="N16"/>
    </row>
    <row r="17" spans="1:14" ht="15" customHeight="1" thickBot="1">
      <c r="B17" s="132"/>
      <c r="C17" s="132"/>
      <c r="D17" s="132"/>
      <c r="E17" s="132"/>
      <c r="F17" s="132"/>
      <c r="G17" s="132"/>
      <c r="H17" s="132"/>
      <c r="I17" s="132"/>
      <c r="J17" s="170"/>
      <c r="K17"/>
      <c r="L17"/>
      <c r="M17"/>
      <c r="N17"/>
    </row>
    <row r="18" spans="1:14" ht="15" customHeight="1">
      <c r="A18" s="183">
        <v>35</v>
      </c>
      <c r="B18" s="129">
        <v>0</v>
      </c>
      <c r="C18" s="130">
        <v>0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1">
        <v>0</v>
      </c>
      <c r="J18" s="167">
        <v>30</v>
      </c>
      <c r="K18"/>
      <c r="L18"/>
      <c r="M18"/>
      <c r="N18"/>
    </row>
    <row r="19" spans="1:14" ht="15" customHeight="1">
      <c r="A19" s="184"/>
      <c r="B19" s="141" t="s">
        <v>130</v>
      </c>
      <c r="C19" s="136">
        <v>48.233333333333334</v>
      </c>
      <c r="D19" s="136">
        <v>46.5</v>
      </c>
      <c r="E19" s="136" t="s">
        <v>135</v>
      </c>
      <c r="F19" s="136" t="s">
        <v>110</v>
      </c>
      <c r="G19" s="136">
        <v>36.200000000000003</v>
      </c>
      <c r="H19" s="136" t="s">
        <v>140</v>
      </c>
      <c r="I19" s="137" t="s">
        <v>146</v>
      </c>
      <c r="J19" s="168">
        <v>30</v>
      </c>
      <c r="K19"/>
      <c r="L19"/>
      <c r="M19"/>
      <c r="N19"/>
    </row>
    <row r="20" spans="1:14" ht="15" customHeight="1">
      <c r="A20" s="184"/>
      <c r="B20" s="141" t="s">
        <v>129</v>
      </c>
      <c r="C20" s="136">
        <v>53.277777777777779</v>
      </c>
      <c r="D20" s="136">
        <v>51.366666666666667</v>
      </c>
      <c r="E20" s="136" t="s">
        <v>134</v>
      </c>
      <c r="F20" s="136" t="s">
        <v>109</v>
      </c>
      <c r="G20" s="136">
        <v>39.950000000000003</v>
      </c>
      <c r="H20" s="136" t="s">
        <v>139</v>
      </c>
      <c r="I20" s="137" t="s">
        <v>144</v>
      </c>
      <c r="J20" s="168">
        <v>25</v>
      </c>
      <c r="K20"/>
      <c r="L20"/>
      <c r="M20"/>
      <c r="N20"/>
    </row>
    <row r="21" spans="1:14" ht="15" customHeight="1">
      <c r="A21" s="184"/>
      <c r="B21" s="141" t="s">
        <v>128</v>
      </c>
      <c r="C21" s="136">
        <v>59.022222222222219</v>
      </c>
      <c r="D21" s="136">
        <v>56.93333333333333</v>
      </c>
      <c r="E21" s="136" t="s">
        <v>133</v>
      </c>
      <c r="F21" s="136" t="s">
        <v>108</v>
      </c>
      <c r="G21" s="136">
        <v>44.25</v>
      </c>
      <c r="H21" s="136" t="s">
        <v>138</v>
      </c>
      <c r="I21" s="137" t="s">
        <v>143</v>
      </c>
      <c r="J21" s="168">
        <v>20</v>
      </c>
      <c r="K21"/>
      <c r="L21"/>
      <c r="M21"/>
      <c r="N21"/>
    </row>
    <row r="22" spans="1:14" ht="15" customHeight="1">
      <c r="A22" s="184"/>
      <c r="B22" s="141" t="s">
        <v>127</v>
      </c>
      <c r="C22" s="136">
        <v>65.433333333333337</v>
      </c>
      <c r="D22" s="136">
        <v>63.1</v>
      </c>
      <c r="E22" s="136" t="s">
        <v>132</v>
      </c>
      <c r="F22" s="136" t="s">
        <v>107</v>
      </c>
      <c r="G22" s="136">
        <v>49</v>
      </c>
      <c r="H22" s="136" t="s">
        <v>137</v>
      </c>
      <c r="I22" s="137" t="s">
        <v>142</v>
      </c>
      <c r="J22" s="168">
        <v>15</v>
      </c>
      <c r="K22"/>
      <c r="L22"/>
      <c r="M22"/>
      <c r="N22"/>
    </row>
    <row r="23" spans="1:14" ht="15" customHeight="1">
      <c r="A23" s="184"/>
      <c r="B23" s="141" t="s">
        <v>126</v>
      </c>
      <c r="C23" s="136">
        <v>61.722222222222221</v>
      </c>
      <c r="D23" s="136">
        <v>63.43333333333333</v>
      </c>
      <c r="E23" s="136" t="s">
        <v>131</v>
      </c>
      <c r="F23" s="136" t="s">
        <v>106</v>
      </c>
      <c r="G23" s="136">
        <v>54.4</v>
      </c>
      <c r="H23" s="136" t="s">
        <v>136</v>
      </c>
      <c r="I23" s="137" t="s">
        <v>141</v>
      </c>
      <c r="J23" s="168">
        <v>10</v>
      </c>
      <c r="K23"/>
      <c r="L23"/>
      <c r="M23"/>
      <c r="N23"/>
    </row>
    <row r="24" spans="1:14" ht="15" customHeight="1" thickBot="1">
      <c r="A24" s="185"/>
      <c r="B24" s="140">
        <v>99999</v>
      </c>
      <c r="C24" s="138">
        <v>99999</v>
      </c>
      <c r="D24" s="138">
        <v>99999</v>
      </c>
      <c r="E24" s="138">
        <v>99999</v>
      </c>
      <c r="F24" s="138">
        <v>99999</v>
      </c>
      <c r="G24" s="138">
        <v>99999</v>
      </c>
      <c r="H24" s="138">
        <v>99999</v>
      </c>
      <c r="I24" s="139">
        <v>99999</v>
      </c>
      <c r="J24" s="169">
        <v>10</v>
      </c>
      <c r="K24"/>
      <c r="L24"/>
      <c r="M24"/>
      <c r="N24"/>
    </row>
    <row r="25" spans="1:14" ht="1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ht="1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ht="1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ht="15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ht="15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ht="14.2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ht="1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ht="1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ht="14.2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ht="1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ht="1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ht="1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ht="15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ht="15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</sheetData>
  <mergeCells count="3">
    <mergeCell ref="A2:A8"/>
    <mergeCell ref="A10:A16"/>
    <mergeCell ref="A18:A2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N37"/>
  <sheetViews>
    <sheetView workbookViewId="0">
      <selection sqref="A1:J24"/>
    </sheetView>
  </sheetViews>
  <sheetFormatPr baseColWidth="10" defaultRowHeight="14.25"/>
  <cols>
    <col min="1" max="1" width="11.42578125" style="128"/>
    <col min="2" max="2" width="12.85546875" style="128" customWidth="1"/>
    <col min="3" max="3" width="13" style="128" customWidth="1"/>
    <col min="4" max="4" width="13.5703125" style="128" customWidth="1"/>
    <col min="5" max="9" width="11.42578125" style="128"/>
    <col min="10" max="10" width="13.7109375" style="128" customWidth="1"/>
    <col min="11" max="24" width="11.42578125" style="128"/>
    <col min="25" max="25" width="15" style="128" customWidth="1"/>
    <col min="26" max="16384" width="11.42578125" style="128"/>
  </cols>
  <sheetData>
    <row r="1" spans="1:14" ht="16.5" thickBot="1">
      <c r="A1"/>
      <c r="B1" s="153">
        <v>15</v>
      </c>
      <c r="C1" s="154">
        <v>16</v>
      </c>
      <c r="D1" s="154">
        <v>17</v>
      </c>
      <c r="E1" s="154">
        <v>18</v>
      </c>
      <c r="F1" s="154">
        <v>20</v>
      </c>
      <c r="G1" s="154">
        <v>21</v>
      </c>
      <c r="H1" s="154">
        <v>22</v>
      </c>
      <c r="I1" s="155">
        <v>24</v>
      </c>
      <c r="J1" s="156" t="s">
        <v>40</v>
      </c>
    </row>
    <row r="2" spans="1:14" ht="15" customHeight="1">
      <c r="A2" s="183">
        <v>27.5</v>
      </c>
      <c r="B2" s="152">
        <v>0</v>
      </c>
      <c r="C2" s="134">
        <v>0</v>
      </c>
      <c r="D2" s="134">
        <v>0</v>
      </c>
      <c r="E2" s="134">
        <v>0</v>
      </c>
      <c r="F2" s="134">
        <v>0</v>
      </c>
      <c r="G2" s="134">
        <v>0</v>
      </c>
      <c r="H2" s="134">
        <v>0</v>
      </c>
      <c r="I2" s="135">
        <v>0</v>
      </c>
      <c r="J2" s="167">
        <v>30</v>
      </c>
    </row>
    <row r="3" spans="1:14" ht="15" customHeight="1">
      <c r="A3" s="184"/>
      <c r="B3" s="141">
        <v>28.249999999999996</v>
      </c>
      <c r="C3" s="136">
        <v>25.227777777777774</v>
      </c>
      <c r="D3" s="136">
        <v>23.716666666666669</v>
      </c>
      <c r="E3" s="136">
        <v>21.450000000000003</v>
      </c>
      <c r="F3" s="136">
        <v>16.950000000000003</v>
      </c>
      <c r="G3" s="136">
        <v>14.700000000000003</v>
      </c>
      <c r="H3" s="136">
        <v>12.450000000000003</v>
      </c>
      <c r="I3" s="137">
        <v>7.9999999999999991</v>
      </c>
      <c r="J3" s="168">
        <v>30</v>
      </c>
      <c r="K3"/>
      <c r="L3"/>
      <c r="M3"/>
      <c r="N3"/>
    </row>
    <row r="4" spans="1:14" ht="15" customHeight="1">
      <c r="A4" s="184"/>
      <c r="B4" s="141">
        <v>30.85</v>
      </c>
      <c r="C4" s="136">
        <v>27.561111111111117</v>
      </c>
      <c r="D4" s="136">
        <v>25.916666666666671</v>
      </c>
      <c r="E4" s="136">
        <v>23.450000000000003</v>
      </c>
      <c r="F4" s="136">
        <v>18.549999999999997</v>
      </c>
      <c r="G4" s="136">
        <v>16.049999999999997</v>
      </c>
      <c r="H4" s="136">
        <v>13.549999999999999</v>
      </c>
      <c r="I4" s="137">
        <v>8.65</v>
      </c>
      <c r="J4" s="168">
        <v>25</v>
      </c>
      <c r="K4"/>
      <c r="L4"/>
      <c r="M4"/>
      <c r="N4"/>
    </row>
    <row r="5" spans="1:14" ht="15" customHeight="1">
      <c r="A5" s="184"/>
      <c r="B5" s="141">
        <v>33.65</v>
      </c>
      <c r="C5" s="136">
        <v>30.049999999999997</v>
      </c>
      <c r="D5" s="136">
        <v>28.25</v>
      </c>
      <c r="E5" s="136">
        <v>25.549999999999997</v>
      </c>
      <c r="F5" s="136">
        <v>20.3</v>
      </c>
      <c r="G5" s="136">
        <v>17.600000000000001</v>
      </c>
      <c r="H5" s="136">
        <v>14.900000000000002</v>
      </c>
      <c r="I5" s="137">
        <v>9.4999999999999982</v>
      </c>
      <c r="J5" s="168">
        <v>20</v>
      </c>
      <c r="K5"/>
      <c r="L5"/>
      <c r="M5"/>
      <c r="N5"/>
    </row>
    <row r="6" spans="1:14" ht="15" customHeight="1">
      <c r="A6" s="184"/>
      <c r="B6" s="141">
        <v>36.800000000000004</v>
      </c>
      <c r="C6" s="136">
        <v>32.911111111111111</v>
      </c>
      <c r="D6" s="136">
        <v>30.966666666666669</v>
      </c>
      <c r="E6" s="136">
        <v>28.049999999999997</v>
      </c>
      <c r="F6" s="136">
        <v>22.15</v>
      </c>
      <c r="G6" s="136">
        <v>19.200000000000003</v>
      </c>
      <c r="H6" s="136">
        <v>16.250000000000004</v>
      </c>
      <c r="I6" s="137">
        <v>10.35</v>
      </c>
      <c r="J6" s="168">
        <v>15</v>
      </c>
      <c r="K6"/>
      <c r="L6"/>
      <c r="M6"/>
      <c r="N6"/>
    </row>
    <row r="7" spans="1:14" ht="15" customHeight="1">
      <c r="A7" s="184"/>
      <c r="B7" s="141">
        <v>40.349999999999994</v>
      </c>
      <c r="C7" s="136">
        <v>40.511111111111113</v>
      </c>
      <c r="D7" s="136">
        <v>36.566666666666677</v>
      </c>
      <c r="E7" s="136">
        <v>30.650000000000006</v>
      </c>
      <c r="F7" s="136">
        <v>24.100000000000005</v>
      </c>
      <c r="G7" s="136">
        <v>20.925000000000001</v>
      </c>
      <c r="H7" s="136">
        <v>17.75</v>
      </c>
      <c r="I7" s="137">
        <v>11.200000000000001</v>
      </c>
      <c r="J7" s="168">
        <v>10</v>
      </c>
      <c r="K7"/>
      <c r="L7"/>
      <c r="M7"/>
      <c r="N7"/>
    </row>
    <row r="8" spans="1:14" ht="15" customHeight="1" thickBot="1">
      <c r="A8" s="185"/>
      <c r="B8" s="140">
        <v>99999</v>
      </c>
      <c r="C8" s="138">
        <v>99999</v>
      </c>
      <c r="D8" s="138">
        <v>99999</v>
      </c>
      <c r="E8" s="138">
        <v>99999</v>
      </c>
      <c r="F8" s="138">
        <v>99999</v>
      </c>
      <c r="G8" s="138">
        <v>99999</v>
      </c>
      <c r="H8" s="138">
        <v>99999</v>
      </c>
      <c r="I8" s="139">
        <v>99999</v>
      </c>
      <c r="J8" s="169">
        <v>10</v>
      </c>
      <c r="K8"/>
      <c r="L8"/>
      <c r="M8"/>
      <c r="N8"/>
    </row>
    <row r="9" spans="1:14" ht="15" customHeight="1" thickBot="1">
      <c r="B9" s="132"/>
      <c r="C9" s="132"/>
      <c r="D9" s="132"/>
      <c r="E9" s="132"/>
      <c r="F9" s="132"/>
      <c r="G9" s="132"/>
      <c r="H9" s="132"/>
      <c r="I9" s="132"/>
      <c r="J9" s="170"/>
      <c r="K9"/>
      <c r="L9"/>
      <c r="M9"/>
      <c r="N9"/>
    </row>
    <row r="10" spans="1:14" ht="15" customHeight="1">
      <c r="A10" s="183">
        <v>30</v>
      </c>
      <c r="B10" s="129">
        <v>0</v>
      </c>
      <c r="C10" s="130">
        <v>0</v>
      </c>
      <c r="D10" s="130">
        <v>0</v>
      </c>
      <c r="E10" s="130">
        <v>0</v>
      </c>
      <c r="F10" s="130">
        <v>0</v>
      </c>
      <c r="G10" s="130">
        <v>0</v>
      </c>
      <c r="H10" s="130">
        <v>0</v>
      </c>
      <c r="I10" s="131">
        <v>0</v>
      </c>
      <c r="J10" s="167">
        <v>30</v>
      </c>
      <c r="K10"/>
      <c r="L10"/>
      <c r="M10"/>
      <c r="N10"/>
    </row>
    <row r="11" spans="1:14" ht="15" customHeight="1">
      <c r="A11" s="184"/>
      <c r="B11" s="141" t="s">
        <v>153</v>
      </c>
      <c r="C11" s="136">
        <v>30.877777777777776</v>
      </c>
      <c r="D11" s="136">
        <v>29.366666666666667</v>
      </c>
      <c r="E11" s="136" t="s">
        <v>145</v>
      </c>
      <c r="F11" s="136" t="s">
        <v>60</v>
      </c>
      <c r="G11" s="136">
        <v>20.350000000000001</v>
      </c>
      <c r="H11" s="136" t="s">
        <v>160</v>
      </c>
      <c r="I11" s="137" t="s">
        <v>164</v>
      </c>
      <c r="J11" s="168">
        <v>30</v>
      </c>
      <c r="K11"/>
      <c r="L11"/>
      <c r="M11"/>
      <c r="N11"/>
    </row>
    <row r="12" spans="1:14" ht="15" customHeight="1">
      <c r="A12" s="184"/>
      <c r="B12" s="141" t="s">
        <v>152</v>
      </c>
      <c r="C12" s="136">
        <v>33.711111111111116</v>
      </c>
      <c r="D12" s="136">
        <v>32.06666666666667</v>
      </c>
      <c r="E12" s="136" t="s">
        <v>157</v>
      </c>
      <c r="F12" s="136" t="s">
        <v>74</v>
      </c>
      <c r="G12" s="136">
        <v>22.2</v>
      </c>
      <c r="H12" s="136" t="s">
        <v>148</v>
      </c>
      <c r="I12" s="137" t="s">
        <v>163</v>
      </c>
      <c r="J12" s="168">
        <v>25</v>
      </c>
      <c r="K12"/>
      <c r="L12"/>
      <c r="M12"/>
      <c r="N12"/>
    </row>
    <row r="13" spans="1:14" ht="15" customHeight="1">
      <c r="A13" s="184"/>
      <c r="B13" s="141" t="s">
        <v>151</v>
      </c>
      <c r="C13" s="136">
        <v>36.799999999999997</v>
      </c>
      <c r="D13" s="136">
        <v>35</v>
      </c>
      <c r="E13" s="136" t="s">
        <v>156</v>
      </c>
      <c r="F13" s="136" t="s">
        <v>58</v>
      </c>
      <c r="G13" s="136">
        <v>24.3</v>
      </c>
      <c r="H13" s="136" t="s">
        <v>72</v>
      </c>
      <c r="I13" s="137" t="s">
        <v>162</v>
      </c>
      <c r="J13" s="168">
        <v>20</v>
      </c>
      <c r="K13"/>
      <c r="L13"/>
      <c r="M13"/>
      <c r="N13"/>
    </row>
    <row r="14" spans="1:14" ht="15" customHeight="1">
      <c r="A14" s="184"/>
      <c r="B14" s="141" t="s">
        <v>149</v>
      </c>
      <c r="C14" s="136">
        <v>40.288888888888891</v>
      </c>
      <c r="D14" s="136">
        <v>38.333333333333336</v>
      </c>
      <c r="E14" s="136" t="s">
        <v>155</v>
      </c>
      <c r="F14" s="136" t="s">
        <v>159</v>
      </c>
      <c r="G14" s="136">
        <v>26.55</v>
      </c>
      <c r="H14" s="136" t="s">
        <v>56</v>
      </c>
      <c r="I14" s="137" t="s">
        <v>161</v>
      </c>
      <c r="J14" s="168">
        <v>15</v>
      </c>
      <c r="K14"/>
      <c r="L14"/>
      <c r="M14"/>
      <c r="N14"/>
    </row>
    <row r="15" spans="1:14" ht="15" customHeight="1">
      <c r="A15" s="184"/>
      <c r="B15" s="141" t="s">
        <v>147</v>
      </c>
      <c r="C15" s="136">
        <v>44.088888888888889</v>
      </c>
      <c r="D15" s="136">
        <v>41.933333333333337</v>
      </c>
      <c r="E15" s="136" t="s">
        <v>154</v>
      </c>
      <c r="F15" s="136" t="s">
        <v>158</v>
      </c>
      <c r="G15" s="136">
        <v>29</v>
      </c>
      <c r="H15" s="136" t="s">
        <v>79</v>
      </c>
      <c r="I15" s="137" t="s">
        <v>150</v>
      </c>
      <c r="J15" s="168">
        <v>10</v>
      </c>
      <c r="K15"/>
      <c r="L15"/>
      <c r="M15"/>
      <c r="N15"/>
    </row>
    <row r="16" spans="1:14" ht="15" customHeight="1" thickBot="1">
      <c r="A16" s="185"/>
      <c r="B16" s="140">
        <v>99999</v>
      </c>
      <c r="C16" s="138">
        <v>99999</v>
      </c>
      <c r="D16" s="138">
        <v>99999</v>
      </c>
      <c r="E16" s="138">
        <v>99999</v>
      </c>
      <c r="F16" s="138">
        <v>99999</v>
      </c>
      <c r="G16" s="138">
        <v>99999</v>
      </c>
      <c r="H16" s="138">
        <v>99999</v>
      </c>
      <c r="I16" s="139">
        <v>99999</v>
      </c>
      <c r="J16" s="169">
        <v>10</v>
      </c>
      <c r="K16"/>
      <c r="L16"/>
      <c r="M16"/>
      <c r="N16"/>
    </row>
    <row r="17" spans="1:14" ht="15" customHeight="1" thickBot="1">
      <c r="B17" s="132"/>
      <c r="C17" s="132"/>
      <c r="D17" s="132"/>
      <c r="E17" s="132"/>
      <c r="F17" s="132"/>
      <c r="G17" s="132"/>
      <c r="H17" s="132"/>
      <c r="I17" s="132"/>
      <c r="J17" s="170"/>
      <c r="K17"/>
      <c r="L17"/>
      <c r="M17"/>
      <c r="N17"/>
    </row>
    <row r="18" spans="1:14" ht="15" customHeight="1">
      <c r="A18" s="183">
        <v>35</v>
      </c>
      <c r="B18" s="129">
        <v>0</v>
      </c>
      <c r="C18" s="130">
        <v>0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1">
        <v>0</v>
      </c>
      <c r="J18" s="167">
        <v>30</v>
      </c>
      <c r="K18"/>
      <c r="L18"/>
      <c r="M18"/>
      <c r="N18"/>
    </row>
    <row r="19" spans="1:14" ht="15" customHeight="1">
      <c r="A19" s="184"/>
      <c r="B19" s="141" t="s">
        <v>168</v>
      </c>
      <c r="C19" s="136">
        <v>42.177777777777777</v>
      </c>
      <c r="D19" s="136">
        <v>40.666666666666664</v>
      </c>
      <c r="E19" s="136" t="s">
        <v>75</v>
      </c>
      <c r="F19" s="136" t="s">
        <v>153</v>
      </c>
      <c r="G19" s="136">
        <v>31.65</v>
      </c>
      <c r="H19" s="136" t="s">
        <v>83</v>
      </c>
      <c r="I19" s="137" t="s">
        <v>53</v>
      </c>
      <c r="J19" s="168">
        <v>30</v>
      </c>
      <c r="K19"/>
      <c r="L19"/>
      <c r="M19"/>
      <c r="N19"/>
    </row>
    <row r="20" spans="1:14" ht="15" customHeight="1">
      <c r="A20" s="184"/>
      <c r="B20" s="141" t="s">
        <v>167</v>
      </c>
      <c r="C20" s="136">
        <v>46.011111111111113</v>
      </c>
      <c r="D20" s="136">
        <v>44.366666666666667</v>
      </c>
      <c r="E20" s="136" t="s">
        <v>172</v>
      </c>
      <c r="F20" s="136" t="s">
        <v>152</v>
      </c>
      <c r="G20" s="136">
        <v>34.5</v>
      </c>
      <c r="H20" s="136" t="s">
        <v>174</v>
      </c>
      <c r="I20" s="137" t="s">
        <v>145</v>
      </c>
      <c r="J20" s="168">
        <v>25</v>
      </c>
      <c r="K20"/>
      <c r="L20"/>
      <c r="M20"/>
      <c r="N20"/>
    </row>
    <row r="21" spans="1:14" ht="15" customHeight="1">
      <c r="A21" s="184"/>
      <c r="B21" s="141" t="s">
        <v>101</v>
      </c>
      <c r="C21" s="136">
        <v>50.3</v>
      </c>
      <c r="D21" s="136">
        <v>48.5</v>
      </c>
      <c r="E21" s="136" t="s">
        <v>171</v>
      </c>
      <c r="F21" s="136" t="s">
        <v>151</v>
      </c>
      <c r="G21" s="136">
        <v>37.700000000000003</v>
      </c>
      <c r="H21" s="136" t="s">
        <v>117</v>
      </c>
      <c r="I21" s="137" t="s">
        <v>157</v>
      </c>
      <c r="J21" s="168">
        <v>20</v>
      </c>
      <c r="K21"/>
      <c r="L21"/>
      <c r="M21"/>
      <c r="N21"/>
    </row>
    <row r="22" spans="1:14" ht="15" customHeight="1">
      <c r="A22" s="184"/>
      <c r="B22" s="141" t="s">
        <v>166</v>
      </c>
      <c r="C22" s="136">
        <v>55.044444444444444</v>
      </c>
      <c r="D22" s="136">
        <v>53.06666666666667</v>
      </c>
      <c r="E22" s="136" t="s">
        <v>170</v>
      </c>
      <c r="F22" s="136" t="s">
        <v>149</v>
      </c>
      <c r="G22" s="136">
        <v>41.25</v>
      </c>
      <c r="H22" s="136" t="s">
        <v>173</v>
      </c>
      <c r="I22" s="137" t="s">
        <v>176</v>
      </c>
      <c r="J22" s="168">
        <v>15</v>
      </c>
      <c r="K22"/>
      <c r="L22"/>
      <c r="M22"/>
      <c r="N22"/>
    </row>
    <row r="23" spans="1:14" ht="15" customHeight="1">
      <c r="A23" s="184"/>
      <c r="B23" s="141" t="s">
        <v>165</v>
      </c>
      <c r="C23" s="136">
        <v>51.24444444444444</v>
      </c>
      <c r="D23" s="136">
        <v>52.666666666666664</v>
      </c>
      <c r="E23" s="136" t="s">
        <v>169</v>
      </c>
      <c r="F23" s="136" t="s">
        <v>147</v>
      </c>
      <c r="G23" s="136">
        <v>45.15</v>
      </c>
      <c r="H23" s="136" t="s">
        <v>172</v>
      </c>
      <c r="I23" s="137" t="s">
        <v>175</v>
      </c>
      <c r="J23" s="168">
        <v>10</v>
      </c>
      <c r="K23"/>
      <c r="L23"/>
      <c r="M23"/>
      <c r="N23"/>
    </row>
    <row r="24" spans="1:14" ht="15" customHeight="1" thickBot="1">
      <c r="A24" s="185"/>
      <c r="B24" s="140">
        <v>99999</v>
      </c>
      <c r="C24" s="138">
        <v>99999</v>
      </c>
      <c r="D24" s="138">
        <v>99999</v>
      </c>
      <c r="E24" s="138">
        <v>99999</v>
      </c>
      <c r="F24" s="138">
        <v>99999</v>
      </c>
      <c r="G24" s="138">
        <v>99999</v>
      </c>
      <c r="H24" s="138">
        <v>99999</v>
      </c>
      <c r="I24" s="139">
        <v>99999</v>
      </c>
      <c r="J24" s="169">
        <v>10</v>
      </c>
      <c r="K24"/>
      <c r="L24"/>
      <c r="M24"/>
      <c r="N24"/>
    </row>
    <row r="25" spans="1:14" ht="15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ht="15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ht="15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ht="15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ht="15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ht="15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ht="15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ht="15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ht="15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ht="15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ht="15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ht="15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ht="15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</sheetData>
  <mergeCells count="3">
    <mergeCell ref="A2:A8"/>
    <mergeCell ref="A10:A16"/>
    <mergeCell ref="A18:A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23</vt:i4>
      </vt:variant>
    </vt:vector>
  </HeadingPairs>
  <TitlesOfParts>
    <vt:vector size="29" baseType="lpstr">
      <vt:lpstr>Rez TEST</vt:lpstr>
      <vt:lpstr>Liste</vt:lpstr>
      <vt:lpstr>Param</vt:lpstr>
      <vt:lpstr>0.05 </vt:lpstr>
      <vt:lpstr>0.1</vt:lpstr>
      <vt:lpstr>0.15 </vt:lpstr>
      <vt:lpstr>moy.</vt:lpstr>
      <vt:lpstr>moy.2</vt:lpstr>
      <vt:lpstr>moy.3</vt:lpstr>
      <vt:lpstr>moy.4</vt:lpstr>
      <vt:lpstr>tab.1</vt:lpstr>
      <vt:lpstr>tab.10</vt:lpstr>
      <vt:lpstr>tab.11</vt:lpstr>
      <vt:lpstr>tab.12</vt:lpstr>
      <vt:lpstr>tab.13</vt:lpstr>
      <vt:lpstr>tab.2</vt:lpstr>
      <vt:lpstr>tab.3</vt:lpstr>
      <vt:lpstr>tab.4</vt:lpstr>
      <vt:lpstr>tab.5</vt:lpstr>
      <vt:lpstr>tab.6</vt:lpstr>
      <vt:lpstr>tab.7</vt:lpstr>
      <vt:lpstr>tab.8</vt:lpstr>
      <vt:lpstr>tab.9</vt:lpstr>
      <vt:lpstr>temp.</vt:lpstr>
      <vt:lpstr>temp.1</vt:lpstr>
      <vt:lpstr>temp.2</vt:lpstr>
      <vt:lpstr>temp.3</vt:lpstr>
      <vt:lpstr>temp.4</vt:lpstr>
      <vt:lpstr>'Rez TEST'!Zone_d_impression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Mael Campanile</dc:creator>
  <cp:lastModifiedBy>Eric</cp:lastModifiedBy>
  <cp:lastPrinted>2016-11-09T10:59:15Z</cp:lastPrinted>
  <dcterms:created xsi:type="dcterms:W3CDTF">2015-01-16T10:22:26Z</dcterms:created>
  <dcterms:modified xsi:type="dcterms:W3CDTF">2016-11-30T11:57:41Z</dcterms:modified>
</cp:coreProperties>
</file>