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elechargements\"/>
    </mc:Choice>
  </mc:AlternateContent>
  <bookViews>
    <workbookView xWindow="120" yWindow="180" windowWidth="28515" windowHeight="12525"/>
  </bookViews>
  <sheets>
    <sheet name="Feuil1" sheetId="1" r:id="rId1"/>
    <sheet name="Feuil2" sheetId="2" r:id="rId2"/>
    <sheet name="Feuil3" sheetId="3" r:id="rId3"/>
  </sheets>
  <externalReferences>
    <externalReference r:id="rId4"/>
  </externalReferences>
  <definedNames>
    <definedName name="E_mini">[1]transport!$K$2</definedName>
    <definedName name="energie">Feuil1!$AA$1812</definedName>
    <definedName name="T_mini">[1]transport!$L$2</definedName>
    <definedName name="ton_reel">Feuil1!$K$1812</definedName>
  </definedNames>
  <calcPr calcId="152511"/>
</workbook>
</file>

<file path=xl/calcChain.xml><?xml version="1.0" encoding="utf-8"?>
<calcChain xmlns="http://schemas.openxmlformats.org/spreadsheetml/2006/main">
  <c r="E28" i="1" l="1"/>
  <c r="E27" i="1"/>
  <c r="E26" i="1"/>
  <c r="L16" i="1"/>
  <c r="K17" i="1"/>
  <c r="H14" i="1" l="1"/>
  <c r="H13" i="1"/>
  <c r="H12" i="1" l="1"/>
</calcChain>
</file>

<file path=xl/sharedStrings.xml><?xml version="1.0" encoding="utf-8"?>
<sst xmlns="http://schemas.openxmlformats.org/spreadsheetml/2006/main" count="38" uniqueCount="28">
  <si>
    <t>Local Woodchips</t>
  </si>
  <si>
    <t>Green Waste</t>
  </si>
  <si>
    <t>Round Wood</t>
  </si>
  <si>
    <t>BOIS ENERGIE 48</t>
  </si>
  <si>
    <t>BOIS NEGOCE ENERGIE</t>
  </si>
  <si>
    <t>VALEOR</t>
  </si>
  <si>
    <t>km</t>
  </si>
  <si>
    <t>Produit</t>
  </si>
  <si>
    <t>Fournisseur</t>
  </si>
  <si>
    <t>Poids Sortie(kg)</t>
  </si>
  <si>
    <t>PCI</t>
  </si>
  <si>
    <t>Energie</t>
  </si>
  <si>
    <t>prix transport</t>
  </si>
  <si>
    <t>A facturer</t>
  </si>
  <si>
    <t>Kilométrage</t>
  </si>
  <si>
    <t>ma base</t>
  </si>
  <si>
    <t xml:space="preserve">explication du résultat attendu: </t>
  </si>
  <si>
    <t>energie min</t>
  </si>
  <si>
    <t>tonnage réel</t>
  </si>
  <si>
    <t>tonnage min</t>
  </si>
  <si>
    <t>Si mon énergie est supérieure à mon énergie min dans ma base et mon tonnage réel est supérieur au tonnage min  alors je prends le tonnage réel</t>
  </si>
  <si>
    <t>Si mon énergie est supérieure à mon énergie min dans ma base et mon tonnage réel est inférieur au tonnage min  alors je prends le tonnage min</t>
  </si>
  <si>
    <t>Si mon énergie est inférieur à mon énergie min dans ma base et mon tonnage réel est inférieur au tonnage min  alors je prends le tonnage réel sinon "error"</t>
  </si>
  <si>
    <t>info a remplir</t>
  </si>
  <si>
    <t>Les cas 1 et 3 ne peuvent se produire que si on n'est pas dans le cas 2 ==&gt;si(cas2;tonnage min;tonnage réel)</t>
  </si>
  <si>
    <t>le contraire du cas 2 ne peut pas physiquement exister</t>
  </si>
  <si>
    <t>Normalement, dans un tableau, toutes les cases sont remplies.</t>
  </si>
  <si>
    <t>La formule ne traite que le cas 2, sinon, c'est "tonnage réel)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</si>
</sst>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€_-;\-* #,##0.00\ _€_-;_-* &quot;-&quot;??\ _€_-;_-@_-"/>
    <numFmt numFmtId="164" formatCode="0.0"/>
    <numFmt numFmtId="165" formatCode="_-* #,##0\ _€_-;\-* #,##0\ _€_-;_-* &quot;-&quot;??\ _€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39997558519241921"/>
        <bgColor indexed="64"/>
      </patternFill>
    </fill>
  </fills>
  <borders count="10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0" fillId="0" borderId="3" xfId="0" applyBorder="1"/>
    <xf numFmtId="0" fontId="0" fillId="0" borderId="0" xfId="0" applyBorder="1"/>
    <xf numFmtId="0" fontId="0" fillId="0" borderId="4" xfId="0" applyBorder="1"/>
    <xf numFmtId="0" fontId="0" fillId="0" borderId="4" xfId="0" applyFill="1" applyBorder="1"/>
    <xf numFmtId="0" fontId="0" fillId="0" borderId="3" xfId="0" applyFill="1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0" xfId="0" applyFont="1" applyBorder="1" applyAlignment="1"/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9" xfId="0" applyFont="1" applyBorder="1" applyAlignment="1">
      <alignment horizontal="center" vertical="center"/>
    </xf>
    <xf numFmtId="3" fontId="0" fillId="0" borderId="9" xfId="0" applyNumberFormat="1" applyFont="1" applyBorder="1" applyAlignment="1">
      <alignment horizontal="center" vertical="center"/>
    </xf>
    <xf numFmtId="2" fontId="0" fillId="5" borderId="9" xfId="0" applyNumberFormat="1" applyFont="1" applyFill="1" applyBorder="1" applyAlignment="1">
      <alignment horizontal="center" vertical="center"/>
    </xf>
    <xf numFmtId="164" fontId="0" fillId="0" borderId="9" xfId="0" applyNumberFormat="1" applyFont="1" applyBorder="1" applyAlignment="1">
      <alignment horizontal="center" vertical="center"/>
    </xf>
    <xf numFmtId="165" fontId="0" fillId="0" borderId="9" xfId="1" applyNumberFormat="1" applyFont="1" applyBorder="1" applyAlignment="1">
      <alignment horizontal="center" vertical="center"/>
    </xf>
    <xf numFmtId="0" fontId="0" fillId="0" borderId="9" xfId="0" applyNumberFormat="1" applyFont="1" applyBorder="1" applyAlignment="1">
      <alignment horizontal="center" vertical="center"/>
    </xf>
    <xf numFmtId="3" fontId="0" fillId="5" borderId="9" xfId="0" applyNumberFormat="1" applyFont="1" applyFill="1" applyBorder="1" applyAlignment="1">
      <alignment horizontal="center" vertical="center"/>
    </xf>
    <xf numFmtId="0" fontId="2" fillId="6" borderId="9" xfId="0" applyFont="1" applyFill="1" applyBorder="1" applyAlignment="1">
      <alignment horizontal="center" vertical="center" wrapText="1"/>
    </xf>
    <xf numFmtId="3" fontId="2" fillId="6" borderId="9" xfId="0" applyNumberFormat="1" applyFont="1" applyFill="1" applyBorder="1" applyAlignment="1">
      <alignment horizontal="center" vertical="center" wrapText="1"/>
    </xf>
    <xf numFmtId="2" fontId="2" fillId="6" borderId="9" xfId="0" applyNumberFormat="1" applyFont="1" applyFill="1" applyBorder="1" applyAlignment="1">
      <alignment horizontal="center" vertical="center" wrapText="1"/>
    </xf>
    <xf numFmtId="164" fontId="2" fillId="6" borderId="9" xfId="0" applyNumberFormat="1" applyFont="1" applyFill="1" applyBorder="1" applyAlignment="1">
      <alignment horizontal="center" vertical="center" wrapText="1"/>
    </xf>
    <xf numFmtId="0" fontId="0" fillId="7" borderId="9" xfId="0" applyNumberFormat="1" applyFont="1" applyFill="1" applyBorder="1" applyAlignment="1">
      <alignment horizontal="center" vertical="center"/>
    </xf>
    <xf numFmtId="0" fontId="0" fillId="8" borderId="9" xfId="0" applyFont="1" applyFill="1" applyBorder="1" applyAlignment="1">
      <alignment horizontal="center"/>
    </xf>
    <xf numFmtId="0" fontId="0" fillId="3" borderId="9" xfId="0" applyFont="1" applyFill="1" applyBorder="1" applyAlignment="1">
      <alignment horizontal="center"/>
    </xf>
    <xf numFmtId="0" fontId="0" fillId="0" borderId="5" xfId="0" applyFill="1" applyBorder="1"/>
    <xf numFmtId="0" fontId="0" fillId="0" borderId="6" xfId="0" applyFill="1" applyBorder="1"/>
    <xf numFmtId="0" fontId="0" fillId="9" borderId="0" xfId="0" applyFill="1"/>
    <xf numFmtId="0" fontId="0" fillId="2" borderId="1" xfId="0" applyFont="1" applyFill="1" applyBorder="1" applyAlignment="1">
      <alignment horizontal="center"/>
    </xf>
    <xf numFmtId="0" fontId="0" fillId="2" borderId="8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0" fillId="4" borderId="1" xfId="0" applyFont="1" applyFill="1" applyBorder="1" applyAlignment="1">
      <alignment horizontal="center"/>
    </xf>
    <xf numFmtId="0" fontId="0" fillId="4" borderId="8" xfId="0" applyFont="1" applyFill="1" applyBorder="1" applyAlignment="1">
      <alignment horizontal="center"/>
    </xf>
    <xf numFmtId="0" fontId="0" fillId="10" borderId="0" xfId="0" applyFill="1"/>
    <xf numFmtId="20" fontId="0" fillId="0" borderId="0" xfId="0" applyNumberFormat="1"/>
    <xf numFmtId="0" fontId="0" fillId="0" borderId="0" xfId="0" applyNumberFormat="1"/>
    <xf numFmtId="0" fontId="0" fillId="11" borderId="0" xfId="0" applyFill="1"/>
  </cellXfs>
  <cellStyles count="2">
    <cellStyle name="Millier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371475</xdr:colOff>
      <xdr:row>9</xdr:row>
      <xdr:rowOff>9525</xdr:rowOff>
    </xdr:from>
    <xdr:to>
      <xdr:col>7</xdr:col>
      <xdr:colOff>371475</xdr:colOff>
      <xdr:row>10</xdr:row>
      <xdr:rowOff>28575</xdr:rowOff>
    </xdr:to>
    <xdr:cxnSp macro="">
      <xdr:nvCxnSpPr>
        <xdr:cNvPr id="8" name="Connecteur droit avec flèche 7"/>
        <xdr:cNvCxnSpPr/>
      </xdr:nvCxnSpPr>
      <xdr:spPr>
        <a:xfrm>
          <a:off x="7686675" y="1762125"/>
          <a:ext cx="0" cy="20955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657225</xdr:colOff>
      <xdr:row>0</xdr:row>
      <xdr:rowOff>171450</xdr:rowOff>
    </xdr:from>
    <xdr:to>
      <xdr:col>6</xdr:col>
      <xdr:colOff>552450</xdr:colOff>
      <xdr:row>6</xdr:row>
      <xdr:rowOff>19050</xdr:rowOff>
    </xdr:to>
    <xdr:sp macro="" textlink="">
      <xdr:nvSpPr>
        <xdr:cNvPr id="2" name="ZoneTexte 1"/>
        <xdr:cNvSpPr txBox="1"/>
      </xdr:nvSpPr>
      <xdr:spPr>
        <a:xfrm>
          <a:off x="657225" y="171450"/>
          <a:ext cx="6448425" cy="1019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/>
            <a:t>Je dois récupérer un km en fonction du produit et du fournisseur et ensuite avoir un résultat selon le produit et l'énergie consommée. </a:t>
          </a:r>
          <a:br>
            <a:rPr lang="fr-FR"/>
          </a:br>
          <a:r>
            <a:rPr lang="fr-FR"/>
            <a:t>J'ai trouvé une fonction SI qui fonctionne mais dès que je fais glisser la formule sur d'autres fournisseurs cela ne fonctionne plus. </a:t>
          </a:r>
          <a:endParaRPr lang="fr-FR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Approvisionnement%20P4Biomasse\Appro\Logistique\ApproFluxBiomass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chantillons"/>
      <sheetName val="Base"/>
      <sheetName val="start 18072016"/>
      <sheetName val="2016 daily GJ"/>
      <sheetName val="ConsoTheorique"/>
      <sheetName val="Appel Broyage"/>
      <sheetName val="Appel de Livraison"/>
      <sheetName val="Visu"/>
      <sheetName val="Suivi de Surcharge"/>
      <sheetName val="Old Livraison BR"/>
      <sheetName val="Certification"/>
      <sheetName val="Recap Humidite Pondere"/>
      <sheetName val="Poids Net Humidite Certif Origi"/>
      <sheetName val="Delivery By Origin"/>
      <sheetName val="Feuil1"/>
      <sheetName val="Km pondéré"/>
      <sheetName val="Distancier"/>
      <sheetName val="Grilles Tarifaires"/>
      <sheetName val="Poids Produit"/>
      <sheetName val="Precia 2016"/>
      <sheetName val="ajust prix"/>
      <sheetName val="Feuil2"/>
      <sheetName val="transpor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2">
          <cell r="K2">
            <v>56500</v>
          </cell>
          <cell r="L2">
            <v>24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32"/>
  <sheetViews>
    <sheetView tabSelected="1" topLeftCell="A2" workbookViewId="0">
      <selection activeCell="H32" sqref="H32"/>
    </sheetView>
  </sheetViews>
  <sheetFormatPr baseColWidth="10" defaultRowHeight="15" x14ac:dyDescent="0.25"/>
  <cols>
    <col min="1" max="1" width="15.28515625" customWidth="1"/>
    <col min="2" max="2" width="21" customWidth="1"/>
    <col min="3" max="3" width="9.28515625" customWidth="1"/>
    <col min="4" max="4" width="8.42578125" customWidth="1"/>
    <col min="5" max="5" width="5" customWidth="1"/>
    <col min="6" max="6" width="10.5703125" customWidth="1"/>
    <col min="7" max="7" width="9.140625" customWidth="1"/>
    <col min="8" max="8" width="6.42578125" customWidth="1"/>
    <col min="9" max="9" width="8.7109375" customWidth="1"/>
    <col min="10" max="10" width="11.5703125" customWidth="1"/>
    <col min="11" max="11" width="19.85546875" customWidth="1"/>
    <col min="12" max="12" width="10.85546875" customWidth="1"/>
    <col min="13" max="13" width="12.42578125" customWidth="1"/>
    <col min="14" max="14" width="7.5703125" customWidth="1"/>
    <col min="15" max="15" width="12.28515625" customWidth="1"/>
    <col min="16" max="16" width="8.5703125" customWidth="1"/>
    <col min="17" max="17" width="12.140625" customWidth="1"/>
  </cols>
  <sheetData>
    <row r="2" spans="1:17" ht="15.75" thickBot="1" x14ac:dyDescent="0.3">
      <c r="K2" t="s">
        <v>15</v>
      </c>
    </row>
    <row r="3" spans="1:17" ht="15.75" thickBot="1" x14ac:dyDescent="0.3">
      <c r="K3" s="2"/>
      <c r="L3" s="29" t="s">
        <v>0</v>
      </c>
      <c r="M3" s="30"/>
      <c r="N3" s="31" t="s">
        <v>1</v>
      </c>
      <c r="O3" s="32"/>
      <c r="P3" s="33" t="s">
        <v>2</v>
      </c>
      <c r="Q3" s="34"/>
    </row>
    <row r="4" spans="1:17" ht="15.75" thickBot="1" x14ac:dyDescent="0.3">
      <c r="K4" s="9"/>
      <c r="L4" s="10" t="s">
        <v>17</v>
      </c>
      <c r="M4" s="10" t="s">
        <v>19</v>
      </c>
      <c r="N4" s="10" t="s">
        <v>17</v>
      </c>
      <c r="O4" s="10" t="s">
        <v>19</v>
      </c>
      <c r="P4" s="10" t="s">
        <v>17</v>
      </c>
      <c r="Q4" s="11" t="s">
        <v>19</v>
      </c>
    </row>
    <row r="5" spans="1:17" x14ac:dyDescent="0.25">
      <c r="K5" s="8" t="s">
        <v>3</v>
      </c>
      <c r="L5" s="1">
        <v>56501</v>
      </c>
      <c r="M5" s="3">
        <v>24</v>
      </c>
      <c r="N5" s="1">
        <v>5300</v>
      </c>
      <c r="O5" s="4">
        <v>18</v>
      </c>
      <c r="P5" s="5">
        <v>62000</v>
      </c>
      <c r="Q5" s="4">
        <v>29</v>
      </c>
    </row>
    <row r="6" spans="1:17" x14ac:dyDescent="0.25">
      <c r="K6" s="1" t="s">
        <v>5</v>
      </c>
      <c r="L6" s="1">
        <v>56500</v>
      </c>
      <c r="M6" s="3">
        <v>20</v>
      </c>
      <c r="N6" s="1"/>
      <c r="O6" s="3"/>
      <c r="P6" s="1"/>
      <c r="Q6" s="3"/>
    </row>
    <row r="7" spans="1:17" ht="15.75" thickBot="1" x14ac:dyDescent="0.3">
      <c r="K7" s="6" t="s">
        <v>4</v>
      </c>
      <c r="L7" s="6">
        <v>58000</v>
      </c>
      <c r="M7" s="7">
        <v>24</v>
      </c>
      <c r="N7" s="26">
        <v>58000</v>
      </c>
      <c r="O7" s="27">
        <v>20</v>
      </c>
      <c r="P7" s="26">
        <v>62000</v>
      </c>
      <c r="Q7" s="27">
        <v>29</v>
      </c>
    </row>
    <row r="9" spans="1:17" x14ac:dyDescent="0.25">
      <c r="H9" t="s">
        <v>23</v>
      </c>
    </row>
    <row r="11" spans="1:17" ht="30" x14ac:dyDescent="0.25">
      <c r="A11" s="19" t="s">
        <v>7</v>
      </c>
      <c r="B11" s="19" t="s">
        <v>8</v>
      </c>
      <c r="C11" s="20" t="s">
        <v>9</v>
      </c>
      <c r="D11" s="21" t="s">
        <v>18</v>
      </c>
      <c r="E11" s="22" t="s">
        <v>10</v>
      </c>
      <c r="F11" s="22" t="s">
        <v>11</v>
      </c>
      <c r="G11" s="22" t="s">
        <v>12</v>
      </c>
      <c r="H11" s="22" t="s">
        <v>6</v>
      </c>
      <c r="I11" s="22" t="s">
        <v>13</v>
      </c>
      <c r="J11" s="19" t="s">
        <v>14</v>
      </c>
    </row>
    <row r="12" spans="1:17" x14ac:dyDescent="0.25">
      <c r="A12" s="24" t="s">
        <v>0</v>
      </c>
      <c r="B12" s="12" t="s">
        <v>3</v>
      </c>
      <c r="C12" s="13">
        <v>16100</v>
      </c>
      <c r="D12" s="14">
        <v>29.9</v>
      </c>
      <c r="E12" s="15">
        <v>3.7767006000000003</v>
      </c>
      <c r="F12" s="16">
        <v>112923.34793999999</v>
      </c>
      <c r="G12" s="17">
        <v>29.97</v>
      </c>
      <c r="H12" s="23">
        <f>IF(AND(F12&gt;L5,D12&gt;M5),D12,IF(AND(F12&gt;L5,D12&lt;M5),M5,IF(AND(ton_reel&lt;M5,F12&lt;L5),D12,"ERROR")))</f>
        <v>29.9</v>
      </c>
      <c r="I12" s="17">
        <v>896.10299999999995</v>
      </c>
      <c r="J12" s="18">
        <v>326</v>
      </c>
    </row>
    <row r="13" spans="1:17" x14ac:dyDescent="0.25">
      <c r="A13" s="25" t="s">
        <v>1</v>
      </c>
      <c r="B13" s="12" t="s">
        <v>5</v>
      </c>
      <c r="C13" s="13">
        <v>16750</v>
      </c>
      <c r="D13" s="14">
        <v>19.05</v>
      </c>
      <c r="E13" s="15">
        <v>3.7279935999999996</v>
      </c>
      <c r="F13" s="16">
        <v>71018.278079999989</v>
      </c>
      <c r="G13" s="17">
        <v>13.94</v>
      </c>
      <c r="H13" s="23">
        <f>IF(AND(F13&gt;L7,D13&gt;M7),D13,IF(AND(F13&gt;L7,D13&lt;M7),M7,IF(AND(ton_reel&lt;M7,F13&lt;L7),D13,"ERROR")))</f>
        <v>24</v>
      </c>
      <c r="I13" s="15"/>
      <c r="J13" s="18">
        <v>80</v>
      </c>
    </row>
    <row r="14" spans="1:17" x14ac:dyDescent="0.25">
      <c r="A14" s="25" t="s">
        <v>1</v>
      </c>
      <c r="B14" s="12" t="s">
        <v>4</v>
      </c>
      <c r="C14" s="13">
        <v>16450</v>
      </c>
      <c r="D14" s="14">
        <v>15.45</v>
      </c>
      <c r="E14" s="15">
        <v>3.9153873999999997</v>
      </c>
      <c r="F14" s="16">
        <v>60492.735329999996</v>
      </c>
      <c r="G14" s="17">
        <v>32.729999999999997</v>
      </c>
      <c r="H14" s="23">
        <f>IF(AND(F14&gt;L6,D14&gt;M6),D14,IF(AND(F14&gt;L6,D14&lt;M6),M6,IF(AND(ton_reel&lt;M6,F14&lt;L6),D14,"ERROR")))</f>
        <v>20</v>
      </c>
      <c r="I14" s="15"/>
      <c r="J14" s="18">
        <v>355</v>
      </c>
    </row>
    <row r="16" spans="1:17" x14ac:dyDescent="0.25">
      <c r="L16">
        <f ca="1">OFFSET($K$4,MATCH(B12,$K$5:$K$7,0),MATCH(A12,$L$3:$Q$3,0))</f>
        <v>56501</v>
      </c>
    </row>
    <row r="17" spans="1:14" x14ac:dyDescent="0.25">
      <c r="K17">
        <f>SUMPRODUCT(($K$5:$K$7=B12)*($L$3:$Q$3=A12)*(L4:Q4="energie min")*($L$5:$Q$7))</f>
        <v>56501</v>
      </c>
    </row>
    <row r="20" spans="1:14" x14ac:dyDescent="0.25">
      <c r="B20" t="s">
        <v>16</v>
      </c>
    </row>
    <row r="21" spans="1:14" x14ac:dyDescent="0.25">
      <c r="A21" s="37">
        <v>1</v>
      </c>
      <c r="B21" s="35" t="s">
        <v>20</v>
      </c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</row>
    <row r="22" spans="1:14" x14ac:dyDescent="0.25">
      <c r="A22" s="37">
        <v>2</v>
      </c>
      <c r="B22" s="35" t="s">
        <v>21</v>
      </c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</row>
    <row r="23" spans="1:14" x14ac:dyDescent="0.25">
      <c r="A23" s="37">
        <v>3</v>
      </c>
      <c r="B23" s="35" t="s">
        <v>22</v>
      </c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</row>
    <row r="24" spans="1:14" x14ac:dyDescent="0.25">
      <c r="A24" s="36"/>
    </row>
    <row r="26" spans="1:14" x14ac:dyDescent="0.25">
      <c r="E26" s="28">
        <f ca="1">IF(AND(VLOOKUP(A12,$A$12:$F$14,6,0)&gt;OFFSET($K$4,MATCH(B12,$K$5:$K$7,0),MATCH(A12,$L$3:$Q$3,0)),VLOOKUP(A12,$A$12:$F$14,4,0)&lt;OFFSET($K$4,MATCH(B12,$K$5:$K$7,0),MATCH(A12,$L$3:$Q$3,0)+1)),OFFSET($K$4,MATCH(B12,$K$5:$K$7,0),MATCH(A12,$L$3:$Q$3,0)+1),VLOOKUP(A12,$A$12:$F$14,4,0))</f>
        <v>29.9</v>
      </c>
    </row>
    <row r="27" spans="1:14" x14ac:dyDescent="0.25">
      <c r="E27" s="28">
        <f ca="1">IF(AND(VLOOKUP(A13,$A$12:$F$14,6,0)&gt;OFFSET($K$4,MATCH(B13,$K$5:$K$7,0),MATCH(A13,$L$3:$Q$3,0)),VLOOKUP(A13,$A$12:$F$14,4,0)&lt;OFFSET($K$4,MATCH(B13,$K$5:$K$7,0),MATCH(A13,$L$3:$Q$3,0)+1)),OFFSET($K$4,MATCH(B13,$K$5:$K$7,0),MATCH(A13,$L$3:$Q$3,0)+1),VLOOKUP(A13,$A$12:$F$14,4,0))</f>
        <v>19.05</v>
      </c>
    </row>
    <row r="28" spans="1:14" x14ac:dyDescent="0.25">
      <c r="E28" s="28">
        <f ca="1">IF(AND(VLOOKUP(A14,$A$12:$F$14,6,0)&gt;OFFSET($K$4,MATCH(B14,$K$5:$K$7,0),MATCH(A14,$L$3:$Q$3,0)),VLOOKUP(A14,$A$12:$F$14,4,0)&lt;OFFSET($K$4,MATCH(B14,$K$5:$K$7,0),MATCH(A14,$L$3:$Q$3,0)+1)),OFFSET($K$4,MATCH(B14,$K$5:$K$7,0),MATCH(A14,$L$3:$Q$3,0)+1),VLOOKUP(A14,$A$12:$F$14,4,0))</f>
        <v>20</v>
      </c>
    </row>
    <row r="29" spans="1:14" x14ac:dyDescent="0.25">
      <c r="B29" s="38" t="s">
        <v>24</v>
      </c>
      <c r="C29" s="38"/>
      <c r="D29" s="38"/>
      <c r="E29" s="38"/>
      <c r="F29" s="38"/>
      <c r="G29" s="38"/>
      <c r="H29" s="38"/>
      <c r="I29" s="38"/>
      <c r="J29" s="38"/>
      <c r="K29" s="38"/>
    </row>
    <row r="30" spans="1:14" x14ac:dyDescent="0.25">
      <c r="B30" t="s">
        <v>25</v>
      </c>
    </row>
    <row r="31" spans="1:14" x14ac:dyDescent="0.25">
      <c r="B31" t="s">
        <v>26</v>
      </c>
    </row>
    <row r="32" spans="1:14" x14ac:dyDescent="0.25">
      <c r="B32" t="s">
        <v>27</v>
      </c>
    </row>
  </sheetData>
  <mergeCells count="3">
    <mergeCell ref="L3:M3"/>
    <mergeCell ref="N3:O3"/>
    <mergeCell ref="P3:Q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2</vt:i4>
      </vt:variant>
    </vt:vector>
  </HeadingPairs>
  <TitlesOfParts>
    <vt:vector size="5" baseType="lpstr">
      <vt:lpstr>Feuil1</vt:lpstr>
      <vt:lpstr>Feuil2</vt:lpstr>
      <vt:lpstr>Feuil3</vt:lpstr>
      <vt:lpstr>energie</vt:lpstr>
      <vt:lpstr>ton_reel</vt:lpstr>
    </vt:vector>
  </TitlesOfParts>
  <Company>EON-IT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N12450</dc:creator>
  <cp:lastModifiedBy>J-P</cp:lastModifiedBy>
  <dcterms:created xsi:type="dcterms:W3CDTF">2016-11-25T14:20:42Z</dcterms:created>
  <dcterms:modified xsi:type="dcterms:W3CDTF">2016-11-26T16:17:53Z</dcterms:modified>
</cp:coreProperties>
</file>