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/>
  <bookViews>
    <workbookView xWindow="0" yWindow="-435" windowWidth="20730" windowHeight="11760" tabRatio="606" firstSheet="3" activeTab="5"/>
  </bookViews>
  <sheets>
    <sheet name="SEM 33-2016" sheetId="2" state="hidden" r:id="rId1"/>
    <sheet name="Magasins (2)" sheetId="3" state="hidden" r:id="rId2"/>
    <sheet name="semaine impaire" sheetId="5" state="hidden" r:id="rId3"/>
    <sheet name="semaine paire (sans samedi pm)" sheetId="9" r:id="rId4"/>
    <sheet name="semaine impaire (ac samedi pm)" sheetId="10" r:id="rId5"/>
    <sheet name="horaires employés" sheetId="13" r:id="rId6"/>
  </sheets>
  <definedNames>
    <definedName name="_xlnm._FilterDatabase" localSheetId="4" hidden="1">'semaine impaire (ac samedi pm)'!$B$2:$BE$34</definedName>
    <definedName name="employés">#REF!</definedName>
    <definedName name="Pjour">MATCH(#REF!,'semaine impaire (ac samedi pm)'!$B$1:$B$120,0)-1</definedName>
    <definedName name="_xlnm.Print_Area" localSheetId="5">'horaires employés'!$A$1:$AJ$26</definedName>
    <definedName name="_xlnm.Print_Area" localSheetId="1">'Magasins (2)'!$B$2:$AJ$112</definedName>
    <definedName name="_xlnm.Print_Area" localSheetId="0">'SEM 33-2016'!$B$2:$AK$117</definedName>
    <definedName name="_xlnm.Print_Area" localSheetId="2">'semaine impaire'!$B$2:$Y$119</definedName>
  </definedNames>
  <calcPr calcId="145621" refMode="R1C1"/>
  <customWorkbookViews>
    <customWorkbookView name="Compteur" guid="{90ABA982-EC67-D242-BC0F-10585A484E74}" yWindow="10" windowWidth="1440" windowHeight="868" tabRatio="500" activeSheetId="2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12" i="13" l="1"/>
  <c r="AF12" i="13"/>
  <c r="AG12" i="13" s="1"/>
  <c r="AH12" i="13" s="1"/>
  <c r="AD12" i="13"/>
  <c r="AA12" i="13"/>
  <c r="AB12" i="13" s="1"/>
  <c r="AC12" i="13" s="1"/>
  <c r="Y12" i="13"/>
  <c r="V12" i="13"/>
  <c r="W12" i="13" s="1"/>
  <c r="X12" i="13" s="1"/>
  <c r="T12" i="13"/>
  <c r="Q12" i="13"/>
  <c r="R12" i="13" s="1"/>
  <c r="S12" i="13" s="1"/>
  <c r="O12" i="13"/>
  <c r="L12" i="13"/>
  <c r="M12" i="13" s="1"/>
  <c r="N12" i="13" s="1"/>
  <c r="J12" i="13"/>
  <c r="G12" i="13"/>
  <c r="H12" i="13" s="1"/>
  <c r="I12" i="13" s="1"/>
  <c r="E12" i="13"/>
  <c r="B12" i="13"/>
  <c r="C12" i="13" s="1"/>
  <c r="D12" i="13" s="1"/>
  <c r="AI11" i="13"/>
  <c r="AG11" i="13"/>
  <c r="AH11" i="13" s="1"/>
  <c r="AF11" i="13"/>
  <c r="AD11" i="13"/>
  <c r="AA11" i="13"/>
  <c r="AB11" i="13" s="1"/>
  <c r="AC11" i="13" s="1"/>
  <c r="Y11" i="13"/>
  <c r="Z11" i="13" s="1"/>
  <c r="V11" i="13"/>
  <c r="W11" i="13" s="1"/>
  <c r="X11" i="13" s="1"/>
  <c r="T11" i="13"/>
  <c r="Q11" i="13"/>
  <c r="R11" i="13" s="1"/>
  <c r="S11" i="13" s="1"/>
  <c r="O11" i="13"/>
  <c r="P11" i="13" s="1"/>
  <c r="L11" i="13"/>
  <c r="M11" i="13" s="1"/>
  <c r="N11" i="13" s="1"/>
  <c r="J11" i="13"/>
  <c r="G11" i="13"/>
  <c r="H11" i="13" s="1"/>
  <c r="I11" i="13" s="1"/>
  <c r="E11" i="13"/>
  <c r="F11" i="13" s="1"/>
  <c r="B11" i="13"/>
  <c r="C11" i="13" s="1"/>
  <c r="D11" i="13" s="1"/>
  <c r="AI10" i="13"/>
  <c r="AF10" i="13"/>
  <c r="AG10" i="13" s="1"/>
  <c r="AH10" i="13" s="1"/>
  <c r="AD10" i="13"/>
  <c r="AE10" i="13" s="1"/>
  <c r="AA10" i="13"/>
  <c r="AB10" i="13" s="1"/>
  <c r="AC10" i="13" s="1"/>
  <c r="Y10" i="13"/>
  <c r="V10" i="13"/>
  <c r="W10" i="13" s="1"/>
  <c r="X10" i="13" s="1"/>
  <c r="T10" i="13"/>
  <c r="U10" i="13" s="1"/>
  <c r="Q10" i="13"/>
  <c r="R10" i="13" s="1"/>
  <c r="S10" i="13" s="1"/>
  <c r="O10" i="13"/>
  <c r="L10" i="13"/>
  <c r="M10" i="13" s="1"/>
  <c r="N10" i="13" s="1"/>
  <c r="J10" i="13"/>
  <c r="K10" i="13" s="1"/>
  <c r="G10" i="13"/>
  <c r="H10" i="13" s="1"/>
  <c r="I10" i="13" s="1"/>
  <c r="E10" i="13"/>
  <c r="B10" i="13"/>
  <c r="C10" i="13" s="1"/>
  <c r="D10" i="13" s="1"/>
  <c r="AI9" i="13"/>
  <c r="AF9" i="13"/>
  <c r="AG9" i="13" s="1"/>
  <c r="AH9" i="13" s="1"/>
  <c r="AD9" i="13"/>
  <c r="AA9" i="13"/>
  <c r="AB9" i="13" s="1"/>
  <c r="AC9" i="13" s="1"/>
  <c r="Y9" i="13"/>
  <c r="W9" i="13"/>
  <c r="V9" i="13"/>
  <c r="T9" i="13"/>
  <c r="Q9" i="13"/>
  <c r="R9" i="13" s="1"/>
  <c r="S9" i="13" s="1"/>
  <c r="O9" i="13"/>
  <c r="L9" i="13"/>
  <c r="M9" i="13" s="1"/>
  <c r="N9" i="13" s="1"/>
  <c r="J9" i="13"/>
  <c r="G9" i="13"/>
  <c r="H9" i="13" s="1"/>
  <c r="I9" i="13" s="1"/>
  <c r="E9" i="13"/>
  <c r="B9" i="13"/>
  <c r="C9" i="13" s="1"/>
  <c r="D9" i="13" s="1"/>
  <c r="AI8" i="13"/>
  <c r="AF8" i="13"/>
  <c r="AG8" i="13" s="1"/>
  <c r="AH8" i="13" s="1"/>
  <c r="AD8" i="13"/>
  <c r="AA8" i="13"/>
  <c r="AB8" i="13" s="1"/>
  <c r="AC8" i="13" s="1"/>
  <c r="Y8" i="13"/>
  <c r="Z8" i="13" s="1"/>
  <c r="V8" i="13"/>
  <c r="W8" i="13" s="1"/>
  <c r="X8" i="13" s="1"/>
  <c r="T8" i="13"/>
  <c r="Q8" i="13"/>
  <c r="R8" i="13" s="1"/>
  <c r="S8" i="13" s="1"/>
  <c r="O8" i="13"/>
  <c r="P8" i="13" s="1"/>
  <c r="L8" i="13"/>
  <c r="M8" i="13" s="1"/>
  <c r="N8" i="13" s="1"/>
  <c r="J8" i="13"/>
  <c r="G8" i="13"/>
  <c r="H8" i="13" s="1"/>
  <c r="I8" i="13" s="1"/>
  <c r="E8" i="13"/>
  <c r="B8" i="13"/>
  <c r="C8" i="13" s="1"/>
  <c r="D8" i="13" s="1"/>
  <c r="AI7" i="13"/>
  <c r="AF7" i="13"/>
  <c r="AG7" i="13" s="1"/>
  <c r="AH7" i="13" s="1"/>
  <c r="AD7" i="13"/>
  <c r="AA7" i="13"/>
  <c r="AB7" i="13" s="1"/>
  <c r="AC7" i="13" s="1"/>
  <c r="Y7" i="13"/>
  <c r="V7" i="13"/>
  <c r="W7" i="13" s="1"/>
  <c r="X7" i="13" s="1"/>
  <c r="T7" i="13"/>
  <c r="Q7" i="13"/>
  <c r="R7" i="13" s="1"/>
  <c r="S7" i="13" s="1"/>
  <c r="O7" i="13"/>
  <c r="L7" i="13"/>
  <c r="M7" i="13" s="1"/>
  <c r="N7" i="13" s="1"/>
  <c r="J7" i="13"/>
  <c r="G7" i="13"/>
  <c r="H7" i="13" s="1"/>
  <c r="I7" i="13" s="1"/>
  <c r="E7" i="13"/>
  <c r="B7" i="13"/>
  <c r="C7" i="13" s="1"/>
  <c r="D7" i="13" s="1"/>
  <c r="AI6" i="13"/>
  <c r="AF6" i="13"/>
  <c r="AG6" i="13" s="1"/>
  <c r="AH6" i="13" s="1"/>
  <c r="AD6" i="13"/>
  <c r="AA6" i="13"/>
  <c r="AB6" i="13" s="1"/>
  <c r="AC6" i="13" s="1"/>
  <c r="Y6" i="13"/>
  <c r="V6" i="13"/>
  <c r="W6" i="13" s="1"/>
  <c r="X6" i="13" s="1"/>
  <c r="T6" i="13"/>
  <c r="Q6" i="13"/>
  <c r="R6" i="13" s="1"/>
  <c r="S6" i="13" s="1"/>
  <c r="O6" i="13"/>
  <c r="L6" i="13"/>
  <c r="M6" i="13" s="1"/>
  <c r="N6" i="13" s="1"/>
  <c r="J6" i="13"/>
  <c r="G6" i="13"/>
  <c r="H6" i="13" s="1"/>
  <c r="I6" i="13" s="1"/>
  <c r="E6" i="13"/>
  <c r="B6" i="13"/>
  <c r="C6" i="13" s="1"/>
  <c r="D6" i="13" s="1"/>
  <c r="AI5" i="13"/>
  <c r="AF5" i="13"/>
  <c r="AG5" i="13" s="1"/>
  <c r="AH5" i="13" s="1"/>
  <c r="AD5" i="13"/>
  <c r="AE5" i="13" s="1"/>
  <c r="AA5" i="13"/>
  <c r="AB5" i="13" s="1"/>
  <c r="AC5" i="13" s="1"/>
  <c r="Y5" i="13"/>
  <c r="V5" i="13"/>
  <c r="W5" i="13" s="1"/>
  <c r="X5" i="13" s="1"/>
  <c r="T5" i="13"/>
  <c r="Q5" i="13"/>
  <c r="R5" i="13" s="1"/>
  <c r="S5" i="13" s="1"/>
  <c r="O5" i="13"/>
  <c r="L5" i="13"/>
  <c r="M5" i="13" s="1"/>
  <c r="N5" i="13" s="1"/>
  <c r="J5" i="13"/>
  <c r="G5" i="13"/>
  <c r="H5" i="13" s="1"/>
  <c r="I5" i="13" s="1"/>
  <c r="E5" i="13"/>
  <c r="B5" i="13"/>
  <c r="C5" i="13" s="1"/>
  <c r="D5" i="13" s="1"/>
  <c r="AI4" i="13"/>
  <c r="AJ4" i="13" s="1"/>
  <c r="AF4" i="13"/>
  <c r="AG4" i="13" s="1"/>
  <c r="AH4" i="13" s="1"/>
  <c r="AD4" i="13"/>
  <c r="AA4" i="13"/>
  <c r="AB4" i="13" s="1"/>
  <c r="AC4" i="13" s="1"/>
  <c r="Y4" i="13"/>
  <c r="Z4" i="13" s="1"/>
  <c r="V4" i="13"/>
  <c r="W4" i="13" s="1"/>
  <c r="X4" i="13" s="1"/>
  <c r="T4" i="13"/>
  <c r="Q4" i="13"/>
  <c r="R4" i="13" s="1"/>
  <c r="S4" i="13" s="1"/>
  <c r="O4" i="13"/>
  <c r="P4" i="13" s="1"/>
  <c r="L4" i="13"/>
  <c r="M4" i="13" s="1"/>
  <c r="N4" i="13" s="1"/>
  <c r="J4" i="13"/>
  <c r="G4" i="13"/>
  <c r="H4" i="13" s="1"/>
  <c r="I4" i="13" s="1"/>
  <c r="E4" i="13"/>
  <c r="F4" i="13" s="1"/>
  <c r="B4" i="13"/>
  <c r="C4" i="13" s="1"/>
  <c r="D4" i="13" s="1"/>
  <c r="AI3" i="13"/>
  <c r="AF3" i="13"/>
  <c r="AG3" i="13" s="1"/>
  <c r="AH3" i="13" s="1"/>
  <c r="AD3" i="13"/>
  <c r="AA3" i="13"/>
  <c r="AB3" i="13" s="1"/>
  <c r="AC3" i="13" s="1"/>
  <c r="Y3" i="13"/>
  <c r="V3" i="13"/>
  <c r="W3" i="13" s="1"/>
  <c r="X3" i="13" s="1"/>
  <c r="T3" i="13"/>
  <c r="U3" i="13" s="1"/>
  <c r="Q3" i="13"/>
  <c r="R3" i="13" s="1"/>
  <c r="S3" i="13" s="1"/>
  <c r="O3" i="13"/>
  <c r="L3" i="13"/>
  <c r="M3" i="13" s="1"/>
  <c r="N3" i="13" s="1"/>
  <c r="J3" i="13"/>
  <c r="K3" i="13" s="1"/>
  <c r="G3" i="13"/>
  <c r="H3" i="13" s="1"/>
  <c r="I3" i="13" s="1"/>
  <c r="E3" i="13"/>
  <c r="B3" i="13"/>
  <c r="C3" i="13" s="1"/>
  <c r="D3" i="13" s="1"/>
  <c r="AI26" i="13"/>
  <c r="AJ26" i="13" s="1"/>
  <c r="AF26" i="13"/>
  <c r="AG26" i="13" s="1"/>
  <c r="AH26" i="13" s="1"/>
  <c r="AD26" i="13"/>
  <c r="AE26" i="13" s="1"/>
  <c r="AA26" i="13"/>
  <c r="AB26" i="13" s="1"/>
  <c r="AC26" i="13" s="1"/>
  <c r="Y26" i="13"/>
  <c r="Z26" i="13" s="1"/>
  <c r="V26" i="13"/>
  <c r="W26" i="13" s="1"/>
  <c r="X26" i="13" s="1"/>
  <c r="T26" i="13"/>
  <c r="U26" i="13" s="1"/>
  <c r="Q26" i="13"/>
  <c r="R26" i="13" s="1"/>
  <c r="S26" i="13" s="1"/>
  <c r="O26" i="13"/>
  <c r="P26" i="13" s="1"/>
  <c r="L26" i="13"/>
  <c r="M26" i="13" s="1"/>
  <c r="N26" i="13" s="1"/>
  <c r="J26" i="13"/>
  <c r="K26" i="13" s="1"/>
  <c r="G26" i="13"/>
  <c r="H26" i="13" s="1"/>
  <c r="I26" i="13" s="1"/>
  <c r="E26" i="13"/>
  <c r="F26" i="13" s="1"/>
  <c r="B26" i="13"/>
  <c r="C26" i="13" s="1"/>
  <c r="D26" i="13" s="1"/>
  <c r="AI25" i="13"/>
  <c r="AJ25" i="13" s="1"/>
  <c r="AF25" i="13"/>
  <c r="AG25" i="13" s="1"/>
  <c r="AH25" i="13" s="1"/>
  <c r="AD25" i="13"/>
  <c r="AE25" i="13" s="1"/>
  <c r="AA25" i="13"/>
  <c r="AB25" i="13" s="1"/>
  <c r="AC25" i="13" s="1"/>
  <c r="Y25" i="13"/>
  <c r="Z25" i="13" s="1"/>
  <c r="V25" i="13"/>
  <c r="W25" i="13" s="1"/>
  <c r="X25" i="13" s="1"/>
  <c r="T25" i="13"/>
  <c r="U25" i="13" s="1"/>
  <c r="Q25" i="13"/>
  <c r="R25" i="13" s="1"/>
  <c r="S25" i="13" s="1"/>
  <c r="O25" i="13"/>
  <c r="P25" i="13" s="1"/>
  <c r="L25" i="13"/>
  <c r="M25" i="13" s="1"/>
  <c r="N25" i="13" s="1"/>
  <c r="J25" i="13"/>
  <c r="K25" i="13" s="1"/>
  <c r="G25" i="13"/>
  <c r="H25" i="13" s="1"/>
  <c r="I25" i="13" s="1"/>
  <c r="E25" i="13"/>
  <c r="F25" i="13" s="1"/>
  <c r="B25" i="13"/>
  <c r="C25" i="13" s="1"/>
  <c r="D25" i="13" s="1"/>
  <c r="AI24" i="13"/>
  <c r="AJ24" i="13" s="1"/>
  <c r="AF24" i="13"/>
  <c r="AG24" i="13" s="1"/>
  <c r="AH24" i="13" s="1"/>
  <c r="AD24" i="13"/>
  <c r="AE24" i="13" s="1"/>
  <c r="AA24" i="13"/>
  <c r="AB24" i="13" s="1"/>
  <c r="AC24" i="13" s="1"/>
  <c r="Y24" i="13"/>
  <c r="Z24" i="13" s="1"/>
  <c r="V24" i="13"/>
  <c r="W24" i="13" s="1"/>
  <c r="X24" i="13" s="1"/>
  <c r="T24" i="13"/>
  <c r="U24" i="13" s="1"/>
  <c r="Q24" i="13"/>
  <c r="R24" i="13" s="1"/>
  <c r="S24" i="13" s="1"/>
  <c r="O24" i="13"/>
  <c r="P24" i="13" s="1"/>
  <c r="L24" i="13"/>
  <c r="M24" i="13" s="1"/>
  <c r="N24" i="13" s="1"/>
  <c r="J24" i="13"/>
  <c r="K24" i="13" s="1"/>
  <c r="G24" i="13"/>
  <c r="H24" i="13" s="1"/>
  <c r="I24" i="13" s="1"/>
  <c r="E24" i="13"/>
  <c r="F24" i="13" s="1"/>
  <c r="B24" i="13"/>
  <c r="C24" i="13" s="1"/>
  <c r="D24" i="13" s="1"/>
  <c r="AI23" i="13"/>
  <c r="AJ23" i="13" s="1"/>
  <c r="AF23" i="13"/>
  <c r="AG23" i="13" s="1"/>
  <c r="AH23" i="13" s="1"/>
  <c r="AD23" i="13"/>
  <c r="AE23" i="13" s="1"/>
  <c r="AA23" i="13"/>
  <c r="AB23" i="13" s="1"/>
  <c r="AC23" i="13" s="1"/>
  <c r="Y23" i="13"/>
  <c r="Z23" i="13" s="1"/>
  <c r="V23" i="13"/>
  <c r="W23" i="13" s="1"/>
  <c r="X23" i="13" s="1"/>
  <c r="T23" i="13"/>
  <c r="U23" i="13" s="1"/>
  <c r="Q23" i="13"/>
  <c r="R23" i="13" s="1"/>
  <c r="S23" i="13" s="1"/>
  <c r="O23" i="13"/>
  <c r="P23" i="13" s="1"/>
  <c r="L23" i="13"/>
  <c r="M23" i="13" s="1"/>
  <c r="N23" i="13" s="1"/>
  <c r="J23" i="13"/>
  <c r="K23" i="13" s="1"/>
  <c r="G23" i="13"/>
  <c r="H23" i="13" s="1"/>
  <c r="I23" i="13" s="1"/>
  <c r="E23" i="13"/>
  <c r="F23" i="13" s="1"/>
  <c r="B23" i="13"/>
  <c r="C23" i="13" s="1"/>
  <c r="D23" i="13" s="1"/>
  <c r="AI22" i="13"/>
  <c r="AJ22" i="13" s="1"/>
  <c r="AF22" i="13"/>
  <c r="AG22" i="13" s="1"/>
  <c r="AH22" i="13" s="1"/>
  <c r="AD22" i="13"/>
  <c r="AE22" i="13" s="1"/>
  <c r="AA22" i="13"/>
  <c r="AB22" i="13" s="1"/>
  <c r="AC22" i="13" s="1"/>
  <c r="Y22" i="13"/>
  <c r="Z22" i="13" s="1"/>
  <c r="V22" i="13"/>
  <c r="W22" i="13" s="1"/>
  <c r="X22" i="13" s="1"/>
  <c r="T22" i="13"/>
  <c r="U22" i="13" s="1"/>
  <c r="Q22" i="13"/>
  <c r="R22" i="13" s="1"/>
  <c r="S22" i="13" s="1"/>
  <c r="O22" i="13"/>
  <c r="P22" i="13" s="1"/>
  <c r="L22" i="13"/>
  <c r="M22" i="13" s="1"/>
  <c r="N22" i="13" s="1"/>
  <c r="J22" i="13"/>
  <c r="K22" i="13" s="1"/>
  <c r="G22" i="13"/>
  <c r="H22" i="13" s="1"/>
  <c r="I22" i="13" s="1"/>
  <c r="E22" i="13"/>
  <c r="F22" i="13" s="1"/>
  <c r="B22" i="13"/>
  <c r="C22" i="13" s="1"/>
  <c r="D22" i="13" s="1"/>
  <c r="AI21" i="13"/>
  <c r="AJ21" i="13" s="1"/>
  <c r="AF21" i="13"/>
  <c r="AG21" i="13" s="1"/>
  <c r="AH21" i="13" s="1"/>
  <c r="AD21" i="13"/>
  <c r="AE21" i="13" s="1"/>
  <c r="AA21" i="13"/>
  <c r="AB21" i="13" s="1"/>
  <c r="AC21" i="13" s="1"/>
  <c r="Y21" i="13"/>
  <c r="Z21" i="13" s="1"/>
  <c r="V21" i="13"/>
  <c r="W21" i="13" s="1"/>
  <c r="X21" i="13" s="1"/>
  <c r="T21" i="13"/>
  <c r="U21" i="13" s="1"/>
  <c r="Q21" i="13"/>
  <c r="R21" i="13" s="1"/>
  <c r="S21" i="13" s="1"/>
  <c r="O21" i="13"/>
  <c r="P21" i="13" s="1"/>
  <c r="L21" i="13"/>
  <c r="M21" i="13" s="1"/>
  <c r="N21" i="13" s="1"/>
  <c r="J21" i="13"/>
  <c r="K21" i="13" s="1"/>
  <c r="G21" i="13"/>
  <c r="H21" i="13" s="1"/>
  <c r="I21" i="13" s="1"/>
  <c r="E21" i="13"/>
  <c r="F21" i="13" s="1"/>
  <c r="B21" i="13"/>
  <c r="C21" i="13" s="1"/>
  <c r="D21" i="13" s="1"/>
  <c r="AI20" i="13"/>
  <c r="AJ20" i="13" s="1"/>
  <c r="AF20" i="13"/>
  <c r="AG20" i="13" s="1"/>
  <c r="AH20" i="13" s="1"/>
  <c r="AD20" i="13"/>
  <c r="AE20" i="13" s="1"/>
  <c r="AA20" i="13"/>
  <c r="AB20" i="13" s="1"/>
  <c r="AC20" i="13" s="1"/>
  <c r="Y20" i="13"/>
  <c r="Z20" i="13" s="1"/>
  <c r="V20" i="13"/>
  <c r="W20" i="13" s="1"/>
  <c r="X20" i="13" s="1"/>
  <c r="T20" i="13"/>
  <c r="U20" i="13" s="1"/>
  <c r="Q20" i="13"/>
  <c r="R20" i="13" s="1"/>
  <c r="S20" i="13" s="1"/>
  <c r="O20" i="13"/>
  <c r="P20" i="13" s="1"/>
  <c r="L20" i="13"/>
  <c r="M20" i="13" s="1"/>
  <c r="N20" i="13" s="1"/>
  <c r="J20" i="13"/>
  <c r="K20" i="13" s="1"/>
  <c r="G20" i="13"/>
  <c r="H20" i="13" s="1"/>
  <c r="I20" i="13" s="1"/>
  <c r="E20" i="13"/>
  <c r="F20" i="13" s="1"/>
  <c r="B20" i="13"/>
  <c r="C20" i="13" s="1"/>
  <c r="D20" i="13" s="1"/>
  <c r="AI19" i="13"/>
  <c r="AJ19" i="13" s="1"/>
  <c r="AF19" i="13"/>
  <c r="AG19" i="13" s="1"/>
  <c r="AH19" i="13" s="1"/>
  <c r="AD19" i="13"/>
  <c r="AE19" i="13" s="1"/>
  <c r="AA19" i="13"/>
  <c r="AB19" i="13" s="1"/>
  <c r="AC19" i="13" s="1"/>
  <c r="Y19" i="13"/>
  <c r="Z19" i="13" s="1"/>
  <c r="V19" i="13"/>
  <c r="W19" i="13" s="1"/>
  <c r="X19" i="13" s="1"/>
  <c r="T19" i="13"/>
  <c r="U19" i="13" s="1"/>
  <c r="Q19" i="13"/>
  <c r="R19" i="13" s="1"/>
  <c r="S19" i="13" s="1"/>
  <c r="O19" i="13"/>
  <c r="P19" i="13" s="1"/>
  <c r="L19" i="13"/>
  <c r="M19" i="13" s="1"/>
  <c r="N19" i="13" s="1"/>
  <c r="J19" i="13"/>
  <c r="K19" i="13" s="1"/>
  <c r="G19" i="13"/>
  <c r="H19" i="13" s="1"/>
  <c r="I19" i="13" s="1"/>
  <c r="E19" i="13"/>
  <c r="F19" i="13" s="1"/>
  <c r="B19" i="13"/>
  <c r="C19" i="13" s="1"/>
  <c r="D19" i="13" s="1"/>
  <c r="AI18" i="13"/>
  <c r="AJ18" i="13" s="1"/>
  <c r="AF18" i="13"/>
  <c r="AG18" i="13" s="1"/>
  <c r="AH18" i="13" s="1"/>
  <c r="AD18" i="13"/>
  <c r="AE18" i="13" s="1"/>
  <c r="AA18" i="13"/>
  <c r="AB18" i="13" s="1"/>
  <c r="AC18" i="13" s="1"/>
  <c r="Y18" i="13"/>
  <c r="Z18" i="13" s="1"/>
  <c r="V18" i="13"/>
  <c r="W18" i="13" s="1"/>
  <c r="X18" i="13" s="1"/>
  <c r="T18" i="13"/>
  <c r="U18" i="13" s="1"/>
  <c r="Q18" i="13"/>
  <c r="R18" i="13" s="1"/>
  <c r="S18" i="13" s="1"/>
  <c r="O18" i="13"/>
  <c r="P18" i="13" s="1"/>
  <c r="L18" i="13"/>
  <c r="M18" i="13" s="1"/>
  <c r="N18" i="13" s="1"/>
  <c r="J18" i="13"/>
  <c r="K18" i="13" s="1"/>
  <c r="G18" i="13"/>
  <c r="H18" i="13" s="1"/>
  <c r="I18" i="13" s="1"/>
  <c r="E18" i="13"/>
  <c r="F18" i="13" s="1"/>
  <c r="B18" i="13"/>
  <c r="C18" i="13" s="1"/>
  <c r="D18" i="13" s="1"/>
  <c r="AI17" i="13"/>
  <c r="AJ17" i="13" s="1"/>
  <c r="AF17" i="13"/>
  <c r="AG17" i="13" s="1"/>
  <c r="AH17" i="13" s="1"/>
  <c r="AD17" i="13"/>
  <c r="AE17" i="13" s="1"/>
  <c r="AA17" i="13"/>
  <c r="AB17" i="13" s="1"/>
  <c r="AC17" i="13" s="1"/>
  <c r="Y17" i="13"/>
  <c r="Z17" i="13" s="1"/>
  <c r="V17" i="13"/>
  <c r="W17" i="13" s="1"/>
  <c r="X17" i="13" s="1"/>
  <c r="T17" i="13"/>
  <c r="U17" i="13" s="1"/>
  <c r="Q17" i="13"/>
  <c r="R17" i="13" s="1"/>
  <c r="S17" i="13" s="1"/>
  <c r="O17" i="13"/>
  <c r="P17" i="13" s="1"/>
  <c r="L17" i="13"/>
  <c r="M17" i="13" s="1"/>
  <c r="N17" i="13" s="1"/>
  <c r="J17" i="13"/>
  <c r="K17" i="13" s="1"/>
  <c r="G17" i="13"/>
  <c r="H17" i="13" s="1"/>
  <c r="I17" i="13" s="1"/>
  <c r="E17" i="13"/>
  <c r="F17" i="13" s="1"/>
  <c r="B17" i="13"/>
  <c r="C17" i="13" s="1"/>
  <c r="D17" i="13" s="1"/>
  <c r="AJ12" i="13"/>
  <c r="AJ11" i="13"/>
  <c r="AJ10" i="13"/>
  <c r="AJ9" i="13"/>
  <c r="AJ8" i="13"/>
  <c r="AJ7" i="13"/>
  <c r="AJ6" i="13"/>
  <c r="AJ5" i="13"/>
  <c r="AJ3" i="13"/>
  <c r="AE12" i="13"/>
  <c r="AE11" i="13"/>
  <c r="AE9" i="13"/>
  <c r="AE8" i="13"/>
  <c r="AE7" i="13"/>
  <c r="AE6" i="13"/>
  <c r="AE4" i="13"/>
  <c r="AE3" i="13"/>
  <c r="Z12" i="13"/>
  <c r="Z10" i="13"/>
  <c r="Z9" i="13"/>
  <c r="X9" i="13"/>
  <c r="Z7" i="13"/>
  <c r="Z6" i="13"/>
  <c r="Z5" i="13"/>
  <c r="Z3" i="13"/>
  <c r="U12" i="13"/>
  <c r="U11" i="13"/>
  <c r="U9" i="13"/>
  <c r="U8" i="13"/>
  <c r="U7" i="13"/>
  <c r="U6" i="13"/>
  <c r="U5" i="13"/>
  <c r="U4" i="13"/>
  <c r="P12" i="13"/>
  <c r="P10" i="13"/>
  <c r="P9" i="13"/>
  <c r="P7" i="13"/>
  <c r="P6" i="13"/>
  <c r="P5" i="13"/>
  <c r="P3" i="13"/>
  <c r="K12" i="13"/>
  <c r="K11" i="13"/>
  <c r="K9" i="13"/>
  <c r="K8" i="13"/>
  <c r="K7" i="13"/>
  <c r="K6" i="13"/>
  <c r="K5" i="13"/>
  <c r="K4" i="13"/>
  <c r="F5" i="13"/>
  <c r="F6" i="13"/>
  <c r="F7" i="13"/>
  <c r="F8" i="13"/>
  <c r="F9" i="13"/>
  <c r="F10" i="13"/>
  <c r="F12" i="13"/>
  <c r="F3" i="13"/>
  <c r="AP160" i="10" l="1"/>
  <c r="F157" i="10"/>
  <c r="BD154" i="10"/>
  <c r="BC154" i="10"/>
  <c r="BB154" i="10"/>
  <c r="BA154" i="10"/>
  <c r="AZ154" i="10"/>
  <c r="AY154" i="10"/>
  <c r="AX154" i="10"/>
  <c r="AW154" i="10"/>
  <c r="AV154" i="10"/>
  <c r="AU154" i="10"/>
  <c r="AT154" i="10"/>
  <c r="AS154" i="10"/>
  <c r="AR154" i="10"/>
  <c r="AQ154" i="10"/>
  <c r="AP154" i="10"/>
  <c r="AO154" i="10"/>
  <c r="AN154" i="10"/>
  <c r="AM154" i="10"/>
  <c r="AL154" i="10"/>
  <c r="AK154" i="10"/>
  <c r="AJ154" i="10"/>
  <c r="AI154" i="10"/>
  <c r="AH154" i="10"/>
  <c r="AG154" i="10"/>
  <c r="AF154" i="10"/>
  <c r="AE154" i="10"/>
  <c r="AD154" i="10"/>
  <c r="AC154" i="10"/>
  <c r="AB154" i="10"/>
  <c r="AA154" i="10"/>
  <c r="Z154" i="10"/>
  <c r="Y154" i="10"/>
  <c r="X154" i="10"/>
  <c r="W154" i="10"/>
  <c r="V154" i="10"/>
  <c r="U154" i="10"/>
  <c r="T154" i="10"/>
  <c r="S154" i="10"/>
  <c r="R154" i="10"/>
  <c r="Q154" i="10"/>
  <c r="P154" i="10"/>
  <c r="O154" i="10"/>
  <c r="N154" i="10"/>
  <c r="M154" i="10"/>
  <c r="L154" i="10"/>
  <c r="K154" i="10"/>
  <c r="J154" i="10"/>
  <c r="I154" i="10"/>
  <c r="H154" i="10"/>
  <c r="G154" i="10"/>
  <c r="BE154" i="10" s="1"/>
  <c r="BD153" i="10"/>
  <c r="BC153" i="10"/>
  <c r="BB153" i="10"/>
  <c r="BA153" i="10"/>
  <c r="AZ153" i="10"/>
  <c r="AY153" i="10"/>
  <c r="AX153" i="10"/>
  <c r="AW153" i="10"/>
  <c r="AV153" i="10"/>
  <c r="AU153" i="10"/>
  <c r="AT153" i="10"/>
  <c r="AS153" i="10"/>
  <c r="AR153" i="10"/>
  <c r="AQ153" i="10"/>
  <c r="AP153" i="10"/>
  <c r="AO153" i="10"/>
  <c r="AN153" i="10"/>
  <c r="AM153" i="10"/>
  <c r="AL153" i="10"/>
  <c r="AK153" i="10"/>
  <c r="AJ153" i="10"/>
  <c r="AI153" i="10"/>
  <c r="AH153" i="10"/>
  <c r="AG153" i="10"/>
  <c r="AF153" i="10"/>
  <c r="AE153" i="10"/>
  <c r="AD153" i="10"/>
  <c r="AC153" i="10"/>
  <c r="AB153" i="10"/>
  <c r="AA153" i="10"/>
  <c r="Z153" i="10"/>
  <c r="Y153" i="10"/>
  <c r="X153" i="10"/>
  <c r="W153" i="10"/>
  <c r="V153" i="10"/>
  <c r="U153" i="10"/>
  <c r="T153" i="10"/>
  <c r="S153" i="10"/>
  <c r="R153" i="10"/>
  <c r="Q153" i="10"/>
  <c r="P153" i="10"/>
  <c r="O153" i="10"/>
  <c r="N153" i="10"/>
  <c r="M153" i="10"/>
  <c r="L153" i="10"/>
  <c r="K153" i="10"/>
  <c r="J153" i="10"/>
  <c r="I153" i="10"/>
  <c r="H153" i="10"/>
  <c r="G153" i="10"/>
  <c r="C153" i="10"/>
  <c r="BD152" i="10"/>
  <c r="BC152" i="10"/>
  <c r="BB152" i="10"/>
  <c r="BA152" i="10"/>
  <c r="AZ152" i="10"/>
  <c r="AY152" i="10"/>
  <c r="AX152" i="10"/>
  <c r="AW152" i="10"/>
  <c r="AV152" i="10"/>
  <c r="AU152" i="10"/>
  <c r="AT152" i="10"/>
  <c r="AS152" i="10"/>
  <c r="AR152" i="10"/>
  <c r="AQ152" i="10"/>
  <c r="AP152" i="10"/>
  <c r="AO152" i="10"/>
  <c r="AN152" i="10"/>
  <c r="AM152" i="10"/>
  <c r="AL152" i="10"/>
  <c r="AK152" i="10"/>
  <c r="AJ152" i="10"/>
  <c r="AI152" i="10"/>
  <c r="AH152" i="10"/>
  <c r="AG152" i="10"/>
  <c r="AF152" i="10"/>
  <c r="AE152" i="10"/>
  <c r="AD152" i="10"/>
  <c r="AC152" i="10"/>
  <c r="AB152" i="10"/>
  <c r="AA152" i="10"/>
  <c r="Z152" i="10"/>
  <c r="Y152" i="10"/>
  <c r="X152" i="10"/>
  <c r="W152" i="10"/>
  <c r="V152" i="10"/>
  <c r="U152" i="10"/>
  <c r="T152" i="10"/>
  <c r="S152" i="10"/>
  <c r="R152" i="10"/>
  <c r="Q152" i="10"/>
  <c r="P152" i="10"/>
  <c r="O152" i="10"/>
  <c r="N152" i="10"/>
  <c r="M152" i="10"/>
  <c r="L152" i="10"/>
  <c r="K152" i="10"/>
  <c r="J152" i="10"/>
  <c r="I152" i="10"/>
  <c r="H152" i="10"/>
  <c r="G152" i="10"/>
  <c r="BD151" i="10"/>
  <c r="BC151" i="10"/>
  <c r="BB151" i="10"/>
  <c r="BA151" i="10"/>
  <c r="AZ151" i="10"/>
  <c r="AY151" i="10"/>
  <c r="AX151" i="10"/>
  <c r="AW151" i="10"/>
  <c r="AV151" i="10"/>
  <c r="AU151" i="10"/>
  <c r="AT151" i="10"/>
  <c r="AS151" i="10"/>
  <c r="AR151" i="10"/>
  <c r="AQ151" i="10"/>
  <c r="AP151" i="10"/>
  <c r="AO151" i="10"/>
  <c r="AN151" i="10"/>
  <c r="AM151" i="10"/>
  <c r="AL151" i="10"/>
  <c r="AK151" i="10"/>
  <c r="AJ151" i="10"/>
  <c r="AI151" i="10"/>
  <c r="AH151" i="10"/>
  <c r="AG151" i="10"/>
  <c r="AF151" i="10"/>
  <c r="AE151" i="10"/>
  <c r="AD151" i="10"/>
  <c r="AC151" i="10"/>
  <c r="AB151" i="10"/>
  <c r="AA151" i="10"/>
  <c r="Z151" i="10"/>
  <c r="Y151" i="10"/>
  <c r="X151" i="10"/>
  <c r="W151" i="10"/>
  <c r="V151" i="10"/>
  <c r="U151" i="10"/>
  <c r="T151" i="10"/>
  <c r="S151" i="10"/>
  <c r="R151" i="10"/>
  <c r="Q151" i="10"/>
  <c r="P151" i="10"/>
  <c r="O151" i="10"/>
  <c r="N151" i="10"/>
  <c r="M151" i="10"/>
  <c r="L151" i="10"/>
  <c r="K151" i="10"/>
  <c r="J151" i="10"/>
  <c r="I151" i="10"/>
  <c r="H151" i="10"/>
  <c r="G151" i="10"/>
  <c r="C151" i="10"/>
  <c r="BD150" i="10"/>
  <c r="BC150" i="10"/>
  <c r="BB150" i="10"/>
  <c r="BA150" i="10"/>
  <c r="AZ150" i="10"/>
  <c r="AY150" i="10"/>
  <c r="AX150" i="10"/>
  <c r="AW150" i="10"/>
  <c r="AV150" i="10"/>
  <c r="AU150" i="10"/>
  <c r="AT150" i="10"/>
  <c r="AS150" i="10"/>
  <c r="AR150" i="10"/>
  <c r="AQ150" i="10"/>
  <c r="AP150" i="10"/>
  <c r="AO150" i="10"/>
  <c r="AN150" i="10"/>
  <c r="AM150" i="10"/>
  <c r="AL150" i="10"/>
  <c r="AK150" i="10"/>
  <c r="AJ150" i="10"/>
  <c r="AI150" i="10"/>
  <c r="AH150" i="10"/>
  <c r="AG150" i="10"/>
  <c r="AF150" i="10"/>
  <c r="AE150" i="10"/>
  <c r="AD150" i="10"/>
  <c r="AC150" i="10"/>
  <c r="AB150" i="10"/>
  <c r="AA150" i="10"/>
  <c r="Z150" i="10"/>
  <c r="Y150" i="10"/>
  <c r="X150" i="10"/>
  <c r="W150" i="10"/>
  <c r="V150" i="10"/>
  <c r="U150" i="10"/>
  <c r="T150" i="10"/>
  <c r="S150" i="10"/>
  <c r="R150" i="10"/>
  <c r="Q150" i="10"/>
  <c r="P150" i="10"/>
  <c r="O150" i="10"/>
  <c r="N150" i="10"/>
  <c r="M150" i="10"/>
  <c r="L150" i="10"/>
  <c r="K150" i="10"/>
  <c r="J150" i="10"/>
  <c r="I150" i="10"/>
  <c r="H150" i="10"/>
  <c r="G150" i="10"/>
  <c r="BD149" i="10"/>
  <c r="BC149" i="10"/>
  <c r="BB149" i="10"/>
  <c r="BA149" i="10"/>
  <c r="AZ149" i="10"/>
  <c r="AY149" i="10"/>
  <c r="AX149" i="10"/>
  <c r="AW149" i="10"/>
  <c r="AV149" i="10"/>
  <c r="AU149" i="10"/>
  <c r="AT149" i="10"/>
  <c r="AS149" i="10"/>
  <c r="AR149" i="10"/>
  <c r="AQ149" i="10"/>
  <c r="AP149" i="10"/>
  <c r="AO149" i="10"/>
  <c r="AN149" i="10"/>
  <c r="AM149" i="10"/>
  <c r="AL149" i="10"/>
  <c r="AK149" i="10"/>
  <c r="AJ149" i="10"/>
  <c r="AI149" i="10"/>
  <c r="AH149" i="10"/>
  <c r="AG149" i="10"/>
  <c r="AF149" i="10"/>
  <c r="AE149" i="10"/>
  <c r="AD149" i="10"/>
  <c r="AC149" i="10"/>
  <c r="AB149" i="10"/>
  <c r="AA149" i="10"/>
  <c r="Z149" i="10"/>
  <c r="Y149" i="10"/>
  <c r="X149" i="10"/>
  <c r="W149" i="10"/>
  <c r="V149" i="10"/>
  <c r="U149" i="10"/>
  <c r="T149" i="10"/>
  <c r="S149" i="10"/>
  <c r="R149" i="10"/>
  <c r="Q149" i="10"/>
  <c r="P149" i="10"/>
  <c r="O149" i="10"/>
  <c r="N149" i="10"/>
  <c r="M149" i="10"/>
  <c r="L149" i="10"/>
  <c r="K149" i="10"/>
  <c r="J149" i="10"/>
  <c r="I149" i="10"/>
  <c r="H149" i="10"/>
  <c r="G149" i="10"/>
  <c r="BE149" i="10" s="1"/>
  <c r="C149" i="10"/>
  <c r="BD148" i="10"/>
  <c r="BC148" i="10"/>
  <c r="BB148" i="10"/>
  <c r="BA148" i="10"/>
  <c r="AZ148" i="10"/>
  <c r="AY148" i="10"/>
  <c r="AX148" i="10"/>
  <c r="AW148" i="10"/>
  <c r="AV148" i="10"/>
  <c r="AU148" i="10"/>
  <c r="AT148" i="10"/>
  <c r="AS148" i="10"/>
  <c r="AR148" i="10"/>
  <c r="AQ148" i="10"/>
  <c r="AP148" i="10"/>
  <c r="AO148" i="10"/>
  <c r="AN148" i="10"/>
  <c r="AM148" i="10"/>
  <c r="AL148" i="10"/>
  <c r="AK148" i="10"/>
  <c r="AJ148" i="10"/>
  <c r="AI148" i="10"/>
  <c r="AH148" i="10"/>
  <c r="AG148" i="10"/>
  <c r="AF148" i="10"/>
  <c r="AE148" i="10"/>
  <c r="AD148" i="10"/>
  <c r="AC148" i="10"/>
  <c r="AB148" i="10"/>
  <c r="AA148" i="10"/>
  <c r="Z148" i="10"/>
  <c r="Y148" i="10"/>
  <c r="X148" i="10"/>
  <c r="W148" i="10"/>
  <c r="V148" i="10"/>
  <c r="U148" i="10"/>
  <c r="T148" i="10"/>
  <c r="S148" i="10"/>
  <c r="R148" i="10"/>
  <c r="Q148" i="10"/>
  <c r="P148" i="10"/>
  <c r="O148" i="10"/>
  <c r="N148" i="10"/>
  <c r="M148" i="10"/>
  <c r="L148" i="10"/>
  <c r="K148" i="10"/>
  <c r="J148" i="10"/>
  <c r="I148" i="10"/>
  <c r="H148" i="10"/>
  <c r="G148" i="10"/>
  <c r="BD147" i="10"/>
  <c r="BC147" i="10"/>
  <c r="BB147" i="10"/>
  <c r="BA147" i="10"/>
  <c r="AZ147" i="10"/>
  <c r="AY147" i="10"/>
  <c r="AX147" i="10"/>
  <c r="AW147" i="10"/>
  <c r="AV147" i="10"/>
  <c r="AU147" i="10"/>
  <c r="AT147" i="10"/>
  <c r="AS147" i="10"/>
  <c r="AR147" i="10"/>
  <c r="AQ147" i="10"/>
  <c r="AP147" i="10"/>
  <c r="AO147" i="10"/>
  <c r="AN147" i="10"/>
  <c r="AM147" i="10"/>
  <c r="AL147" i="10"/>
  <c r="AK147" i="10"/>
  <c r="AJ147" i="10"/>
  <c r="AI147" i="10"/>
  <c r="AH147" i="10"/>
  <c r="AG147" i="10"/>
  <c r="AF147" i="10"/>
  <c r="AE147" i="10"/>
  <c r="AD147" i="10"/>
  <c r="AC147" i="10"/>
  <c r="AB147" i="10"/>
  <c r="AA147" i="10"/>
  <c r="Z147" i="10"/>
  <c r="Y147" i="10"/>
  <c r="X147" i="10"/>
  <c r="W147" i="10"/>
  <c r="V147" i="10"/>
  <c r="U147" i="10"/>
  <c r="T147" i="10"/>
  <c r="S147" i="10"/>
  <c r="R147" i="10"/>
  <c r="Q147" i="10"/>
  <c r="P147" i="10"/>
  <c r="O147" i="10"/>
  <c r="N147" i="10"/>
  <c r="M147" i="10"/>
  <c r="L147" i="10"/>
  <c r="K147" i="10"/>
  <c r="J147" i="10"/>
  <c r="I147" i="10"/>
  <c r="H147" i="10"/>
  <c r="G147" i="10"/>
  <c r="C147" i="10"/>
  <c r="BD146" i="10"/>
  <c r="BC146" i="10"/>
  <c r="BB146" i="10"/>
  <c r="BA146" i="10"/>
  <c r="AZ146" i="10"/>
  <c r="AY146" i="10"/>
  <c r="AX146" i="10"/>
  <c r="AW146" i="10"/>
  <c r="AV146" i="10"/>
  <c r="AU146" i="10"/>
  <c r="AT146" i="10"/>
  <c r="AS146" i="10"/>
  <c r="AR146" i="10"/>
  <c r="AQ146" i="10"/>
  <c r="AP146" i="10"/>
  <c r="AO146" i="10"/>
  <c r="AN146" i="10"/>
  <c r="AM146" i="10"/>
  <c r="AL146" i="10"/>
  <c r="AK146" i="10"/>
  <c r="AJ146" i="10"/>
  <c r="AI146" i="10"/>
  <c r="AH146" i="10"/>
  <c r="AG146" i="10"/>
  <c r="AF146" i="10"/>
  <c r="AE146" i="10"/>
  <c r="AD146" i="10"/>
  <c r="AC146" i="10"/>
  <c r="AB146" i="10"/>
  <c r="AA146" i="10"/>
  <c r="Z146" i="10"/>
  <c r="Y146" i="10"/>
  <c r="X146" i="10"/>
  <c r="W146" i="10"/>
  <c r="V146" i="10"/>
  <c r="U146" i="10"/>
  <c r="T146" i="10"/>
  <c r="S146" i="10"/>
  <c r="R146" i="10"/>
  <c r="Q146" i="10"/>
  <c r="P146" i="10"/>
  <c r="O146" i="10"/>
  <c r="N146" i="10"/>
  <c r="M146" i="10"/>
  <c r="L146" i="10"/>
  <c r="K146" i="10"/>
  <c r="J146" i="10"/>
  <c r="I146" i="10"/>
  <c r="H146" i="10"/>
  <c r="G146" i="10"/>
  <c r="BE146" i="10" s="1"/>
  <c r="BD145" i="10"/>
  <c r="BC145" i="10"/>
  <c r="BB145" i="10"/>
  <c r="BA145" i="10"/>
  <c r="AZ145" i="10"/>
  <c r="AY145" i="10"/>
  <c r="AX145" i="10"/>
  <c r="AW145" i="10"/>
  <c r="AV145" i="10"/>
  <c r="AU145" i="10"/>
  <c r="AT145" i="10"/>
  <c r="AS145" i="10"/>
  <c r="AR145" i="10"/>
  <c r="AQ145" i="10"/>
  <c r="AP145" i="10"/>
  <c r="AO145" i="10"/>
  <c r="AN145" i="10"/>
  <c r="AM145" i="10"/>
  <c r="AL145" i="10"/>
  <c r="AK145" i="10"/>
  <c r="AJ145" i="10"/>
  <c r="AI145" i="10"/>
  <c r="AH145" i="10"/>
  <c r="AG145" i="10"/>
  <c r="AF145" i="10"/>
  <c r="AE145" i="10"/>
  <c r="AD145" i="10"/>
  <c r="AC145" i="10"/>
  <c r="AB145" i="10"/>
  <c r="AA145" i="10"/>
  <c r="Z145" i="10"/>
  <c r="Y145" i="10"/>
  <c r="X145" i="10"/>
  <c r="W145" i="10"/>
  <c r="V145" i="10"/>
  <c r="U145" i="10"/>
  <c r="T145" i="10"/>
  <c r="S145" i="10"/>
  <c r="R145" i="10"/>
  <c r="Q145" i="10"/>
  <c r="P145" i="10"/>
  <c r="O145" i="10"/>
  <c r="N145" i="10"/>
  <c r="M145" i="10"/>
  <c r="L145" i="10"/>
  <c r="K145" i="10"/>
  <c r="J145" i="10"/>
  <c r="I145" i="10"/>
  <c r="H145" i="10"/>
  <c r="G145" i="10"/>
  <c r="BE145" i="10" s="1"/>
  <c r="BF145" i="10" s="1"/>
  <c r="C145" i="10"/>
  <c r="BD144" i="10"/>
  <c r="BC144" i="10"/>
  <c r="BB144" i="10"/>
  <c r="BA144" i="10"/>
  <c r="AZ144" i="10"/>
  <c r="AY144" i="10"/>
  <c r="AX144" i="10"/>
  <c r="AW144" i="10"/>
  <c r="AV144" i="10"/>
  <c r="AU144" i="10"/>
  <c r="AT144" i="10"/>
  <c r="AS144" i="10"/>
  <c r="AR144" i="10"/>
  <c r="AQ144" i="10"/>
  <c r="AP144" i="10"/>
  <c r="AO144" i="10"/>
  <c r="AN144" i="10"/>
  <c r="AM144" i="10"/>
  <c r="AL144" i="10"/>
  <c r="AK144" i="10"/>
  <c r="AJ144" i="10"/>
  <c r="AI144" i="10"/>
  <c r="AH144" i="10"/>
  <c r="AG144" i="10"/>
  <c r="AF144" i="10"/>
  <c r="AE144" i="10"/>
  <c r="AD144" i="10"/>
  <c r="AC144" i="10"/>
  <c r="AB144" i="10"/>
  <c r="AA144" i="10"/>
  <c r="Z144" i="10"/>
  <c r="Y144" i="10"/>
  <c r="X144" i="10"/>
  <c r="W144" i="10"/>
  <c r="V144" i="10"/>
  <c r="U144" i="10"/>
  <c r="T144" i="10"/>
  <c r="S144" i="10"/>
  <c r="R144" i="10"/>
  <c r="Q144" i="10"/>
  <c r="P144" i="10"/>
  <c r="O144" i="10"/>
  <c r="N144" i="10"/>
  <c r="M144" i="10"/>
  <c r="L144" i="10"/>
  <c r="K144" i="10"/>
  <c r="J144" i="10"/>
  <c r="I144" i="10"/>
  <c r="H144" i="10"/>
  <c r="G144" i="10"/>
  <c r="F144" i="10"/>
  <c r="E144" i="10"/>
  <c r="C144" i="10"/>
  <c r="BD143" i="10"/>
  <c r="BC143" i="10"/>
  <c r="BB143" i="10"/>
  <c r="BA143" i="10"/>
  <c r="AZ143" i="10"/>
  <c r="AY143" i="10"/>
  <c r="AX143" i="10"/>
  <c r="AW143" i="10"/>
  <c r="AV143" i="10"/>
  <c r="AU143" i="10"/>
  <c r="AT143" i="10"/>
  <c r="AS143" i="10"/>
  <c r="AR143" i="10"/>
  <c r="AQ143" i="10"/>
  <c r="AP143" i="10"/>
  <c r="AO143" i="10"/>
  <c r="AN143" i="10"/>
  <c r="AM143" i="10"/>
  <c r="AL143" i="10"/>
  <c r="AK143" i="10"/>
  <c r="AJ143" i="10"/>
  <c r="AI143" i="10"/>
  <c r="AH143" i="10"/>
  <c r="AG143" i="10"/>
  <c r="AF143" i="10"/>
  <c r="AE143" i="10"/>
  <c r="AD143" i="10"/>
  <c r="AC143" i="10"/>
  <c r="AB143" i="10"/>
  <c r="AA143" i="10"/>
  <c r="Z143" i="10"/>
  <c r="Y143" i="10"/>
  <c r="X143" i="10"/>
  <c r="W143" i="10"/>
  <c r="V143" i="10"/>
  <c r="U143" i="10"/>
  <c r="T143" i="10"/>
  <c r="S143" i="10"/>
  <c r="R143" i="10"/>
  <c r="Q143" i="10"/>
  <c r="P143" i="10"/>
  <c r="O143" i="10"/>
  <c r="N143" i="10"/>
  <c r="M143" i="10"/>
  <c r="L143" i="10"/>
  <c r="K143" i="10"/>
  <c r="J143" i="10"/>
  <c r="I143" i="10"/>
  <c r="H143" i="10"/>
  <c r="G143" i="10"/>
  <c r="F143" i="10"/>
  <c r="E143" i="10"/>
  <c r="C143" i="10"/>
  <c r="BD142" i="10"/>
  <c r="BC142" i="10"/>
  <c r="BB142" i="10"/>
  <c r="BA142" i="10"/>
  <c r="AZ142" i="10"/>
  <c r="AY142" i="10"/>
  <c r="AX142" i="10"/>
  <c r="AW142" i="10"/>
  <c r="AV142" i="10"/>
  <c r="AU142" i="10"/>
  <c r="AT142" i="10"/>
  <c r="AS142" i="10"/>
  <c r="AR142" i="10"/>
  <c r="AQ142" i="10"/>
  <c r="AP142" i="10"/>
  <c r="AO142" i="10"/>
  <c r="AN142" i="10"/>
  <c r="AM142" i="10"/>
  <c r="AL142" i="10"/>
  <c r="AK142" i="10"/>
  <c r="AJ142" i="10"/>
  <c r="AI142" i="10"/>
  <c r="AH142" i="10"/>
  <c r="AG142" i="10"/>
  <c r="AF142" i="10"/>
  <c r="AE142" i="10"/>
  <c r="AD142" i="10"/>
  <c r="AC142" i="10"/>
  <c r="AB142" i="10"/>
  <c r="AA142" i="10"/>
  <c r="Z142" i="10"/>
  <c r="Y142" i="10"/>
  <c r="X142" i="10"/>
  <c r="W142" i="10"/>
  <c r="V142" i="10"/>
  <c r="U142" i="10"/>
  <c r="T142" i="10"/>
  <c r="S142" i="10"/>
  <c r="R142" i="10"/>
  <c r="Q142" i="10"/>
  <c r="P142" i="10"/>
  <c r="O142" i="10"/>
  <c r="N142" i="10"/>
  <c r="M142" i="10"/>
  <c r="L142" i="10"/>
  <c r="K142" i="10"/>
  <c r="J142" i="10"/>
  <c r="I142" i="10"/>
  <c r="H142" i="10"/>
  <c r="G142" i="10"/>
  <c r="F142" i="10"/>
  <c r="E142" i="10"/>
  <c r="BD141" i="10"/>
  <c r="BC141" i="10"/>
  <c r="BB141" i="10"/>
  <c r="BA141" i="10"/>
  <c r="AZ141" i="10"/>
  <c r="AY141" i="10"/>
  <c r="AX141" i="10"/>
  <c r="AW141" i="10"/>
  <c r="AV141" i="10"/>
  <c r="AU141" i="10"/>
  <c r="AT141" i="10"/>
  <c r="AS141" i="10"/>
  <c r="AR141" i="10"/>
  <c r="AQ141" i="10"/>
  <c r="AP141" i="10"/>
  <c r="AO141" i="10"/>
  <c r="AN141" i="10"/>
  <c r="AM141" i="10"/>
  <c r="AL141" i="10"/>
  <c r="AK141" i="10"/>
  <c r="AJ141" i="10"/>
  <c r="AI141" i="10"/>
  <c r="AH141" i="10"/>
  <c r="AG141" i="10"/>
  <c r="AF141" i="10"/>
  <c r="AE141" i="10"/>
  <c r="AD141" i="10"/>
  <c r="AC141" i="10"/>
  <c r="AB141" i="10"/>
  <c r="AA141" i="10"/>
  <c r="Z141" i="10"/>
  <c r="Y141" i="10"/>
  <c r="X141" i="10"/>
  <c r="W141" i="10"/>
  <c r="V141" i="10"/>
  <c r="U141" i="10"/>
  <c r="T141" i="10"/>
  <c r="S141" i="10"/>
  <c r="R141" i="10"/>
  <c r="Q141" i="10"/>
  <c r="P141" i="10"/>
  <c r="O141" i="10"/>
  <c r="N141" i="10"/>
  <c r="M141" i="10"/>
  <c r="L141" i="10"/>
  <c r="K141" i="10"/>
  <c r="J141" i="10"/>
  <c r="I141" i="10"/>
  <c r="H141" i="10"/>
  <c r="G141" i="10"/>
  <c r="F141" i="10"/>
  <c r="E141" i="10"/>
  <c r="C141" i="10"/>
  <c r="BD140" i="10"/>
  <c r="BC140" i="10"/>
  <c r="BB140" i="10"/>
  <c r="BA140" i="10"/>
  <c r="AZ140" i="10"/>
  <c r="AY140" i="10"/>
  <c r="AX140" i="10"/>
  <c r="AW140" i="10"/>
  <c r="AV140" i="10"/>
  <c r="AU140" i="10"/>
  <c r="AT140" i="10"/>
  <c r="AS140" i="10"/>
  <c r="AR140" i="10"/>
  <c r="AQ140" i="10"/>
  <c r="AP140" i="10"/>
  <c r="AO140" i="10"/>
  <c r="AN140" i="10"/>
  <c r="AM140" i="10"/>
  <c r="AL140" i="10"/>
  <c r="AK140" i="10"/>
  <c r="AJ140" i="10"/>
  <c r="AI140" i="10"/>
  <c r="AH140" i="10"/>
  <c r="AG140" i="10"/>
  <c r="AF140" i="10"/>
  <c r="AE140" i="10"/>
  <c r="AD140" i="10"/>
  <c r="AC140" i="10"/>
  <c r="AB140" i="10"/>
  <c r="AA140" i="10"/>
  <c r="Z140" i="10"/>
  <c r="Y140" i="10"/>
  <c r="X140" i="10"/>
  <c r="W140" i="10"/>
  <c r="V140" i="10"/>
  <c r="U140" i="10"/>
  <c r="T140" i="10"/>
  <c r="S140" i="10"/>
  <c r="R140" i="10"/>
  <c r="Q140" i="10"/>
  <c r="P140" i="10"/>
  <c r="O140" i="10"/>
  <c r="N140" i="10"/>
  <c r="M140" i="10"/>
  <c r="L140" i="10"/>
  <c r="K140" i="10"/>
  <c r="J140" i="10"/>
  <c r="I140" i="10"/>
  <c r="H140" i="10"/>
  <c r="G140" i="10"/>
  <c r="F140" i="10"/>
  <c r="E140" i="10"/>
  <c r="BD139" i="10"/>
  <c r="BC139" i="10"/>
  <c r="BB139" i="10"/>
  <c r="BA139" i="10"/>
  <c r="AZ139" i="10"/>
  <c r="AY139" i="10"/>
  <c r="AX139" i="10"/>
  <c r="AW139" i="10"/>
  <c r="AV139" i="10"/>
  <c r="AU139" i="10"/>
  <c r="AT139" i="10"/>
  <c r="AS139" i="10"/>
  <c r="AR139" i="10"/>
  <c r="AQ139" i="10"/>
  <c r="AP139" i="10"/>
  <c r="AO139" i="10"/>
  <c r="AN139" i="10"/>
  <c r="AM139" i="10"/>
  <c r="AL139" i="10"/>
  <c r="AK139" i="10"/>
  <c r="AJ139" i="10"/>
  <c r="AI139" i="10"/>
  <c r="AH139" i="10"/>
  <c r="AG139" i="10"/>
  <c r="AF139" i="10"/>
  <c r="AE139" i="10"/>
  <c r="AD139" i="10"/>
  <c r="AC139" i="10"/>
  <c r="AB139" i="10"/>
  <c r="AA139" i="10"/>
  <c r="Z139" i="10"/>
  <c r="Y139" i="10"/>
  <c r="X139" i="10"/>
  <c r="W139" i="10"/>
  <c r="V139" i="10"/>
  <c r="U139" i="10"/>
  <c r="T139" i="10"/>
  <c r="S139" i="10"/>
  <c r="R139" i="10"/>
  <c r="Q139" i="10"/>
  <c r="P139" i="10"/>
  <c r="O139" i="10"/>
  <c r="N139" i="10"/>
  <c r="M139" i="10"/>
  <c r="L139" i="10"/>
  <c r="K139" i="10"/>
  <c r="J139" i="10"/>
  <c r="I139" i="10"/>
  <c r="H139" i="10"/>
  <c r="G139" i="10"/>
  <c r="F139" i="10"/>
  <c r="E139" i="10"/>
  <c r="C139" i="10"/>
  <c r="BD138" i="10"/>
  <c r="BC138" i="10"/>
  <c r="BB138" i="10"/>
  <c r="BA138" i="10"/>
  <c r="AZ138" i="10"/>
  <c r="AY138" i="10"/>
  <c r="AX138" i="10"/>
  <c r="AW138" i="10"/>
  <c r="AV138" i="10"/>
  <c r="AU138" i="10"/>
  <c r="AT138" i="10"/>
  <c r="AS138" i="10"/>
  <c r="AR138" i="10"/>
  <c r="AQ138" i="10"/>
  <c r="AP138" i="10"/>
  <c r="AO138" i="10"/>
  <c r="AN138" i="10"/>
  <c r="AM138" i="10"/>
  <c r="AL138" i="10"/>
  <c r="AK138" i="10"/>
  <c r="AJ138" i="10"/>
  <c r="AI138" i="10"/>
  <c r="AH138" i="10"/>
  <c r="AG138" i="10"/>
  <c r="AF138" i="10"/>
  <c r="AE138" i="10"/>
  <c r="AD138" i="10"/>
  <c r="AC138" i="10"/>
  <c r="AB138" i="10"/>
  <c r="AA138" i="10"/>
  <c r="Z138" i="10"/>
  <c r="Y138" i="10"/>
  <c r="X138" i="10"/>
  <c r="W138" i="10"/>
  <c r="V138" i="10"/>
  <c r="U138" i="10"/>
  <c r="T138" i="10"/>
  <c r="S138" i="10"/>
  <c r="R138" i="10"/>
  <c r="Q138" i="10"/>
  <c r="P138" i="10"/>
  <c r="O138" i="10"/>
  <c r="N138" i="10"/>
  <c r="M138" i="10"/>
  <c r="L138" i="10"/>
  <c r="K138" i="10"/>
  <c r="J138" i="10"/>
  <c r="I138" i="10"/>
  <c r="H138" i="10"/>
  <c r="G138" i="10"/>
  <c r="F138" i="10"/>
  <c r="E138" i="10"/>
  <c r="BD137" i="10"/>
  <c r="BC137" i="10"/>
  <c r="BB137" i="10"/>
  <c r="BA137" i="10"/>
  <c r="AZ137" i="10"/>
  <c r="AY137" i="10"/>
  <c r="AX137" i="10"/>
  <c r="AW137" i="10"/>
  <c r="AV137" i="10"/>
  <c r="AU137" i="10"/>
  <c r="AT137" i="10"/>
  <c r="AS137" i="10"/>
  <c r="AR137" i="10"/>
  <c r="AQ137" i="10"/>
  <c r="AP137" i="10"/>
  <c r="AO137" i="10"/>
  <c r="AN137" i="10"/>
  <c r="AM137" i="10"/>
  <c r="AL137" i="10"/>
  <c r="AK137" i="10"/>
  <c r="AJ137" i="10"/>
  <c r="AI137" i="10"/>
  <c r="AH137" i="10"/>
  <c r="AG137" i="10"/>
  <c r="AF137" i="10"/>
  <c r="AE137" i="10"/>
  <c r="AD137" i="10"/>
  <c r="AC137" i="10"/>
  <c r="AB137" i="10"/>
  <c r="AA137" i="10"/>
  <c r="Z137" i="10"/>
  <c r="Y137" i="10"/>
  <c r="X137" i="10"/>
  <c r="W137" i="10"/>
  <c r="V137" i="10"/>
  <c r="U137" i="10"/>
  <c r="T137" i="10"/>
  <c r="S137" i="10"/>
  <c r="R137" i="10"/>
  <c r="Q137" i="10"/>
  <c r="P137" i="10"/>
  <c r="O137" i="10"/>
  <c r="N137" i="10"/>
  <c r="M137" i="10"/>
  <c r="L137" i="10"/>
  <c r="K137" i="10"/>
  <c r="J137" i="10"/>
  <c r="I137" i="10"/>
  <c r="H137" i="10"/>
  <c r="G137" i="10"/>
  <c r="F137" i="10"/>
  <c r="E137" i="10"/>
  <c r="C137" i="10"/>
  <c r="BD136" i="10"/>
  <c r="BC136" i="10"/>
  <c r="BB136" i="10"/>
  <c r="BA136" i="10"/>
  <c r="AZ136" i="10"/>
  <c r="AY136" i="10"/>
  <c r="AX136" i="10"/>
  <c r="AW136" i="10"/>
  <c r="AV136" i="10"/>
  <c r="AU136" i="10"/>
  <c r="AT136" i="10"/>
  <c r="AS136" i="10"/>
  <c r="AR136" i="10"/>
  <c r="AQ136" i="10"/>
  <c r="AP136" i="10"/>
  <c r="AO136" i="10"/>
  <c r="AN136" i="10"/>
  <c r="AM136" i="10"/>
  <c r="AL136" i="10"/>
  <c r="AK136" i="10"/>
  <c r="AJ136" i="10"/>
  <c r="AI136" i="10"/>
  <c r="AH136" i="10"/>
  <c r="AG136" i="10"/>
  <c r="AF136" i="10"/>
  <c r="AE136" i="10"/>
  <c r="AD136" i="10"/>
  <c r="AC136" i="10"/>
  <c r="AB136" i="10"/>
  <c r="AA136" i="10"/>
  <c r="Z136" i="10"/>
  <c r="Y136" i="10"/>
  <c r="X136" i="10"/>
  <c r="W136" i="10"/>
  <c r="V136" i="10"/>
  <c r="U136" i="10"/>
  <c r="T136" i="10"/>
  <c r="S136" i="10"/>
  <c r="R136" i="10"/>
  <c r="Q136" i="10"/>
  <c r="P136" i="10"/>
  <c r="O136" i="10"/>
  <c r="N136" i="10"/>
  <c r="M136" i="10"/>
  <c r="L136" i="10"/>
  <c r="K136" i="10"/>
  <c r="J136" i="10"/>
  <c r="I136" i="10"/>
  <c r="H136" i="10"/>
  <c r="G136" i="10"/>
  <c r="F136" i="10"/>
  <c r="E136" i="10"/>
  <c r="BD135" i="10"/>
  <c r="BC135" i="10"/>
  <c r="BB135" i="10"/>
  <c r="BA135" i="10"/>
  <c r="AZ135" i="10"/>
  <c r="AY135" i="10"/>
  <c r="AX135" i="10"/>
  <c r="AW135" i="10"/>
  <c r="AV135" i="10"/>
  <c r="AU135" i="10"/>
  <c r="AT135" i="10"/>
  <c r="AS135" i="10"/>
  <c r="AR135" i="10"/>
  <c r="AQ135" i="10"/>
  <c r="AP135" i="10"/>
  <c r="AO135" i="10"/>
  <c r="AN135" i="10"/>
  <c r="AM135" i="10"/>
  <c r="AL135" i="10"/>
  <c r="AK135" i="10"/>
  <c r="AJ135" i="10"/>
  <c r="AI135" i="10"/>
  <c r="AH135" i="10"/>
  <c r="AG135" i="10"/>
  <c r="AF135" i="10"/>
  <c r="AE135" i="10"/>
  <c r="AD135" i="10"/>
  <c r="AC135" i="10"/>
  <c r="AB135" i="10"/>
  <c r="AA135" i="10"/>
  <c r="Z135" i="10"/>
  <c r="Y135" i="10"/>
  <c r="X135" i="10"/>
  <c r="W135" i="10"/>
  <c r="V135" i="10"/>
  <c r="U135" i="10"/>
  <c r="T135" i="10"/>
  <c r="S135" i="10"/>
  <c r="R135" i="10"/>
  <c r="Q135" i="10"/>
  <c r="P135" i="10"/>
  <c r="O135" i="10"/>
  <c r="N135" i="10"/>
  <c r="M135" i="10"/>
  <c r="L135" i="10"/>
  <c r="K135" i="10"/>
  <c r="J135" i="10"/>
  <c r="I135" i="10"/>
  <c r="H135" i="10"/>
  <c r="G135" i="10"/>
  <c r="F135" i="10"/>
  <c r="E135" i="10"/>
  <c r="BE135" i="10" s="1"/>
  <c r="C135" i="10"/>
  <c r="BD134" i="10"/>
  <c r="BC134" i="10"/>
  <c r="BB134" i="10"/>
  <c r="BA134" i="10"/>
  <c r="AZ134" i="10"/>
  <c r="AY134" i="10"/>
  <c r="AX134" i="10"/>
  <c r="AW134" i="10"/>
  <c r="AV134" i="10"/>
  <c r="AU134" i="10"/>
  <c r="AT134" i="10"/>
  <c r="AS134" i="10"/>
  <c r="AR134" i="10"/>
  <c r="AQ134" i="10"/>
  <c r="AP134" i="10"/>
  <c r="AO134" i="10"/>
  <c r="AN134" i="10"/>
  <c r="AM134" i="10"/>
  <c r="AL134" i="10"/>
  <c r="AK134" i="10"/>
  <c r="AJ134" i="10"/>
  <c r="AI134" i="10"/>
  <c r="AH134" i="10"/>
  <c r="AG134" i="10"/>
  <c r="AF134" i="10"/>
  <c r="AE134" i="10"/>
  <c r="AD134" i="10"/>
  <c r="AC134" i="10"/>
  <c r="AB134" i="10"/>
  <c r="AA134" i="10"/>
  <c r="Z134" i="10"/>
  <c r="Y134" i="10"/>
  <c r="X134" i="10"/>
  <c r="W134" i="10"/>
  <c r="V134" i="10"/>
  <c r="U134" i="10"/>
  <c r="T134" i="10"/>
  <c r="S134" i="10"/>
  <c r="R134" i="10"/>
  <c r="Q134" i="10"/>
  <c r="P134" i="10"/>
  <c r="O134" i="10"/>
  <c r="N134" i="10"/>
  <c r="M134" i="10"/>
  <c r="L134" i="10"/>
  <c r="K134" i="10"/>
  <c r="J134" i="10"/>
  <c r="I134" i="10"/>
  <c r="H134" i="10"/>
  <c r="G134" i="10"/>
  <c r="F134" i="10"/>
  <c r="E134" i="10"/>
  <c r="BD133" i="10"/>
  <c r="BC133" i="10"/>
  <c r="BB133" i="10"/>
  <c r="BA133" i="10"/>
  <c r="AZ133" i="10"/>
  <c r="AY133" i="10"/>
  <c r="AX133" i="10"/>
  <c r="AW133" i="10"/>
  <c r="AV133" i="10"/>
  <c r="AU133" i="10"/>
  <c r="AT133" i="10"/>
  <c r="AS133" i="10"/>
  <c r="AR133" i="10"/>
  <c r="AQ133" i="10"/>
  <c r="AP133" i="10"/>
  <c r="AO133" i="10"/>
  <c r="AN133" i="10"/>
  <c r="AM133" i="10"/>
  <c r="AL133" i="10"/>
  <c r="AK133" i="10"/>
  <c r="AJ133" i="10"/>
  <c r="AI133" i="10"/>
  <c r="AH133" i="10"/>
  <c r="AG133" i="10"/>
  <c r="AF133" i="10"/>
  <c r="AE133" i="10"/>
  <c r="AD133" i="10"/>
  <c r="AC133" i="10"/>
  <c r="AB133" i="10"/>
  <c r="AA133" i="10"/>
  <c r="Z133" i="10"/>
  <c r="Y133" i="10"/>
  <c r="X133" i="10"/>
  <c r="W133" i="10"/>
  <c r="V133" i="10"/>
  <c r="U133" i="10"/>
  <c r="T133" i="10"/>
  <c r="S133" i="10"/>
  <c r="R133" i="10"/>
  <c r="Q133" i="10"/>
  <c r="P133" i="10"/>
  <c r="O133" i="10"/>
  <c r="N133" i="10"/>
  <c r="M133" i="10"/>
  <c r="L133" i="10"/>
  <c r="K133" i="10"/>
  <c r="J133" i="10"/>
  <c r="I133" i="10"/>
  <c r="H133" i="10"/>
  <c r="G133" i="10"/>
  <c r="F133" i="10"/>
  <c r="E133" i="10"/>
  <c r="C133" i="10"/>
  <c r="BD132" i="10"/>
  <c r="BC132" i="10"/>
  <c r="BB132" i="10"/>
  <c r="BA132" i="10"/>
  <c r="AZ132" i="10"/>
  <c r="AY132" i="10"/>
  <c r="AX132" i="10"/>
  <c r="AW132" i="10"/>
  <c r="AV132" i="10"/>
  <c r="AU132" i="10"/>
  <c r="AT132" i="10"/>
  <c r="AS132" i="10"/>
  <c r="AR132" i="10"/>
  <c r="AQ132" i="10"/>
  <c r="AP132" i="10"/>
  <c r="AO132" i="10"/>
  <c r="AN132" i="10"/>
  <c r="AM132" i="10"/>
  <c r="AL132" i="10"/>
  <c r="AK132" i="10"/>
  <c r="AJ132" i="10"/>
  <c r="AI132" i="10"/>
  <c r="AH132" i="10"/>
  <c r="AG132" i="10"/>
  <c r="AF132" i="10"/>
  <c r="AE132" i="10"/>
  <c r="AD132" i="10"/>
  <c r="AC132" i="10"/>
  <c r="AB132" i="10"/>
  <c r="AA132" i="10"/>
  <c r="Z132" i="10"/>
  <c r="Y132" i="10"/>
  <c r="X132" i="10"/>
  <c r="W132" i="10"/>
  <c r="V132" i="10"/>
  <c r="U132" i="10"/>
  <c r="T132" i="10"/>
  <c r="S132" i="10"/>
  <c r="R132" i="10"/>
  <c r="Q132" i="10"/>
  <c r="P132" i="10"/>
  <c r="O132" i="10"/>
  <c r="N132" i="10"/>
  <c r="M132" i="10"/>
  <c r="L132" i="10"/>
  <c r="K132" i="10"/>
  <c r="J132" i="10"/>
  <c r="I132" i="10"/>
  <c r="H132" i="10"/>
  <c r="G132" i="10"/>
  <c r="F132" i="10"/>
  <c r="E132" i="10"/>
  <c r="BD131" i="10"/>
  <c r="BC131" i="10"/>
  <c r="BB131" i="10"/>
  <c r="BA131" i="10"/>
  <c r="AZ131" i="10"/>
  <c r="AY131" i="10"/>
  <c r="AX131" i="10"/>
  <c r="AW131" i="10"/>
  <c r="AV131" i="10"/>
  <c r="AU131" i="10"/>
  <c r="AT131" i="10"/>
  <c r="AS131" i="10"/>
  <c r="AR131" i="10"/>
  <c r="AQ131" i="10"/>
  <c r="AP131" i="10"/>
  <c r="AO131" i="10"/>
  <c r="AN131" i="10"/>
  <c r="AM131" i="10"/>
  <c r="AL131" i="10"/>
  <c r="AK131" i="10"/>
  <c r="AJ131" i="10"/>
  <c r="AI131" i="10"/>
  <c r="AH131" i="10"/>
  <c r="AG131" i="10"/>
  <c r="AF131" i="10"/>
  <c r="AE131" i="10"/>
  <c r="AD131" i="10"/>
  <c r="AC131" i="10"/>
  <c r="AB131" i="10"/>
  <c r="AA131" i="10"/>
  <c r="Z131" i="10"/>
  <c r="Y131" i="10"/>
  <c r="X131" i="10"/>
  <c r="W131" i="10"/>
  <c r="V131" i="10"/>
  <c r="U131" i="10"/>
  <c r="T131" i="10"/>
  <c r="S131" i="10"/>
  <c r="R131" i="10"/>
  <c r="Q131" i="10"/>
  <c r="P131" i="10"/>
  <c r="O131" i="10"/>
  <c r="N131" i="10"/>
  <c r="M131" i="10"/>
  <c r="L131" i="10"/>
  <c r="K131" i="10"/>
  <c r="J131" i="10"/>
  <c r="I131" i="10"/>
  <c r="H131" i="10"/>
  <c r="G131" i="10"/>
  <c r="BE131" i="10" s="1"/>
  <c r="F131" i="10"/>
  <c r="E131" i="10"/>
  <c r="C131" i="10"/>
  <c r="BD130" i="10"/>
  <c r="BC130" i="10"/>
  <c r="BB130" i="10"/>
  <c r="BA130" i="10"/>
  <c r="AZ130" i="10"/>
  <c r="AY130" i="10"/>
  <c r="AX130" i="10"/>
  <c r="AW130" i="10"/>
  <c r="AV130" i="10"/>
  <c r="AU130" i="10"/>
  <c r="AT130" i="10"/>
  <c r="AS130" i="10"/>
  <c r="AR130" i="10"/>
  <c r="AQ130" i="10"/>
  <c r="AP130" i="10"/>
  <c r="AO130" i="10"/>
  <c r="AN130" i="10"/>
  <c r="AM130" i="10"/>
  <c r="AL130" i="10"/>
  <c r="AK130" i="10"/>
  <c r="AJ130" i="10"/>
  <c r="AI130" i="10"/>
  <c r="AH130" i="10"/>
  <c r="AG130" i="10"/>
  <c r="AF130" i="10"/>
  <c r="AE130" i="10"/>
  <c r="AD130" i="10"/>
  <c r="AC130" i="10"/>
  <c r="AB130" i="10"/>
  <c r="AA130" i="10"/>
  <c r="Z130" i="10"/>
  <c r="Y130" i="10"/>
  <c r="X130" i="10"/>
  <c r="W130" i="10"/>
  <c r="V130" i="10"/>
  <c r="U130" i="10"/>
  <c r="T130" i="10"/>
  <c r="S130" i="10"/>
  <c r="R130" i="10"/>
  <c r="Q130" i="10"/>
  <c r="P130" i="10"/>
  <c r="O130" i="10"/>
  <c r="N130" i="10"/>
  <c r="M130" i="10"/>
  <c r="L130" i="10"/>
  <c r="K130" i="10"/>
  <c r="J130" i="10"/>
  <c r="I130" i="10"/>
  <c r="H130" i="10"/>
  <c r="G130" i="10"/>
  <c r="F130" i="10"/>
  <c r="E130" i="10"/>
  <c r="C130" i="10"/>
  <c r="BD129" i="10"/>
  <c r="BC129" i="10"/>
  <c r="BB129" i="10"/>
  <c r="BA129" i="10"/>
  <c r="AZ129" i="10"/>
  <c r="AY129" i="10"/>
  <c r="AX129" i="10"/>
  <c r="AW129" i="10"/>
  <c r="AV129" i="10"/>
  <c r="AU129" i="10"/>
  <c r="AT129" i="10"/>
  <c r="AS129" i="10"/>
  <c r="AR129" i="10"/>
  <c r="AQ129" i="10"/>
  <c r="AP129" i="10"/>
  <c r="AO129" i="10"/>
  <c r="AN129" i="10"/>
  <c r="AM129" i="10"/>
  <c r="AL129" i="10"/>
  <c r="AK129" i="10"/>
  <c r="AJ129" i="10"/>
  <c r="AI129" i="10"/>
  <c r="AH129" i="10"/>
  <c r="AG129" i="10"/>
  <c r="AF129" i="10"/>
  <c r="AE129" i="10"/>
  <c r="AD129" i="10"/>
  <c r="AC129" i="10"/>
  <c r="AB129" i="10"/>
  <c r="AA129" i="10"/>
  <c r="Z129" i="10"/>
  <c r="Y129" i="10"/>
  <c r="X129" i="10"/>
  <c r="W129" i="10"/>
  <c r="V129" i="10"/>
  <c r="U129" i="10"/>
  <c r="T129" i="10"/>
  <c r="S129" i="10"/>
  <c r="R129" i="10"/>
  <c r="Q129" i="10"/>
  <c r="P129" i="10"/>
  <c r="O129" i="10"/>
  <c r="N129" i="10"/>
  <c r="M129" i="10"/>
  <c r="L129" i="10"/>
  <c r="K129" i="10"/>
  <c r="J129" i="10"/>
  <c r="I129" i="10"/>
  <c r="H129" i="10"/>
  <c r="G129" i="10"/>
  <c r="F129" i="10"/>
  <c r="E129" i="10"/>
  <c r="BE129" i="10" s="1"/>
  <c r="C129" i="10"/>
  <c r="BD128" i="10"/>
  <c r="BD156" i="10" s="1"/>
  <c r="BC128" i="10"/>
  <c r="BB128" i="10"/>
  <c r="BB156" i="10" s="1"/>
  <c r="BA128" i="10"/>
  <c r="AZ128" i="10"/>
  <c r="AZ156" i="10" s="1"/>
  <c r="AY128" i="10"/>
  <c r="AX128" i="10"/>
  <c r="AX156" i="10" s="1"/>
  <c r="AW128" i="10"/>
  <c r="AV128" i="10"/>
  <c r="AV156" i="10" s="1"/>
  <c r="AU128" i="10"/>
  <c r="AT128" i="10"/>
  <c r="AT156" i="10" s="1"/>
  <c r="AS128" i="10"/>
  <c r="AR128" i="10"/>
  <c r="AQ128" i="10"/>
  <c r="AP128" i="10"/>
  <c r="AP156" i="10" s="1"/>
  <c r="AO128" i="10"/>
  <c r="AO156" i="10" s="1"/>
  <c r="AN128" i="10"/>
  <c r="AN156" i="10" s="1"/>
  <c r="AM128" i="10"/>
  <c r="AM156" i="10" s="1"/>
  <c r="AL128" i="10"/>
  <c r="AL156" i="10" s="1"/>
  <c r="AK128" i="10"/>
  <c r="AK156" i="10" s="1"/>
  <c r="AJ128" i="10"/>
  <c r="AJ156" i="10" s="1"/>
  <c r="AI128" i="10"/>
  <c r="AH128" i="10"/>
  <c r="AH156" i="10" s="1"/>
  <c r="AG128" i="10"/>
  <c r="AF128" i="10"/>
  <c r="AF156" i="10" s="1"/>
  <c r="AE128" i="10"/>
  <c r="AE156" i="10" s="1"/>
  <c r="AD128" i="10"/>
  <c r="AD156" i="10" s="1"/>
  <c r="AC128" i="10"/>
  <c r="AC156" i="10" s="1"/>
  <c r="AB128" i="10"/>
  <c r="AB156" i="10" s="1"/>
  <c r="AA128" i="10"/>
  <c r="Z128" i="10"/>
  <c r="Z156" i="10" s="1"/>
  <c r="Y128" i="10"/>
  <c r="X128" i="10"/>
  <c r="X156" i="10" s="1"/>
  <c r="W128" i="10"/>
  <c r="W156" i="10" s="1"/>
  <c r="V128" i="10"/>
  <c r="V156" i="10" s="1"/>
  <c r="U128" i="10"/>
  <c r="U156" i="10" s="1"/>
  <c r="T128" i="10"/>
  <c r="T156" i="10" s="1"/>
  <c r="S128" i="10"/>
  <c r="S156" i="10" s="1"/>
  <c r="R128" i="10"/>
  <c r="R156" i="10" s="1"/>
  <c r="Q128" i="10"/>
  <c r="Q156" i="10" s="1"/>
  <c r="P128" i="10"/>
  <c r="P156" i="10" s="1"/>
  <c r="O128" i="10"/>
  <c r="O156" i="10" s="1"/>
  <c r="N128" i="10"/>
  <c r="N156" i="10" s="1"/>
  <c r="M128" i="10"/>
  <c r="M156" i="10" s="1"/>
  <c r="L128" i="10"/>
  <c r="L156" i="10" s="1"/>
  <c r="K128" i="10"/>
  <c r="K156" i="10" s="1"/>
  <c r="J128" i="10"/>
  <c r="J156" i="10" s="1"/>
  <c r="I128" i="10"/>
  <c r="I156" i="10" s="1"/>
  <c r="H128" i="10"/>
  <c r="G128" i="10"/>
  <c r="F128" i="10"/>
  <c r="E128" i="10"/>
  <c r="BD127" i="10"/>
  <c r="BD155" i="10" s="1"/>
  <c r="BD157" i="10" s="1"/>
  <c r="BC127" i="10"/>
  <c r="BC155" i="10" s="1"/>
  <c r="BB127" i="10"/>
  <c r="BB155" i="10" s="1"/>
  <c r="BB157" i="10" s="1"/>
  <c r="BA127" i="10"/>
  <c r="AZ127" i="10"/>
  <c r="AZ155" i="10" s="1"/>
  <c r="AZ157" i="10" s="1"/>
  <c r="AY127" i="10"/>
  <c r="AY155" i="10" s="1"/>
  <c r="AX127" i="10"/>
  <c r="AX155" i="10" s="1"/>
  <c r="AX157" i="10" s="1"/>
  <c r="AW127" i="10"/>
  <c r="AV127" i="10"/>
  <c r="AV155" i="10" s="1"/>
  <c r="AV157" i="10" s="1"/>
  <c r="AU127" i="10"/>
  <c r="AT127" i="10"/>
  <c r="AT155" i="10" s="1"/>
  <c r="AT157" i="10" s="1"/>
  <c r="AS127" i="10"/>
  <c r="AR127" i="10"/>
  <c r="AR155" i="10" s="1"/>
  <c r="AQ127" i="10"/>
  <c r="AP127" i="10"/>
  <c r="AP155" i="10" s="1"/>
  <c r="AP157" i="10" s="1"/>
  <c r="AO127" i="10"/>
  <c r="AN127" i="10"/>
  <c r="AN155" i="10" s="1"/>
  <c r="AN157" i="10" s="1"/>
  <c r="AM127" i="10"/>
  <c r="AM155" i="10" s="1"/>
  <c r="AM157" i="10" s="1"/>
  <c r="AL127" i="10"/>
  <c r="AL155" i="10" s="1"/>
  <c r="AL157" i="10" s="1"/>
  <c r="AK127" i="10"/>
  <c r="AJ127" i="10"/>
  <c r="AJ155" i="10" s="1"/>
  <c r="AJ157" i="10" s="1"/>
  <c r="AI127" i="10"/>
  <c r="AH127" i="10"/>
  <c r="AH155" i="10" s="1"/>
  <c r="AH157" i="10" s="1"/>
  <c r="AG127" i="10"/>
  <c r="AG155" i="10" s="1"/>
  <c r="AF127" i="10"/>
  <c r="AF155" i="10" s="1"/>
  <c r="AF157" i="10" s="1"/>
  <c r="AE127" i="10"/>
  <c r="AE155" i="10" s="1"/>
  <c r="AE157" i="10" s="1"/>
  <c r="AD127" i="10"/>
  <c r="AD155" i="10" s="1"/>
  <c r="AD157" i="10" s="1"/>
  <c r="AC127" i="10"/>
  <c r="AC155" i="10" s="1"/>
  <c r="AC157" i="10" s="1"/>
  <c r="AB127" i="10"/>
  <c r="AB155" i="10" s="1"/>
  <c r="AB157" i="10" s="1"/>
  <c r="AA127" i="10"/>
  <c r="Z127" i="10"/>
  <c r="Z155" i="10" s="1"/>
  <c r="Z157" i="10" s="1"/>
  <c r="Y127" i="10"/>
  <c r="X127" i="10"/>
  <c r="X155" i="10" s="1"/>
  <c r="X157" i="10" s="1"/>
  <c r="W127" i="10"/>
  <c r="W155" i="10" s="1"/>
  <c r="W157" i="10" s="1"/>
  <c r="V127" i="10"/>
  <c r="V155" i="10" s="1"/>
  <c r="V157" i="10" s="1"/>
  <c r="U127" i="10"/>
  <c r="U155" i="10" s="1"/>
  <c r="U157" i="10" s="1"/>
  <c r="T127" i="10"/>
  <c r="T155" i="10" s="1"/>
  <c r="T157" i="10" s="1"/>
  <c r="S127" i="10"/>
  <c r="S155" i="10" s="1"/>
  <c r="S157" i="10" s="1"/>
  <c r="R127" i="10"/>
  <c r="R155" i="10" s="1"/>
  <c r="R157" i="10" s="1"/>
  <c r="Q127" i="10"/>
  <c r="Q155" i="10" s="1"/>
  <c r="Q157" i="10" s="1"/>
  <c r="P127" i="10"/>
  <c r="P155" i="10" s="1"/>
  <c r="P157" i="10" s="1"/>
  <c r="O127" i="10"/>
  <c r="O155" i="10" s="1"/>
  <c r="O157" i="10" s="1"/>
  <c r="N127" i="10"/>
  <c r="N155" i="10" s="1"/>
  <c r="N157" i="10" s="1"/>
  <c r="M127" i="10"/>
  <c r="M155" i="10" s="1"/>
  <c r="M157" i="10" s="1"/>
  <c r="L127" i="10"/>
  <c r="L155" i="10" s="1"/>
  <c r="L157" i="10" s="1"/>
  <c r="K127" i="10"/>
  <c r="K155" i="10" s="1"/>
  <c r="K157" i="10" s="1"/>
  <c r="J127" i="10"/>
  <c r="J155" i="10" s="1"/>
  <c r="J157" i="10" s="1"/>
  <c r="I127" i="10"/>
  <c r="I155" i="10" s="1"/>
  <c r="I157" i="10" s="1"/>
  <c r="H127" i="10"/>
  <c r="G127" i="10"/>
  <c r="F127" i="10"/>
  <c r="E127" i="10"/>
  <c r="E157" i="10" s="1"/>
  <c r="C127" i="10"/>
  <c r="BD119" i="10"/>
  <c r="BC119" i="10"/>
  <c r="BB119" i="10"/>
  <c r="BA119" i="10"/>
  <c r="AZ119" i="10"/>
  <c r="AY119" i="10"/>
  <c r="AX119" i="10"/>
  <c r="AW119" i="10"/>
  <c r="AV119" i="10"/>
  <c r="AU119" i="10"/>
  <c r="AT119" i="10"/>
  <c r="AS119" i="10"/>
  <c r="AR119" i="10"/>
  <c r="AQ119" i="10"/>
  <c r="AP119" i="10"/>
  <c r="AO119" i="10"/>
  <c r="AN119" i="10"/>
  <c r="AM119" i="10"/>
  <c r="AL119" i="10"/>
  <c r="AK119" i="10"/>
  <c r="AJ119" i="10"/>
  <c r="AI119" i="10"/>
  <c r="AH119" i="10"/>
  <c r="AG119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BE119" i="10" s="1"/>
  <c r="BE118" i="10"/>
  <c r="BE117" i="10"/>
  <c r="BE116" i="10"/>
  <c r="BE115" i="10"/>
  <c r="BE114" i="10"/>
  <c r="BE113" i="10"/>
  <c r="BE112" i="10"/>
  <c r="BE111" i="10"/>
  <c r="BE110" i="10"/>
  <c r="BE109" i="10"/>
  <c r="BE108" i="10"/>
  <c r="BE107" i="10"/>
  <c r="BE106" i="10"/>
  <c r="BE105" i="10"/>
  <c r="BD102" i="10"/>
  <c r="BC102" i="10"/>
  <c r="BB102" i="10"/>
  <c r="BA102" i="10"/>
  <c r="AZ102" i="10"/>
  <c r="AY102" i="10"/>
  <c r="AX102" i="10"/>
  <c r="AW102" i="10"/>
  <c r="AV102" i="10"/>
  <c r="AU102" i="10"/>
  <c r="AT102" i="10"/>
  <c r="AS102" i="10"/>
  <c r="AR102" i="10"/>
  <c r="AQ102" i="10"/>
  <c r="AP102" i="10"/>
  <c r="AO102" i="10"/>
  <c r="AN102" i="10"/>
  <c r="AM102" i="10"/>
  <c r="AL102" i="10"/>
  <c r="AK102" i="10"/>
  <c r="AJ102" i="10"/>
  <c r="AI102" i="10"/>
  <c r="AH102" i="10"/>
  <c r="AG102" i="10"/>
  <c r="AF102" i="10"/>
  <c r="AE102" i="10"/>
  <c r="AD102" i="10"/>
  <c r="AC102" i="10"/>
  <c r="AB102" i="10"/>
  <c r="AA102" i="10"/>
  <c r="Z102" i="10"/>
  <c r="Y102" i="10"/>
  <c r="X102" i="10"/>
  <c r="W102" i="10"/>
  <c r="V102" i="10"/>
  <c r="U102" i="10"/>
  <c r="T102" i="10"/>
  <c r="S102" i="10"/>
  <c r="R102" i="10"/>
  <c r="Q102" i="10"/>
  <c r="P102" i="10"/>
  <c r="O102" i="10"/>
  <c r="N102" i="10"/>
  <c r="M102" i="10"/>
  <c r="L102" i="10"/>
  <c r="K102" i="10"/>
  <c r="J102" i="10"/>
  <c r="I102" i="10"/>
  <c r="H102" i="10"/>
  <c r="G102" i="10"/>
  <c r="F102" i="10"/>
  <c r="E102" i="10"/>
  <c r="BE101" i="10"/>
  <c r="BE100" i="10"/>
  <c r="BE99" i="10"/>
  <c r="BE98" i="10"/>
  <c r="BE97" i="10"/>
  <c r="BE96" i="10"/>
  <c r="BE95" i="10"/>
  <c r="BE94" i="10"/>
  <c r="BE93" i="10"/>
  <c r="BE92" i="10"/>
  <c r="BE91" i="10"/>
  <c r="BE90" i="10"/>
  <c r="BE89" i="10"/>
  <c r="BE88" i="10"/>
  <c r="BD85" i="10"/>
  <c r="BC85" i="10"/>
  <c r="BB85" i="10"/>
  <c r="BA85" i="10"/>
  <c r="AZ85" i="10"/>
  <c r="AY85" i="10"/>
  <c r="AX85" i="10"/>
  <c r="AW85" i="10"/>
  <c r="AV85" i="10"/>
  <c r="AU85" i="10"/>
  <c r="AT85" i="10"/>
  <c r="AS85" i="10"/>
  <c r="AR85" i="10"/>
  <c r="AQ85" i="10"/>
  <c r="AP85" i="10"/>
  <c r="AO85" i="10"/>
  <c r="AN85" i="10"/>
  <c r="AM85" i="10"/>
  <c r="AL85" i="10"/>
  <c r="AK85" i="10"/>
  <c r="AJ85" i="10"/>
  <c r="AI85" i="10"/>
  <c r="AH85" i="10"/>
  <c r="AG85" i="10"/>
  <c r="AF85" i="10"/>
  <c r="AE85" i="10"/>
  <c r="AD85" i="10"/>
  <c r="AC85" i="10"/>
  <c r="AB85" i="10"/>
  <c r="AA85" i="10"/>
  <c r="Z85" i="10"/>
  <c r="Y85" i="10"/>
  <c r="X85" i="10"/>
  <c r="W85" i="10"/>
  <c r="V85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BE84" i="10"/>
  <c r="BE83" i="10"/>
  <c r="BE82" i="10"/>
  <c r="BE81" i="10"/>
  <c r="BE80" i="10"/>
  <c r="BE79" i="10"/>
  <c r="BE78" i="10"/>
  <c r="BE77" i="10"/>
  <c r="BE76" i="10"/>
  <c r="BE75" i="10"/>
  <c r="BE74" i="10"/>
  <c r="BE73" i="10"/>
  <c r="BE72" i="10"/>
  <c r="BE71" i="10"/>
  <c r="BD68" i="10"/>
  <c r="BC68" i="10"/>
  <c r="BB68" i="10"/>
  <c r="BA68" i="10"/>
  <c r="AZ68" i="10"/>
  <c r="AY68" i="10"/>
  <c r="AX68" i="10"/>
  <c r="AW68" i="10"/>
  <c r="AV68" i="10"/>
  <c r="AU68" i="10"/>
  <c r="AT68" i="10"/>
  <c r="AS68" i="10"/>
  <c r="AR68" i="10"/>
  <c r="AQ68" i="10"/>
  <c r="AP68" i="10"/>
  <c r="AO68" i="10"/>
  <c r="AN68" i="10"/>
  <c r="AM68" i="10"/>
  <c r="AL68" i="10"/>
  <c r="AK68" i="10"/>
  <c r="AJ68" i="10"/>
  <c r="AI68" i="10"/>
  <c r="AH68" i="10"/>
  <c r="AG68" i="10"/>
  <c r="AF68" i="10"/>
  <c r="AE68" i="10"/>
  <c r="AD68" i="10"/>
  <c r="AC68" i="10"/>
  <c r="AB68" i="10"/>
  <c r="AA68" i="10"/>
  <c r="Z68" i="10"/>
  <c r="Y68" i="10"/>
  <c r="X68" i="10"/>
  <c r="W68" i="10"/>
  <c r="V68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BE67" i="10"/>
  <c r="BE66" i="10"/>
  <c r="BE65" i="10"/>
  <c r="BE64" i="10"/>
  <c r="BE63" i="10"/>
  <c r="BE62" i="10"/>
  <c r="BE61" i="10"/>
  <c r="BE60" i="10"/>
  <c r="BE59" i="10"/>
  <c r="BE58" i="10"/>
  <c r="BE57" i="10"/>
  <c r="BE56" i="10"/>
  <c r="BE55" i="10"/>
  <c r="BE54" i="10"/>
  <c r="BD51" i="10"/>
  <c r="BC51" i="10"/>
  <c r="BB51" i="10"/>
  <c r="BA51" i="10"/>
  <c r="AZ51" i="10"/>
  <c r="AY51" i="10"/>
  <c r="AX51" i="10"/>
  <c r="AW51" i="10"/>
  <c r="AV51" i="10"/>
  <c r="AU51" i="10"/>
  <c r="AT51" i="10"/>
  <c r="AS51" i="10"/>
  <c r="AR51" i="10"/>
  <c r="AQ51" i="10"/>
  <c r="AP51" i="10"/>
  <c r="AO51" i="10"/>
  <c r="AN51" i="10"/>
  <c r="AM51" i="10"/>
  <c r="AL51" i="10"/>
  <c r="AK51" i="10"/>
  <c r="AJ51" i="10"/>
  <c r="AI51" i="10"/>
  <c r="AH51" i="10"/>
  <c r="AG51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BE51" i="10" s="1"/>
  <c r="BE50" i="10"/>
  <c r="BE49" i="10"/>
  <c r="BE48" i="10"/>
  <c r="BE47" i="10"/>
  <c r="BE46" i="10"/>
  <c r="BE45" i="10"/>
  <c r="BE44" i="10"/>
  <c r="BE43" i="10"/>
  <c r="BE42" i="10"/>
  <c r="BE41" i="10"/>
  <c r="BE40" i="10"/>
  <c r="BE39" i="10"/>
  <c r="BE38" i="10"/>
  <c r="BE37" i="10"/>
  <c r="BD34" i="10"/>
  <c r="BC34" i="10"/>
  <c r="BB34" i="10"/>
  <c r="BA34" i="10"/>
  <c r="AZ34" i="10"/>
  <c r="AY34" i="10"/>
  <c r="AX34" i="10"/>
  <c r="AW34" i="10"/>
  <c r="AV34" i="10"/>
  <c r="AU34" i="10"/>
  <c r="AT34" i="10"/>
  <c r="AS34" i="10"/>
  <c r="AR34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BE33" i="10"/>
  <c r="BE32" i="10"/>
  <c r="BE31" i="10"/>
  <c r="BE30" i="10"/>
  <c r="BE29" i="10"/>
  <c r="BE28" i="10"/>
  <c r="BE27" i="10"/>
  <c r="BE26" i="10"/>
  <c r="BE25" i="10"/>
  <c r="BE24" i="10"/>
  <c r="BE23" i="10"/>
  <c r="BE22" i="10"/>
  <c r="BE21" i="10"/>
  <c r="BE20" i="10"/>
  <c r="BD17" i="10"/>
  <c r="BC17" i="10"/>
  <c r="BB17" i="10"/>
  <c r="BA17" i="10"/>
  <c r="AZ17" i="10"/>
  <c r="AY17" i="10"/>
  <c r="AX17" i="10"/>
  <c r="AW17" i="10"/>
  <c r="AV17" i="10"/>
  <c r="AU17" i="10"/>
  <c r="AT17" i="10"/>
  <c r="AS17" i="10"/>
  <c r="AR17" i="10"/>
  <c r="AQ17" i="10"/>
  <c r="AP17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BE16" i="10"/>
  <c r="BE15" i="10"/>
  <c r="BE14" i="10"/>
  <c r="BE13" i="10"/>
  <c r="BE12" i="10"/>
  <c r="BE11" i="10"/>
  <c r="BE10" i="10"/>
  <c r="BE9" i="10"/>
  <c r="BE8" i="10"/>
  <c r="BE7" i="10"/>
  <c r="BE6" i="10"/>
  <c r="BE5" i="10"/>
  <c r="BE4" i="10"/>
  <c r="BE3" i="10"/>
  <c r="F157" i="9"/>
  <c r="F144" i="9"/>
  <c r="G144" i="9"/>
  <c r="H144" i="9"/>
  <c r="I144" i="9"/>
  <c r="J144" i="9"/>
  <c r="K144" i="9"/>
  <c r="L144" i="9"/>
  <c r="M144" i="9"/>
  <c r="N144" i="9"/>
  <c r="O144" i="9"/>
  <c r="P144" i="9"/>
  <c r="Q144" i="9"/>
  <c r="R144" i="9"/>
  <c r="S144" i="9"/>
  <c r="T144" i="9"/>
  <c r="U144" i="9"/>
  <c r="V144" i="9"/>
  <c r="W144" i="9"/>
  <c r="X144" i="9"/>
  <c r="Y144" i="9"/>
  <c r="Z144" i="9"/>
  <c r="AA144" i="9"/>
  <c r="AB144" i="9"/>
  <c r="AC144" i="9"/>
  <c r="AD144" i="9"/>
  <c r="AE144" i="9"/>
  <c r="AF144" i="9"/>
  <c r="AG144" i="9"/>
  <c r="AH144" i="9"/>
  <c r="AI144" i="9"/>
  <c r="AJ144" i="9"/>
  <c r="AK144" i="9"/>
  <c r="AL144" i="9"/>
  <c r="AM144" i="9"/>
  <c r="AN144" i="9"/>
  <c r="AO144" i="9"/>
  <c r="AP144" i="9"/>
  <c r="AQ144" i="9"/>
  <c r="AR144" i="9"/>
  <c r="AS144" i="9"/>
  <c r="AT144" i="9"/>
  <c r="AU144" i="9"/>
  <c r="AV144" i="9"/>
  <c r="AW144" i="9"/>
  <c r="AX144" i="9"/>
  <c r="AY144" i="9"/>
  <c r="AZ144" i="9"/>
  <c r="BA144" i="9"/>
  <c r="BB144" i="9"/>
  <c r="BC144" i="9"/>
  <c r="BD144" i="9"/>
  <c r="E144" i="9"/>
  <c r="C144" i="9"/>
  <c r="F143" i="9"/>
  <c r="G143" i="9"/>
  <c r="H143" i="9"/>
  <c r="I143" i="9"/>
  <c r="J143" i="9"/>
  <c r="K143" i="9"/>
  <c r="L143" i="9"/>
  <c r="M143" i="9"/>
  <c r="N143" i="9"/>
  <c r="O143" i="9"/>
  <c r="P143" i="9"/>
  <c r="Q143" i="9"/>
  <c r="R143" i="9"/>
  <c r="S143" i="9"/>
  <c r="T143" i="9"/>
  <c r="U143" i="9"/>
  <c r="V143" i="9"/>
  <c r="W143" i="9"/>
  <c r="X143" i="9"/>
  <c r="Y143" i="9"/>
  <c r="Z143" i="9"/>
  <c r="AA143" i="9"/>
  <c r="AB143" i="9"/>
  <c r="AC143" i="9"/>
  <c r="AD143" i="9"/>
  <c r="AE143" i="9"/>
  <c r="AF143" i="9"/>
  <c r="AG143" i="9"/>
  <c r="AH143" i="9"/>
  <c r="AI143" i="9"/>
  <c r="AJ143" i="9"/>
  <c r="AK143" i="9"/>
  <c r="AL143" i="9"/>
  <c r="AM143" i="9"/>
  <c r="AN143" i="9"/>
  <c r="AO143" i="9"/>
  <c r="AP143" i="9"/>
  <c r="AQ143" i="9"/>
  <c r="AR143" i="9"/>
  <c r="AS143" i="9"/>
  <c r="AT143" i="9"/>
  <c r="AU143" i="9"/>
  <c r="AV143" i="9"/>
  <c r="AW143" i="9"/>
  <c r="AX143" i="9"/>
  <c r="AY143" i="9"/>
  <c r="AZ143" i="9"/>
  <c r="BA143" i="9"/>
  <c r="BB143" i="9"/>
  <c r="BC143" i="9"/>
  <c r="BD143" i="9"/>
  <c r="F141" i="9"/>
  <c r="G141" i="9"/>
  <c r="H141" i="9"/>
  <c r="I141" i="9"/>
  <c r="J141" i="9"/>
  <c r="K141" i="9"/>
  <c r="L141" i="9"/>
  <c r="M141" i="9"/>
  <c r="N141" i="9"/>
  <c r="O141" i="9"/>
  <c r="P141" i="9"/>
  <c r="Q141" i="9"/>
  <c r="R141" i="9"/>
  <c r="S141" i="9"/>
  <c r="T141" i="9"/>
  <c r="U141" i="9"/>
  <c r="V141" i="9"/>
  <c r="W141" i="9"/>
  <c r="X141" i="9"/>
  <c r="Y141" i="9"/>
  <c r="Z141" i="9"/>
  <c r="AA141" i="9"/>
  <c r="AB141" i="9"/>
  <c r="AC141" i="9"/>
  <c r="AD141" i="9"/>
  <c r="AE141" i="9"/>
  <c r="AF141" i="9"/>
  <c r="AG141" i="9"/>
  <c r="AH141" i="9"/>
  <c r="AI141" i="9"/>
  <c r="AJ141" i="9"/>
  <c r="AK141" i="9"/>
  <c r="AL141" i="9"/>
  <c r="AM141" i="9"/>
  <c r="AN141" i="9"/>
  <c r="AO141" i="9"/>
  <c r="AP141" i="9"/>
  <c r="AQ141" i="9"/>
  <c r="AR141" i="9"/>
  <c r="AS141" i="9"/>
  <c r="AT141" i="9"/>
  <c r="AU141" i="9"/>
  <c r="AV141" i="9"/>
  <c r="AW141" i="9"/>
  <c r="AX141" i="9"/>
  <c r="AY141" i="9"/>
  <c r="AZ141" i="9"/>
  <c r="BA141" i="9"/>
  <c r="BB141" i="9"/>
  <c r="BC141" i="9"/>
  <c r="BD141" i="9"/>
  <c r="G139" i="9"/>
  <c r="H139" i="9"/>
  <c r="I139" i="9"/>
  <c r="J139" i="9"/>
  <c r="K139" i="9"/>
  <c r="L139" i="9"/>
  <c r="M139" i="9"/>
  <c r="N139" i="9"/>
  <c r="O139" i="9"/>
  <c r="P139" i="9"/>
  <c r="Q139" i="9"/>
  <c r="R139" i="9"/>
  <c r="S139" i="9"/>
  <c r="T139" i="9"/>
  <c r="U139" i="9"/>
  <c r="V139" i="9"/>
  <c r="W139" i="9"/>
  <c r="X139" i="9"/>
  <c r="Y139" i="9"/>
  <c r="Z139" i="9"/>
  <c r="AA139" i="9"/>
  <c r="AB139" i="9"/>
  <c r="AC139" i="9"/>
  <c r="AD139" i="9"/>
  <c r="AE139" i="9"/>
  <c r="AF139" i="9"/>
  <c r="AG139" i="9"/>
  <c r="AH139" i="9"/>
  <c r="AI139" i="9"/>
  <c r="AJ139" i="9"/>
  <c r="AK139" i="9"/>
  <c r="AL139" i="9"/>
  <c r="AM139" i="9"/>
  <c r="AN139" i="9"/>
  <c r="AO139" i="9"/>
  <c r="AP139" i="9"/>
  <c r="AQ139" i="9"/>
  <c r="AR139" i="9"/>
  <c r="AS139" i="9"/>
  <c r="AT139" i="9"/>
  <c r="AU139" i="9"/>
  <c r="AV139" i="9"/>
  <c r="AW139" i="9"/>
  <c r="AX139" i="9"/>
  <c r="AY139" i="9"/>
  <c r="AZ139" i="9"/>
  <c r="BA139" i="9"/>
  <c r="BB139" i="9"/>
  <c r="BC139" i="9"/>
  <c r="BD139" i="9"/>
  <c r="F139" i="9"/>
  <c r="F138" i="9"/>
  <c r="G138" i="9"/>
  <c r="H138" i="9"/>
  <c r="I138" i="9"/>
  <c r="J138" i="9"/>
  <c r="K138" i="9"/>
  <c r="L138" i="9"/>
  <c r="M138" i="9"/>
  <c r="N138" i="9"/>
  <c r="O138" i="9"/>
  <c r="P138" i="9"/>
  <c r="Q138" i="9"/>
  <c r="R138" i="9"/>
  <c r="S138" i="9"/>
  <c r="T138" i="9"/>
  <c r="U138" i="9"/>
  <c r="V138" i="9"/>
  <c r="W138" i="9"/>
  <c r="X138" i="9"/>
  <c r="Y138" i="9"/>
  <c r="Z138" i="9"/>
  <c r="AA138" i="9"/>
  <c r="AB138" i="9"/>
  <c r="AC138" i="9"/>
  <c r="AD138" i="9"/>
  <c r="AE138" i="9"/>
  <c r="AF138" i="9"/>
  <c r="AG138" i="9"/>
  <c r="AH138" i="9"/>
  <c r="AI138" i="9"/>
  <c r="AJ138" i="9"/>
  <c r="AK138" i="9"/>
  <c r="AL138" i="9"/>
  <c r="AM138" i="9"/>
  <c r="AN138" i="9"/>
  <c r="AO138" i="9"/>
  <c r="AP138" i="9"/>
  <c r="AQ138" i="9"/>
  <c r="AR138" i="9"/>
  <c r="AS138" i="9"/>
  <c r="AT138" i="9"/>
  <c r="AU138" i="9"/>
  <c r="AV138" i="9"/>
  <c r="AW138" i="9"/>
  <c r="AX138" i="9"/>
  <c r="AY138" i="9"/>
  <c r="AZ138" i="9"/>
  <c r="BA138" i="9"/>
  <c r="BB138" i="9"/>
  <c r="BC138" i="9"/>
  <c r="BD138" i="9"/>
  <c r="F136" i="9"/>
  <c r="G136" i="9"/>
  <c r="H136" i="9"/>
  <c r="I136" i="9"/>
  <c r="J136" i="9"/>
  <c r="K136" i="9"/>
  <c r="L136" i="9"/>
  <c r="M136" i="9"/>
  <c r="N136" i="9"/>
  <c r="O136" i="9"/>
  <c r="P136" i="9"/>
  <c r="Q136" i="9"/>
  <c r="R136" i="9"/>
  <c r="S136" i="9"/>
  <c r="T136" i="9"/>
  <c r="U136" i="9"/>
  <c r="V136" i="9"/>
  <c r="W136" i="9"/>
  <c r="X136" i="9"/>
  <c r="Y136" i="9"/>
  <c r="Z136" i="9"/>
  <c r="AA136" i="9"/>
  <c r="AB136" i="9"/>
  <c r="AC136" i="9"/>
  <c r="AD136" i="9"/>
  <c r="AE136" i="9"/>
  <c r="AF136" i="9"/>
  <c r="AG136" i="9"/>
  <c r="AH136" i="9"/>
  <c r="AI136" i="9"/>
  <c r="AJ136" i="9"/>
  <c r="AK136" i="9"/>
  <c r="AL136" i="9"/>
  <c r="AM136" i="9"/>
  <c r="AN136" i="9"/>
  <c r="AO136" i="9"/>
  <c r="AP136" i="9"/>
  <c r="AQ136" i="9"/>
  <c r="AR136" i="9"/>
  <c r="AS136" i="9"/>
  <c r="AT136" i="9"/>
  <c r="AU136" i="9"/>
  <c r="AV136" i="9"/>
  <c r="AW136" i="9"/>
  <c r="AX136" i="9"/>
  <c r="AY136" i="9"/>
  <c r="AZ136" i="9"/>
  <c r="BA136" i="9"/>
  <c r="BB136" i="9"/>
  <c r="BC136" i="9"/>
  <c r="BD136" i="9"/>
  <c r="F134" i="9"/>
  <c r="G134" i="9"/>
  <c r="H134" i="9"/>
  <c r="I134" i="9"/>
  <c r="J134" i="9"/>
  <c r="K134" i="9"/>
  <c r="L134" i="9"/>
  <c r="M134" i="9"/>
  <c r="N134" i="9"/>
  <c r="O134" i="9"/>
  <c r="P134" i="9"/>
  <c r="Q134" i="9"/>
  <c r="R134" i="9"/>
  <c r="S134" i="9"/>
  <c r="T134" i="9"/>
  <c r="U134" i="9"/>
  <c r="V134" i="9"/>
  <c r="W134" i="9"/>
  <c r="X134" i="9"/>
  <c r="Y134" i="9"/>
  <c r="Z134" i="9"/>
  <c r="AA134" i="9"/>
  <c r="AB134" i="9"/>
  <c r="AC134" i="9"/>
  <c r="AD134" i="9"/>
  <c r="AE134" i="9"/>
  <c r="AF134" i="9"/>
  <c r="AG134" i="9"/>
  <c r="AH134" i="9"/>
  <c r="AI134" i="9"/>
  <c r="AJ134" i="9"/>
  <c r="AK134" i="9"/>
  <c r="AL134" i="9"/>
  <c r="AM134" i="9"/>
  <c r="AN134" i="9"/>
  <c r="AO134" i="9"/>
  <c r="AP134" i="9"/>
  <c r="AQ134" i="9"/>
  <c r="AR134" i="9"/>
  <c r="AS134" i="9"/>
  <c r="AT134" i="9"/>
  <c r="AU134" i="9"/>
  <c r="AV134" i="9"/>
  <c r="AW134" i="9"/>
  <c r="AX134" i="9"/>
  <c r="AY134" i="9"/>
  <c r="AZ134" i="9"/>
  <c r="BA134" i="9"/>
  <c r="BB134" i="9"/>
  <c r="BC134" i="9"/>
  <c r="BD134" i="9"/>
  <c r="E134" i="9"/>
  <c r="BE134" i="9" s="1"/>
  <c r="BE58" i="9"/>
  <c r="BE59" i="9"/>
  <c r="BE60" i="9"/>
  <c r="BE61" i="9"/>
  <c r="BE62" i="9"/>
  <c r="BE63" i="9"/>
  <c r="BE57" i="9"/>
  <c r="F132" i="9"/>
  <c r="G132" i="9"/>
  <c r="H132" i="9"/>
  <c r="I132" i="9"/>
  <c r="J132" i="9"/>
  <c r="K132" i="9"/>
  <c r="L132" i="9"/>
  <c r="M132" i="9"/>
  <c r="N132" i="9"/>
  <c r="O132" i="9"/>
  <c r="P132" i="9"/>
  <c r="Q132" i="9"/>
  <c r="R132" i="9"/>
  <c r="S132" i="9"/>
  <c r="T132" i="9"/>
  <c r="U132" i="9"/>
  <c r="V132" i="9"/>
  <c r="W132" i="9"/>
  <c r="X132" i="9"/>
  <c r="Y132" i="9"/>
  <c r="Z132" i="9"/>
  <c r="AA132" i="9"/>
  <c r="AB132" i="9"/>
  <c r="AC132" i="9"/>
  <c r="AD132" i="9"/>
  <c r="AE132" i="9"/>
  <c r="AF132" i="9"/>
  <c r="AG132" i="9"/>
  <c r="AH132" i="9"/>
  <c r="AI132" i="9"/>
  <c r="AJ132" i="9"/>
  <c r="AK132" i="9"/>
  <c r="AL132" i="9"/>
  <c r="AM132" i="9"/>
  <c r="AN132" i="9"/>
  <c r="AO132" i="9"/>
  <c r="AP132" i="9"/>
  <c r="AQ132" i="9"/>
  <c r="AR132" i="9"/>
  <c r="AS132" i="9"/>
  <c r="AT132" i="9"/>
  <c r="AU132" i="9"/>
  <c r="AV132" i="9"/>
  <c r="AW132" i="9"/>
  <c r="AX132" i="9"/>
  <c r="AY132" i="9"/>
  <c r="AZ132" i="9"/>
  <c r="BA132" i="9"/>
  <c r="BB132" i="9"/>
  <c r="BC132" i="9"/>
  <c r="BD132" i="9"/>
  <c r="F130" i="9"/>
  <c r="G130" i="9"/>
  <c r="H130" i="9"/>
  <c r="I130" i="9"/>
  <c r="J130" i="9"/>
  <c r="K130" i="9"/>
  <c r="L130" i="9"/>
  <c r="M130" i="9"/>
  <c r="N130" i="9"/>
  <c r="O130" i="9"/>
  <c r="P130" i="9"/>
  <c r="Q130" i="9"/>
  <c r="R130" i="9"/>
  <c r="S130" i="9"/>
  <c r="T130" i="9"/>
  <c r="U130" i="9"/>
  <c r="V130" i="9"/>
  <c r="W130" i="9"/>
  <c r="X130" i="9"/>
  <c r="Y130" i="9"/>
  <c r="Z130" i="9"/>
  <c r="AA130" i="9"/>
  <c r="AB130" i="9"/>
  <c r="AC130" i="9"/>
  <c r="AD130" i="9"/>
  <c r="AE130" i="9"/>
  <c r="AF130" i="9"/>
  <c r="AG130" i="9"/>
  <c r="AH130" i="9"/>
  <c r="AI130" i="9"/>
  <c r="AJ130" i="9"/>
  <c r="AK130" i="9"/>
  <c r="AL130" i="9"/>
  <c r="AM130" i="9"/>
  <c r="AN130" i="9"/>
  <c r="AO130" i="9"/>
  <c r="AP130" i="9"/>
  <c r="AQ130" i="9"/>
  <c r="AR130" i="9"/>
  <c r="AS130" i="9"/>
  <c r="AT130" i="9"/>
  <c r="AU130" i="9"/>
  <c r="AV130" i="9"/>
  <c r="AW130" i="9"/>
  <c r="AX130" i="9"/>
  <c r="AY130" i="9"/>
  <c r="AZ130" i="9"/>
  <c r="BA130" i="9"/>
  <c r="BB130" i="9"/>
  <c r="BC130" i="9"/>
  <c r="BD130" i="9"/>
  <c r="F127" i="9"/>
  <c r="G127" i="9"/>
  <c r="H127" i="9"/>
  <c r="I127" i="9"/>
  <c r="J127" i="9"/>
  <c r="K127" i="9"/>
  <c r="L127" i="9"/>
  <c r="M127" i="9"/>
  <c r="N127" i="9"/>
  <c r="O127" i="9"/>
  <c r="P127" i="9"/>
  <c r="Q127" i="9"/>
  <c r="R127" i="9"/>
  <c r="S127" i="9"/>
  <c r="T127" i="9"/>
  <c r="U127" i="9"/>
  <c r="V127" i="9"/>
  <c r="W127" i="9"/>
  <c r="X127" i="9"/>
  <c r="Y127" i="9"/>
  <c r="Z127" i="9"/>
  <c r="AA127" i="9"/>
  <c r="AB127" i="9"/>
  <c r="AC127" i="9"/>
  <c r="AD127" i="9"/>
  <c r="AE127" i="9"/>
  <c r="AF127" i="9"/>
  <c r="AG127" i="9"/>
  <c r="AH127" i="9"/>
  <c r="AI127" i="9"/>
  <c r="AJ127" i="9"/>
  <c r="AK127" i="9"/>
  <c r="AL127" i="9"/>
  <c r="AM127" i="9"/>
  <c r="AN127" i="9"/>
  <c r="AO127" i="9"/>
  <c r="AP127" i="9"/>
  <c r="AQ127" i="9"/>
  <c r="AR127" i="9"/>
  <c r="AS127" i="9"/>
  <c r="AT127" i="9"/>
  <c r="AU127" i="9"/>
  <c r="AV127" i="9"/>
  <c r="AW127" i="9"/>
  <c r="AX127" i="9"/>
  <c r="AY127" i="9"/>
  <c r="AZ127" i="9"/>
  <c r="BA127" i="9"/>
  <c r="BB127" i="9"/>
  <c r="BC127" i="9"/>
  <c r="BD127" i="9"/>
  <c r="E143" i="9"/>
  <c r="BE143" i="9" s="1"/>
  <c r="E141" i="9"/>
  <c r="E138" i="9"/>
  <c r="E136" i="9"/>
  <c r="BE136" i="9" s="1"/>
  <c r="E132" i="9"/>
  <c r="E130" i="9"/>
  <c r="E127" i="9"/>
  <c r="C130" i="9"/>
  <c r="C143" i="9"/>
  <c r="C141" i="9"/>
  <c r="C139" i="9"/>
  <c r="C137" i="9"/>
  <c r="C135" i="9"/>
  <c r="C133" i="9"/>
  <c r="C145" i="9"/>
  <c r="C147" i="9"/>
  <c r="BE132" i="10" l="1"/>
  <c r="BF131" i="10" s="1"/>
  <c r="BE144" i="10"/>
  <c r="BE148" i="10"/>
  <c r="BE151" i="10"/>
  <c r="BE150" i="10"/>
  <c r="BF149" i="10" s="1"/>
  <c r="BE153" i="10"/>
  <c r="BF153" i="10" s="1"/>
  <c r="BE141" i="9"/>
  <c r="BE144" i="9"/>
  <c r="BE130" i="10"/>
  <c r="BF129" i="10" s="1"/>
  <c r="BE147" i="10"/>
  <c r="BF147" i="10" s="1"/>
  <c r="BE152" i="10"/>
  <c r="H155" i="10"/>
  <c r="H156" i="10"/>
  <c r="BE34" i="10"/>
  <c r="BE136" i="10"/>
  <c r="BF135" i="10" s="1"/>
  <c r="BC156" i="10"/>
  <c r="BC157" i="10" s="1"/>
  <c r="AO155" i="10"/>
  <c r="AO157" i="10" s="1"/>
  <c r="BE143" i="10"/>
  <c r="BF143" i="10" s="1"/>
  <c r="AK155" i="10"/>
  <c r="AK157" i="10" s="1"/>
  <c r="AI155" i="10"/>
  <c r="BE85" i="10"/>
  <c r="BE17" i="10"/>
  <c r="BE141" i="10"/>
  <c r="BE142" i="10"/>
  <c r="BE68" i="10"/>
  <c r="AQ155" i="10"/>
  <c r="AS155" i="10"/>
  <c r="AS156" i="10"/>
  <c r="AU155" i="10"/>
  <c r="AU156" i="10"/>
  <c r="AW155" i="10"/>
  <c r="BA155" i="10"/>
  <c r="BE139" i="10"/>
  <c r="BE140" i="10"/>
  <c r="BE137" i="10"/>
  <c r="BF137" i="10" s="1"/>
  <c r="BE138" i="10"/>
  <c r="AA155" i="10"/>
  <c r="AA156" i="10"/>
  <c r="Y155" i="10"/>
  <c r="Y156" i="10"/>
  <c r="G155" i="10"/>
  <c r="BE155" i="10" s="1"/>
  <c r="G156" i="10"/>
  <c r="BE133" i="10"/>
  <c r="BE134" i="10"/>
  <c r="BE102" i="10"/>
  <c r="BA156" i="10"/>
  <c r="BA157" i="10" s="1"/>
  <c r="AY156" i="10"/>
  <c r="AY157" i="10" s="1"/>
  <c r="AW156" i="10"/>
  <c r="AW157" i="10" s="1"/>
  <c r="AR156" i="10"/>
  <c r="AR157" i="10" s="1"/>
  <c r="AQ156" i="10"/>
  <c r="AI156" i="10"/>
  <c r="AI157" i="10" s="1"/>
  <c r="AG156" i="10"/>
  <c r="AG157" i="10" s="1"/>
  <c r="BE127" i="10"/>
  <c r="BE128" i="10"/>
  <c r="G157" i="10"/>
  <c r="BE157" i="10" s="1"/>
  <c r="BF157" i="10" s="1"/>
  <c r="BE138" i="9"/>
  <c r="BF151" i="10" l="1"/>
  <c r="H157" i="10"/>
  <c r="AQ157" i="10"/>
  <c r="BF141" i="10"/>
  <c r="AS157" i="10"/>
  <c r="AU157" i="10"/>
  <c r="BF139" i="10"/>
  <c r="AA157" i="10"/>
  <c r="Y157" i="10"/>
  <c r="BF133" i="10"/>
  <c r="BE156" i="10"/>
  <c r="BF155" i="10" s="1"/>
  <c r="BF127" i="10"/>
  <c r="BE6" i="9" l="1"/>
  <c r="AP160" i="9"/>
  <c r="E139" i="9"/>
  <c r="BE139" i="9" s="1"/>
  <c r="F131" i="9"/>
  <c r="G131" i="9"/>
  <c r="H131" i="9"/>
  <c r="E131" i="9"/>
  <c r="BD131" i="9"/>
  <c r="BC131" i="9"/>
  <c r="BB131" i="9"/>
  <c r="BA131" i="9"/>
  <c r="AZ131" i="9"/>
  <c r="AY131" i="9"/>
  <c r="AX131" i="9"/>
  <c r="AW131" i="9"/>
  <c r="AV131" i="9"/>
  <c r="AU131" i="9"/>
  <c r="AT131" i="9"/>
  <c r="AS131" i="9"/>
  <c r="AR131" i="9"/>
  <c r="AQ131" i="9"/>
  <c r="AP131" i="9"/>
  <c r="AO131" i="9"/>
  <c r="AN131" i="9"/>
  <c r="AM131" i="9"/>
  <c r="AL131" i="9"/>
  <c r="AK131" i="9"/>
  <c r="AJ131" i="9"/>
  <c r="AI131" i="9"/>
  <c r="AH131" i="9"/>
  <c r="AG131" i="9"/>
  <c r="AF131" i="9"/>
  <c r="AE131" i="9"/>
  <c r="AD131" i="9"/>
  <c r="AC131" i="9"/>
  <c r="AB131" i="9"/>
  <c r="AA131" i="9"/>
  <c r="Z131" i="9"/>
  <c r="Y131" i="9"/>
  <c r="X131" i="9"/>
  <c r="W131" i="9"/>
  <c r="V131" i="9"/>
  <c r="U131" i="9"/>
  <c r="T131" i="9"/>
  <c r="S131" i="9"/>
  <c r="R131" i="9"/>
  <c r="Q131" i="9"/>
  <c r="P131" i="9"/>
  <c r="O131" i="9"/>
  <c r="N131" i="9"/>
  <c r="M131" i="9"/>
  <c r="L131" i="9"/>
  <c r="K131" i="9"/>
  <c r="J131" i="9"/>
  <c r="I131" i="9"/>
  <c r="BE91" i="9"/>
  <c r="BE40" i="9"/>
  <c r="BE74" i="9"/>
  <c r="F129" i="9"/>
  <c r="G129" i="9"/>
  <c r="H129" i="9"/>
  <c r="I129" i="9"/>
  <c r="J129" i="9"/>
  <c r="K129" i="9"/>
  <c r="L129" i="9"/>
  <c r="M129" i="9"/>
  <c r="N129" i="9"/>
  <c r="O129" i="9"/>
  <c r="P129" i="9"/>
  <c r="Q129" i="9"/>
  <c r="R129" i="9"/>
  <c r="S129" i="9"/>
  <c r="T129" i="9"/>
  <c r="U129" i="9"/>
  <c r="V129" i="9"/>
  <c r="W129" i="9"/>
  <c r="X129" i="9"/>
  <c r="Y129" i="9"/>
  <c r="Z129" i="9"/>
  <c r="AA129" i="9"/>
  <c r="AB129" i="9"/>
  <c r="AC129" i="9"/>
  <c r="AD129" i="9"/>
  <c r="AE129" i="9"/>
  <c r="AF129" i="9"/>
  <c r="AG129" i="9"/>
  <c r="AH129" i="9"/>
  <c r="AI129" i="9"/>
  <c r="AJ129" i="9"/>
  <c r="AK129" i="9"/>
  <c r="AL129" i="9"/>
  <c r="AM129" i="9"/>
  <c r="AN129" i="9"/>
  <c r="AO129" i="9"/>
  <c r="AP129" i="9"/>
  <c r="AQ129" i="9"/>
  <c r="AR129" i="9"/>
  <c r="AS129" i="9"/>
  <c r="AT129" i="9"/>
  <c r="AU129" i="9"/>
  <c r="AV129" i="9"/>
  <c r="AW129" i="9"/>
  <c r="AX129" i="9"/>
  <c r="AY129" i="9"/>
  <c r="AZ129" i="9"/>
  <c r="BA129" i="9"/>
  <c r="BB129" i="9"/>
  <c r="BC129" i="9"/>
  <c r="BD129" i="9"/>
  <c r="E129" i="9"/>
  <c r="C131" i="9"/>
  <c r="E142" i="9"/>
  <c r="F142" i="9"/>
  <c r="E140" i="9"/>
  <c r="F140" i="9"/>
  <c r="E137" i="9"/>
  <c r="F137" i="9"/>
  <c r="E135" i="9"/>
  <c r="BE135" i="9" s="1"/>
  <c r="F135" i="9"/>
  <c r="E133" i="9"/>
  <c r="F133" i="9"/>
  <c r="E128" i="9"/>
  <c r="F128" i="9"/>
  <c r="BE89" i="9"/>
  <c r="BE90" i="9"/>
  <c r="BE92" i="9"/>
  <c r="BE93" i="9"/>
  <c r="BE94" i="9"/>
  <c r="BE95" i="9"/>
  <c r="BE96" i="9"/>
  <c r="BE97" i="9"/>
  <c r="BE98" i="9"/>
  <c r="BE99" i="9"/>
  <c r="BE100" i="9"/>
  <c r="BE101" i="9"/>
  <c r="E102" i="9"/>
  <c r="F102" i="9"/>
  <c r="BE88" i="9"/>
  <c r="BE71" i="9"/>
  <c r="E85" i="9"/>
  <c r="F85" i="9"/>
  <c r="BE54" i="9"/>
  <c r="E68" i="9"/>
  <c r="F68" i="9"/>
  <c r="BE38" i="9"/>
  <c r="E51" i="9"/>
  <c r="F51" i="9"/>
  <c r="E34" i="9"/>
  <c r="F34" i="9"/>
  <c r="BE21" i="9"/>
  <c r="BE22" i="9"/>
  <c r="BE23" i="9"/>
  <c r="BE24" i="9"/>
  <c r="BE25" i="9"/>
  <c r="BE26" i="9"/>
  <c r="BE27" i="9"/>
  <c r="BE28" i="9"/>
  <c r="BE29" i="9"/>
  <c r="BE30" i="9"/>
  <c r="BE31" i="9"/>
  <c r="BE32" i="9"/>
  <c r="BE33" i="9"/>
  <c r="BE20" i="9"/>
  <c r="BE4" i="9"/>
  <c r="BE5" i="9"/>
  <c r="BE7" i="9"/>
  <c r="BE8" i="9"/>
  <c r="BE9" i="9"/>
  <c r="BE10" i="9"/>
  <c r="BE11" i="9"/>
  <c r="BE12" i="9"/>
  <c r="BE13" i="9"/>
  <c r="BE14" i="9"/>
  <c r="BE15" i="9"/>
  <c r="BE16" i="9"/>
  <c r="BE3" i="9"/>
  <c r="E17" i="9"/>
  <c r="F17" i="9"/>
  <c r="BE49" i="9"/>
  <c r="BD154" i="9"/>
  <c r="BC154" i="9"/>
  <c r="BB154" i="9"/>
  <c r="BA154" i="9"/>
  <c r="AZ154" i="9"/>
  <c r="AY154" i="9"/>
  <c r="AX154" i="9"/>
  <c r="AW154" i="9"/>
  <c r="AV154" i="9"/>
  <c r="AU154" i="9"/>
  <c r="AT154" i="9"/>
  <c r="AS154" i="9"/>
  <c r="AR154" i="9"/>
  <c r="AQ154" i="9"/>
  <c r="AP154" i="9"/>
  <c r="AO154" i="9"/>
  <c r="AN154" i="9"/>
  <c r="AM154" i="9"/>
  <c r="AL154" i="9"/>
  <c r="AK154" i="9"/>
  <c r="AJ154" i="9"/>
  <c r="AI154" i="9"/>
  <c r="AH154" i="9"/>
  <c r="AG154" i="9"/>
  <c r="AF154" i="9"/>
  <c r="AE154" i="9"/>
  <c r="AD154" i="9"/>
  <c r="AC154" i="9"/>
  <c r="AB154" i="9"/>
  <c r="AA154" i="9"/>
  <c r="Z154" i="9"/>
  <c r="Y154" i="9"/>
  <c r="X154" i="9"/>
  <c r="W154" i="9"/>
  <c r="V154" i="9"/>
  <c r="U154" i="9"/>
  <c r="T154" i="9"/>
  <c r="S154" i="9"/>
  <c r="R154" i="9"/>
  <c r="Q154" i="9"/>
  <c r="P154" i="9"/>
  <c r="O154" i="9"/>
  <c r="N154" i="9"/>
  <c r="M154" i="9"/>
  <c r="L154" i="9"/>
  <c r="K154" i="9"/>
  <c r="J154" i="9"/>
  <c r="I154" i="9"/>
  <c r="H154" i="9"/>
  <c r="G154" i="9"/>
  <c r="BD153" i="9"/>
  <c r="BC153" i="9"/>
  <c r="BB153" i="9"/>
  <c r="BA153" i="9"/>
  <c r="AZ153" i="9"/>
  <c r="AY153" i="9"/>
  <c r="AX153" i="9"/>
  <c r="AW153" i="9"/>
  <c r="AV153" i="9"/>
  <c r="AU153" i="9"/>
  <c r="AT153" i="9"/>
  <c r="AS153" i="9"/>
  <c r="AR153" i="9"/>
  <c r="AQ153" i="9"/>
  <c r="AP153" i="9"/>
  <c r="AO153" i="9"/>
  <c r="AN153" i="9"/>
  <c r="AM153" i="9"/>
  <c r="AL153" i="9"/>
  <c r="AK153" i="9"/>
  <c r="AJ153" i="9"/>
  <c r="AI153" i="9"/>
  <c r="AH153" i="9"/>
  <c r="AG153" i="9"/>
  <c r="AF153" i="9"/>
  <c r="AE153" i="9"/>
  <c r="AD153" i="9"/>
  <c r="AC153" i="9"/>
  <c r="AB153" i="9"/>
  <c r="AA153" i="9"/>
  <c r="Z153" i="9"/>
  <c r="Y153" i="9"/>
  <c r="X153" i="9"/>
  <c r="W153" i="9"/>
  <c r="V153" i="9"/>
  <c r="U153" i="9"/>
  <c r="T153" i="9"/>
  <c r="S153" i="9"/>
  <c r="R153" i="9"/>
  <c r="Q153" i="9"/>
  <c r="P153" i="9"/>
  <c r="O153" i="9"/>
  <c r="N153" i="9"/>
  <c r="M153" i="9"/>
  <c r="L153" i="9"/>
  <c r="K153" i="9"/>
  <c r="J153" i="9"/>
  <c r="I153" i="9"/>
  <c r="H153" i="9"/>
  <c r="G153" i="9"/>
  <c r="C153" i="9"/>
  <c r="BD152" i="9"/>
  <c r="BC152" i="9"/>
  <c r="BB152" i="9"/>
  <c r="BA152" i="9"/>
  <c r="AZ152" i="9"/>
  <c r="AY152" i="9"/>
  <c r="AX152" i="9"/>
  <c r="AW152" i="9"/>
  <c r="AV152" i="9"/>
  <c r="AU152" i="9"/>
  <c r="AT152" i="9"/>
  <c r="AS152" i="9"/>
  <c r="AR152" i="9"/>
  <c r="AQ152" i="9"/>
  <c r="AP152" i="9"/>
  <c r="AO152" i="9"/>
  <c r="AN152" i="9"/>
  <c r="AM152" i="9"/>
  <c r="AL152" i="9"/>
  <c r="AK152" i="9"/>
  <c r="AJ152" i="9"/>
  <c r="AI152" i="9"/>
  <c r="AH152" i="9"/>
  <c r="AG152" i="9"/>
  <c r="AF152" i="9"/>
  <c r="AE152" i="9"/>
  <c r="AD152" i="9"/>
  <c r="AC152" i="9"/>
  <c r="AB152" i="9"/>
  <c r="AA152" i="9"/>
  <c r="Z152" i="9"/>
  <c r="Y152" i="9"/>
  <c r="X152" i="9"/>
  <c r="W152" i="9"/>
  <c r="V152" i="9"/>
  <c r="U152" i="9"/>
  <c r="T152" i="9"/>
  <c r="S152" i="9"/>
  <c r="R152" i="9"/>
  <c r="Q152" i="9"/>
  <c r="P152" i="9"/>
  <c r="O152" i="9"/>
  <c r="N152" i="9"/>
  <c r="M152" i="9"/>
  <c r="L152" i="9"/>
  <c r="K152" i="9"/>
  <c r="J152" i="9"/>
  <c r="I152" i="9"/>
  <c r="H152" i="9"/>
  <c r="G152" i="9"/>
  <c r="BD151" i="9"/>
  <c r="BC151" i="9"/>
  <c r="BB151" i="9"/>
  <c r="BA151" i="9"/>
  <c r="AZ151" i="9"/>
  <c r="AY151" i="9"/>
  <c r="AX151" i="9"/>
  <c r="AW151" i="9"/>
  <c r="AV151" i="9"/>
  <c r="AU151" i="9"/>
  <c r="AT151" i="9"/>
  <c r="AS151" i="9"/>
  <c r="AR151" i="9"/>
  <c r="AQ151" i="9"/>
  <c r="AP151" i="9"/>
  <c r="AO151" i="9"/>
  <c r="AN151" i="9"/>
  <c r="AM151" i="9"/>
  <c r="AL151" i="9"/>
  <c r="AK151" i="9"/>
  <c r="AJ151" i="9"/>
  <c r="AI151" i="9"/>
  <c r="AH151" i="9"/>
  <c r="AG151" i="9"/>
  <c r="AF151" i="9"/>
  <c r="AE151" i="9"/>
  <c r="AD151" i="9"/>
  <c r="AC151" i="9"/>
  <c r="AB151" i="9"/>
  <c r="AA151" i="9"/>
  <c r="Z151" i="9"/>
  <c r="Y151" i="9"/>
  <c r="X151" i="9"/>
  <c r="W151" i="9"/>
  <c r="V151" i="9"/>
  <c r="U151" i="9"/>
  <c r="T151" i="9"/>
  <c r="S151" i="9"/>
  <c r="R151" i="9"/>
  <c r="Q151" i="9"/>
  <c r="P151" i="9"/>
  <c r="O151" i="9"/>
  <c r="N151" i="9"/>
  <c r="M151" i="9"/>
  <c r="L151" i="9"/>
  <c r="K151" i="9"/>
  <c r="J151" i="9"/>
  <c r="I151" i="9"/>
  <c r="H151" i="9"/>
  <c r="G151" i="9"/>
  <c r="BE151" i="9" s="1"/>
  <c r="C151" i="9"/>
  <c r="BD150" i="9"/>
  <c r="BC150" i="9"/>
  <c r="BB150" i="9"/>
  <c r="BA150" i="9"/>
  <c r="AZ150" i="9"/>
  <c r="AY150" i="9"/>
  <c r="AX150" i="9"/>
  <c r="AW150" i="9"/>
  <c r="AV150" i="9"/>
  <c r="AU150" i="9"/>
  <c r="AT150" i="9"/>
  <c r="AS150" i="9"/>
  <c r="AR150" i="9"/>
  <c r="AQ150" i="9"/>
  <c r="AP150" i="9"/>
  <c r="AO150" i="9"/>
  <c r="AN150" i="9"/>
  <c r="AM150" i="9"/>
  <c r="AL150" i="9"/>
  <c r="AK150" i="9"/>
  <c r="AJ150" i="9"/>
  <c r="AI150" i="9"/>
  <c r="AH150" i="9"/>
  <c r="AG150" i="9"/>
  <c r="AF150" i="9"/>
  <c r="AE150" i="9"/>
  <c r="AD150" i="9"/>
  <c r="AC150" i="9"/>
  <c r="AB150" i="9"/>
  <c r="AA150" i="9"/>
  <c r="Z150" i="9"/>
  <c r="Y150" i="9"/>
  <c r="X150" i="9"/>
  <c r="W150" i="9"/>
  <c r="V150" i="9"/>
  <c r="U150" i="9"/>
  <c r="T150" i="9"/>
  <c r="S150" i="9"/>
  <c r="R150" i="9"/>
  <c r="Q150" i="9"/>
  <c r="P150" i="9"/>
  <c r="O150" i="9"/>
  <c r="N150" i="9"/>
  <c r="M150" i="9"/>
  <c r="L150" i="9"/>
  <c r="K150" i="9"/>
  <c r="J150" i="9"/>
  <c r="I150" i="9"/>
  <c r="H150" i="9"/>
  <c r="G150" i="9"/>
  <c r="BD149" i="9"/>
  <c r="BC149" i="9"/>
  <c r="BB149" i="9"/>
  <c r="BA149" i="9"/>
  <c r="AZ149" i="9"/>
  <c r="AY149" i="9"/>
  <c r="AX149" i="9"/>
  <c r="AW149" i="9"/>
  <c r="AV149" i="9"/>
  <c r="AU149" i="9"/>
  <c r="AT149" i="9"/>
  <c r="AS149" i="9"/>
  <c r="AR149" i="9"/>
  <c r="AQ149" i="9"/>
  <c r="AP149" i="9"/>
  <c r="AO149" i="9"/>
  <c r="AN149" i="9"/>
  <c r="AM149" i="9"/>
  <c r="AL149" i="9"/>
  <c r="AK149" i="9"/>
  <c r="AJ149" i="9"/>
  <c r="AI149" i="9"/>
  <c r="AH149" i="9"/>
  <c r="AG149" i="9"/>
  <c r="AF149" i="9"/>
  <c r="AE149" i="9"/>
  <c r="AD149" i="9"/>
  <c r="AC149" i="9"/>
  <c r="AB149" i="9"/>
  <c r="AA149" i="9"/>
  <c r="Z149" i="9"/>
  <c r="Y149" i="9"/>
  <c r="X149" i="9"/>
  <c r="W149" i="9"/>
  <c r="V149" i="9"/>
  <c r="U149" i="9"/>
  <c r="T149" i="9"/>
  <c r="S149" i="9"/>
  <c r="R149" i="9"/>
  <c r="Q149" i="9"/>
  <c r="P149" i="9"/>
  <c r="O149" i="9"/>
  <c r="N149" i="9"/>
  <c r="M149" i="9"/>
  <c r="L149" i="9"/>
  <c r="K149" i="9"/>
  <c r="J149" i="9"/>
  <c r="I149" i="9"/>
  <c r="H149" i="9"/>
  <c r="G149" i="9"/>
  <c r="C149" i="9"/>
  <c r="BD148" i="9"/>
  <c r="BC148" i="9"/>
  <c r="BB148" i="9"/>
  <c r="BA148" i="9"/>
  <c r="AZ148" i="9"/>
  <c r="AY148" i="9"/>
  <c r="AX148" i="9"/>
  <c r="AW148" i="9"/>
  <c r="AV148" i="9"/>
  <c r="AU148" i="9"/>
  <c r="AT148" i="9"/>
  <c r="AS148" i="9"/>
  <c r="AR148" i="9"/>
  <c r="AQ148" i="9"/>
  <c r="AP148" i="9"/>
  <c r="AO148" i="9"/>
  <c r="AN148" i="9"/>
  <c r="AM148" i="9"/>
  <c r="AL148" i="9"/>
  <c r="AK148" i="9"/>
  <c r="AJ148" i="9"/>
  <c r="AI148" i="9"/>
  <c r="AH148" i="9"/>
  <c r="AG148" i="9"/>
  <c r="AF148" i="9"/>
  <c r="AE148" i="9"/>
  <c r="AD148" i="9"/>
  <c r="AC148" i="9"/>
  <c r="AB148" i="9"/>
  <c r="AA148" i="9"/>
  <c r="Z148" i="9"/>
  <c r="Y148" i="9"/>
  <c r="X148" i="9"/>
  <c r="W148" i="9"/>
  <c r="V148" i="9"/>
  <c r="U148" i="9"/>
  <c r="T148" i="9"/>
  <c r="S148" i="9"/>
  <c r="R148" i="9"/>
  <c r="Q148" i="9"/>
  <c r="P148" i="9"/>
  <c r="O148" i="9"/>
  <c r="N148" i="9"/>
  <c r="M148" i="9"/>
  <c r="L148" i="9"/>
  <c r="K148" i="9"/>
  <c r="J148" i="9"/>
  <c r="I148" i="9"/>
  <c r="H148" i="9"/>
  <c r="G148" i="9"/>
  <c r="BE148" i="9" s="1"/>
  <c r="BD147" i="9"/>
  <c r="BC147" i="9"/>
  <c r="BB147" i="9"/>
  <c r="BA147" i="9"/>
  <c r="AZ147" i="9"/>
  <c r="AY147" i="9"/>
  <c r="AX147" i="9"/>
  <c r="AW147" i="9"/>
  <c r="AV147" i="9"/>
  <c r="AU147" i="9"/>
  <c r="AT147" i="9"/>
  <c r="AS147" i="9"/>
  <c r="AR147" i="9"/>
  <c r="AQ147" i="9"/>
  <c r="AP147" i="9"/>
  <c r="AO147" i="9"/>
  <c r="AN147" i="9"/>
  <c r="AM147" i="9"/>
  <c r="AL147" i="9"/>
  <c r="AK147" i="9"/>
  <c r="AJ147" i="9"/>
  <c r="AI147" i="9"/>
  <c r="AH147" i="9"/>
  <c r="AG147" i="9"/>
  <c r="AF147" i="9"/>
  <c r="AE147" i="9"/>
  <c r="AD147" i="9"/>
  <c r="AC147" i="9"/>
  <c r="AB147" i="9"/>
  <c r="AA147" i="9"/>
  <c r="Z147" i="9"/>
  <c r="Y147" i="9"/>
  <c r="X147" i="9"/>
  <c r="W147" i="9"/>
  <c r="V147" i="9"/>
  <c r="U147" i="9"/>
  <c r="T147" i="9"/>
  <c r="S147" i="9"/>
  <c r="R147" i="9"/>
  <c r="Q147" i="9"/>
  <c r="P147" i="9"/>
  <c r="O147" i="9"/>
  <c r="N147" i="9"/>
  <c r="M147" i="9"/>
  <c r="L147" i="9"/>
  <c r="K147" i="9"/>
  <c r="J147" i="9"/>
  <c r="I147" i="9"/>
  <c r="H147" i="9"/>
  <c r="G147" i="9"/>
  <c r="BD146" i="9"/>
  <c r="BC146" i="9"/>
  <c r="BB146" i="9"/>
  <c r="BA146" i="9"/>
  <c r="AZ146" i="9"/>
  <c r="AY146" i="9"/>
  <c r="AX146" i="9"/>
  <c r="AW146" i="9"/>
  <c r="AV146" i="9"/>
  <c r="AU146" i="9"/>
  <c r="AT146" i="9"/>
  <c r="AS146" i="9"/>
  <c r="AR146" i="9"/>
  <c r="AQ146" i="9"/>
  <c r="AP146" i="9"/>
  <c r="AO146" i="9"/>
  <c r="AN146" i="9"/>
  <c r="AM146" i="9"/>
  <c r="AL146" i="9"/>
  <c r="AK146" i="9"/>
  <c r="AJ146" i="9"/>
  <c r="AI146" i="9"/>
  <c r="AH146" i="9"/>
  <c r="AG146" i="9"/>
  <c r="AF146" i="9"/>
  <c r="AE146" i="9"/>
  <c r="AD146" i="9"/>
  <c r="AC146" i="9"/>
  <c r="AB146" i="9"/>
  <c r="AA146" i="9"/>
  <c r="Z146" i="9"/>
  <c r="Y146" i="9"/>
  <c r="X146" i="9"/>
  <c r="W146" i="9"/>
  <c r="V146" i="9"/>
  <c r="U146" i="9"/>
  <c r="T146" i="9"/>
  <c r="S146" i="9"/>
  <c r="R146" i="9"/>
  <c r="Q146" i="9"/>
  <c r="P146" i="9"/>
  <c r="O146" i="9"/>
  <c r="N146" i="9"/>
  <c r="M146" i="9"/>
  <c r="L146" i="9"/>
  <c r="K146" i="9"/>
  <c r="J146" i="9"/>
  <c r="I146" i="9"/>
  <c r="H146" i="9"/>
  <c r="G146" i="9"/>
  <c r="BE146" i="9" s="1"/>
  <c r="BD145" i="9"/>
  <c r="BC145" i="9"/>
  <c r="BB145" i="9"/>
  <c r="BA145" i="9"/>
  <c r="AZ145" i="9"/>
  <c r="AY145" i="9"/>
  <c r="AX145" i="9"/>
  <c r="AW145" i="9"/>
  <c r="AV145" i="9"/>
  <c r="AU145" i="9"/>
  <c r="AT145" i="9"/>
  <c r="AS145" i="9"/>
  <c r="AR145" i="9"/>
  <c r="AQ145" i="9"/>
  <c r="AP145" i="9"/>
  <c r="AO145" i="9"/>
  <c r="AN145" i="9"/>
  <c r="AM145" i="9"/>
  <c r="AL145" i="9"/>
  <c r="AK145" i="9"/>
  <c r="AJ145" i="9"/>
  <c r="AI145" i="9"/>
  <c r="AH145" i="9"/>
  <c r="AG145" i="9"/>
  <c r="AF145" i="9"/>
  <c r="AE145" i="9"/>
  <c r="AD145" i="9"/>
  <c r="AC145" i="9"/>
  <c r="AB145" i="9"/>
  <c r="AA145" i="9"/>
  <c r="Z145" i="9"/>
  <c r="Y145" i="9"/>
  <c r="X145" i="9"/>
  <c r="W145" i="9"/>
  <c r="V145" i="9"/>
  <c r="U145" i="9"/>
  <c r="T145" i="9"/>
  <c r="S145" i="9"/>
  <c r="R145" i="9"/>
  <c r="Q145" i="9"/>
  <c r="P145" i="9"/>
  <c r="O145" i="9"/>
  <c r="N145" i="9"/>
  <c r="M145" i="9"/>
  <c r="L145" i="9"/>
  <c r="K145" i="9"/>
  <c r="J145" i="9"/>
  <c r="I145" i="9"/>
  <c r="H145" i="9"/>
  <c r="G145" i="9"/>
  <c r="BD142" i="9"/>
  <c r="BC142" i="9"/>
  <c r="BB142" i="9"/>
  <c r="BA142" i="9"/>
  <c r="AZ142" i="9"/>
  <c r="AY142" i="9"/>
  <c r="AX142" i="9"/>
  <c r="AW142" i="9"/>
  <c r="AV142" i="9"/>
  <c r="AU142" i="9"/>
  <c r="AT142" i="9"/>
  <c r="AS142" i="9"/>
  <c r="AR142" i="9"/>
  <c r="AQ142" i="9"/>
  <c r="AP142" i="9"/>
  <c r="AO142" i="9"/>
  <c r="AN142" i="9"/>
  <c r="AM142" i="9"/>
  <c r="AL142" i="9"/>
  <c r="AK142" i="9"/>
  <c r="AJ142" i="9"/>
  <c r="AI142" i="9"/>
  <c r="AH142" i="9"/>
  <c r="AG142" i="9"/>
  <c r="AF142" i="9"/>
  <c r="AE142" i="9"/>
  <c r="AD142" i="9"/>
  <c r="AC142" i="9"/>
  <c r="AB142" i="9"/>
  <c r="AA142" i="9"/>
  <c r="Z142" i="9"/>
  <c r="Y142" i="9"/>
  <c r="X142" i="9"/>
  <c r="W142" i="9"/>
  <c r="V142" i="9"/>
  <c r="U142" i="9"/>
  <c r="T142" i="9"/>
  <c r="S142" i="9"/>
  <c r="R142" i="9"/>
  <c r="Q142" i="9"/>
  <c r="P142" i="9"/>
  <c r="O142" i="9"/>
  <c r="N142" i="9"/>
  <c r="M142" i="9"/>
  <c r="L142" i="9"/>
  <c r="K142" i="9"/>
  <c r="J142" i="9"/>
  <c r="I142" i="9"/>
  <c r="H142" i="9"/>
  <c r="G142" i="9"/>
  <c r="BD140" i="9"/>
  <c r="BC140" i="9"/>
  <c r="BB140" i="9"/>
  <c r="BA140" i="9"/>
  <c r="AZ140" i="9"/>
  <c r="AY140" i="9"/>
  <c r="AX140" i="9"/>
  <c r="AW140" i="9"/>
  <c r="AV140" i="9"/>
  <c r="AU140" i="9"/>
  <c r="AT140" i="9"/>
  <c r="AS140" i="9"/>
  <c r="AR140" i="9"/>
  <c r="AQ140" i="9"/>
  <c r="AP140" i="9"/>
  <c r="AO140" i="9"/>
  <c r="AN140" i="9"/>
  <c r="AM140" i="9"/>
  <c r="AL140" i="9"/>
  <c r="AK140" i="9"/>
  <c r="AJ140" i="9"/>
  <c r="AI140" i="9"/>
  <c r="AH140" i="9"/>
  <c r="AG140" i="9"/>
  <c r="AF140" i="9"/>
  <c r="AE140" i="9"/>
  <c r="AD140" i="9"/>
  <c r="AC140" i="9"/>
  <c r="AB140" i="9"/>
  <c r="AA140" i="9"/>
  <c r="Z140" i="9"/>
  <c r="Y140" i="9"/>
  <c r="X140" i="9"/>
  <c r="W140" i="9"/>
  <c r="V140" i="9"/>
  <c r="U140" i="9"/>
  <c r="T140" i="9"/>
  <c r="S140" i="9"/>
  <c r="R140" i="9"/>
  <c r="Q140" i="9"/>
  <c r="P140" i="9"/>
  <c r="O140" i="9"/>
  <c r="N140" i="9"/>
  <c r="M140" i="9"/>
  <c r="L140" i="9"/>
  <c r="K140" i="9"/>
  <c r="J140" i="9"/>
  <c r="I140" i="9"/>
  <c r="H140" i="9"/>
  <c r="G140" i="9"/>
  <c r="BD137" i="9"/>
  <c r="BC137" i="9"/>
  <c r="BB137" i="9"/>
  <c r="BA137" i="9"/>
  <c r="AZ137" i="9"/>
  <c r="AY137" i="9"/>
  <c r="AX137" i="9"/>
  <c r="AW137" i="9"/>
  <c r="AV137" i="9"/>
  <c r="AU137" i="9"/>
  <c r="AT137" i="9"/>
  <c r="AS137" i="9"/>
  <c r="AR137" i="9"/>
  <c r="AQ137" i="9"/>
  <c r="AP137" i="9"/>
  <c r="AO137" i="9"/>
  <c r="AN137" i="9"/>
  <c r="AM137" i="9"/>
  <c r="AL137" i="9"/>
  <c r="AK137" i="9"/>
  <c r="AJ137" i="9"/>
  <c r="AI137" i="9"/>
  <c r="AH137" i="9"/>
  <c r="AG137" i="9"/>
  <c r="AF137" i="9"/>
  <c r="AE137" i="9"/>
  <c r="AD137" i="9"/>
  <c r="AC137" i="9"/>
  <c r="AB137" i="9"/>
  <c r="AA137" i="9"/>
  <c r="Z137" i="9"/>
  <c r="Y137" i="9"/>
  <c r="X137" i="9"/>
  <c r="W137" i="9"/>
  <c r="V137" i="9"/>
  <c r="U137" i="9"/>
  <c r="T137" i="9"/>
  <c r="S137" i="9"/>
  <c r="R137" i="9"/>
  <c r="Q137" i="9"/>
  <c r="P137" i="9"/>
  <c r="O137" i="9"/>
  <c r="N137" i="9"/>
  <c r="M137" i="9"/>
  <c r="L137" i="9"/>
  <c r="K137" i="9"/>
  <c r="J137" i="9"/>
  <c r="I137" i="9"/>
  <c r="H137" i="9"/>
  <c r="G137" i="9"/>
  <c r="BD135" i="9"/>
  <c r="BC135" i="9"/>
  <c r="BB135" i="9"/>
  <c r="BA135" i="9"/>
  <c r="AZ135" i="9"/>
  <c r="AY135" i="9"/>
  <c r="AX135" i="9"/>
  <c r="AW135" i="9"/>
  <c r="AV135" i="9"/>
  <c r="AU135" i="9"/>
  <c r="AT135" i="9"/>
  <c r="AS135" i="9"/>
  <c r="AR135" i="9"/>
  <c r="AQ135" i="9"/>
  <c r="AP135" i="9"/>
  <c r="AO135" i="9"/>
  <c r="AN135" i="9"/>
  <c r="AM135" i="9"/>
  <c r="AL135" i="9"/>
  <c r="AK135" i="9"/>
  <c r="AJ135" i="9"/>
  <c r="AI135" i="9"/>
  <c r="AH135" i="9"/>
  <c r="AG135" i="9"/>
  <c r="AF135" i="9"/>
  <c r="AE135" i="9"/>
  <c r="AD135" i="9"/>
  <c r="AC135" i="9"/>
  <c r="AB135" i="9"/>
  <c r="AA135" i="9"/>
  <c r="Z135" i="9"/>
  <c r="Y135" i="9"/>
  <c r="X135" i="9"/>
  <c r="W135" i="9"/>
  <c r="V135" i="9"/>
  <c r="U135" i="9"/>
  <c r="T135" i="9"/>
  <c r="S135" i="9"/>
  <c r="R135" i="9"/>
  <c r="Q135" i="9"/>
  <c r="P135" i="9"/>
  <c r="O135" i="9"/>
  <c r="N135" i="9"/>
  <c r="M135" i="9"/>
  <c r="L135" i="9"/>
  <c r="K135" i="9"/>
  <c r="J135" i="9"/>
  <c r="I135" i="9"/>
  <c r="H135" i="9"/>
  <c r="G135" i="9"/>
  <c r="BD133" i="9"/>
  <c r="BC133" i="9"/>
  <c r="BB133" i="9"/>
  <c r="BA133" i="9"/>
  <c r="AZ133" i="9"/>
  <c r="AY133" i="9"/>
  <c r="AX133" i="9"/>
  <c r="AW133" i="9"/>
  <c r="AV133" i="9"/>
  <c r="AU133" i="9"/>
  <c r="AT133" i="9"/>
  <c r="AS133" i="9"/>
  <c r="AR133" i="9"/>
  <c r="AQ133" i="9"/>
  <c r="AP133" i="9"/>
  <c r="AO133" i="9"/>
  <c r="AN133" i="9"/>
  <c r="AM133" i="9"/>
  <c r="AL133" i="9"/>
  <c r="AK133" i="9"/>
  <c r="AJ133" i="9"/>
  <c r="AI133" i="9"/>
  <c r="AH133" i="9"/>
  <c r="AG133" i="9"/>
  <c r="AF133" i="9"/>
  <c r="AE133" i="9"/>
  <c r="AD133" i="9"/>
  <c r="AC133" i="9"/>
  <c r="AB133" i="9"/>
  <c r="AA133" i="9"/>
  <c r="Z133" i="9"/>
  <c r="Y133" i="9"/>
  <c r="X133" i="9"/>
  <c r="W133" i="9"/>
  <c r="V133" i="9"/>
  <c r="U133" i="9"/>
  <c r="T133" i="9"/>
  <c r="S133" i="9"/>
  <c r="R133" i="9"/>
  <c r="Q133" i="9"/>
  <c r="P133" i="9"/>
  <c r="O133" i="9"/>
  <c r="N133" i="9"/>
  <c r="M133" i="9"/>
  <c r="L133" i="9"/>
  <c r="K133" i="9"/>
  <c r="J133" i="9"/>
  <c r="I133" i="9"/>
  <c r="H133" i="9"/>
  <c r="G133" i="9"/>
  <c r="BE133" i="9" s="1"/>
  <c r="C129" i="9"/>
  <c r="BD128" i="9"/>
  <c r="BC128" i="9"/>
  <c r="BB128" i="9"/>
  <c r="BA128" i="9"/>
  <c r="AZ128" i="9"/>
  <c r="AY128" i="9"/>
  <c r="AX128" i="9"/>
  <c r="AW128" i="9"/>
  <c r="AV128" i="9"/>
  <c r="AU128" i="9"/>
  <c r="AT128" i="9"/>
  <c r="AS128" i="9"/>
  <c r="AR128" i="9"/>
  <c r="AQ128" i="9"/>
  <c r="AP128" i="9"/>
  <c r="AO128" i="9"/>
  <c r="AN128" i="9"/>
  <c r="AM128" i="9"/>
  <c r="AL128" i="9"/>
  <c r="AK128" i="9"/>
  <c r="AJ128" i="9"/>
  <c r="AI128" i="9"/>
  <c r="AH128" i="9"/>
  <c r="AG128" i="9"/>
  <c r="AF128" i="9"/>
  <c r="AE128" i="9"/>
  <c r="AD128" i="9"/>
  <c r="AC128" i="9"/>
  <c r="AB128" i="9"/>
  <c r="AA128" i="9"/>
  <c r="Z128" i="9"/>
  <c r="Y128" i="9"/>
  <c r="X128" i="9"/>
  <c r="W128" i="9"/>
  <c r="V128" i="9"/>
  <c r="U128" i="9"/>
  <c r="T128" i="9"/>
  <c r="S128" i="9"/>
  <c r="R128" i="9"/>
  <c r="Q128" i="9"/>
  <c r="P128" i="9"/>
  <c r="O128" i="9"/>
  <c r="N128" i="9"/>
  <c r="M128" i="9"/>
  <c r="L128" i="9"/>
  <c r="K128" i="9"/>
  <c r="J128" i="9"/>
  <c r="I128" i="9"/>
  <c r="H128" i="9"/>
  <c r="G128" i="9"/>
  <c r="C127" i="9"/>
  <c r="BD119" i="9"/>
  <c r="BC119" i="9"/>
  <c r="BB119" i="9"/>
  <c r="BA119" i="9"/>
  <c r="AZ119" i="9"/>
  <c r="AY119" i="9"/>
  <c r="AX119" i="9"/>
  <c r="AW119" i="9"/>
  <c r="AV119" i="9"/>
  <c r="AU119" i="9"/>
  <c r="AT119" i="9"/>
  <c r="AS119" i="9"/>
  <c r="AR119" i="9"/>
  <c r="AQ119" i="9"/>
  <c r="AP119" i="9"/>
  <c r="AO119" i="9"/>
  <c r="AN119" i="9"/>
  <c r="AM119" i="9"/>
  <c r="AL119" i="9"/>
  <c r="AK119" i="9"/>
  <c r="AJ119" i="9"/>
  <c r="AI119" i="9"/>
  <c r="AH119" i="9"/>
  <c r="AG119" i="9"/>
  <c r="AF119" i="9"/>
  <c r="AE119" i="9"/>
  <c r="AD119" i="9"/>
  <c r="AC119" i="9"/>
  <c r="AB119" i="9"/>
  <c r="AA119" i="9"/>
  <c r="Z119" i="9"/>
  <c r="Y119" i="9"/>
  <c r="X119" i="9"/>
  <c r="W119" i="9"/>
  <c r="V119" i="9"/>
  <c r="U119" i="9"/>
  <c r="T119" i="9"/>
  <c r="S119" i="9"/>
  <c r="R119" i="9"/>
  <c r="Q119" i="9"/>
  <c r="P119" i="9"/>
  <c r="O119" i="9"/>
  <c r="N119" i="9"/>
  <c r="M119" i="9"/>
  <c r="L119" i="9"/>
  <c r="K119" i="9"/>
  <c r="J119" i="9"/>
  <c r="I119" i="9"/>
  <c r="H119" i="9"/>
  <c r="G119" i="9"/>
  <c r="BE118" i="9"/>
  <c r="BE117" i="9"/>
  <c r="BE116" i="9"/>
  <c r="BE115" i="9"/>
  <c r="BE114" i="9"/>
  <c r="BE113" i="9"/>
  <c r="BE112" i="9"/>
  <c r="BE111" i="9"/>
  <c r="BE110" i="9"/>
  <c r="BE109" i="9"/>
  <c r="BE108" i="9"/>
  <c r="BE107" i="9"/>
  <c r="BE106" i="9"/>
  <c r="BE105" i="9"/>
  <c r="BD102" i="9"/>
  <c r="BC102" i="9"/>
  <c r="BB102" i="9"/>
  <c r="BA102" i="9"/>
  <c r="AZ102" i="9"/>
  <c r="AY102" i="9"/>
  <c r="AX102" i="9"/>
  <c r="AW102" i="9"/>
  <c r="AV102" i="9"/>
  <c r="AU102" i="9"/>
  <c r="AT102" i="9"/>
  <c r="AS102" i="9"/>
  <c r="AR102" i="9"/>
  <c r="AQ102" i="9"/>
  <c r="AP102" i="9"/>
  <c r="AO102" i="9"/>
  <c r="AN102" i="9"/>
  <c r="AM102" i="9"/>
  <c r="AL102" i="9"/>
  <c r="AK102" i="9"/>
  <c r="AJ102" i="9"/>
  <c r="AI102" i="9"/>
  <c r="AH102" i="9"/>
  <c r="AG102" i="9"/>
  <c r="AF102" i="9"/>
  <c r="AE102" i="9"/>
  <c r="AD102" i="9"/>
  <c r="AC102" i="9"/>
  <c r="AB102" i="9"/>
  <c r="AA102" i="9"/>
  <c r="Z102" i="9"/>
  <c r="Y102" i="9"/>
  <c r="X102" i="9"/>
  <c r="W102" i="9"/>
  <c r="V102" i="9"/>
  <c r="U102" i="9"/>
  <c r="T102" i="9"/>
  <c r="S102" i="9"/>
  <c r="R102" i="9"/>
  <c r="Q102" i="9"/>
  <c r="P102" i="9"/>
  <c r="O102" i="9"/>
  <c r="N102" i="9"/>
  <c r="M102" i="9"/>
  <c r="L102" i="9"/>
  <c r="K102" i="9"/>
  <c r="J102" i="9"/>
  <c r="I102" i="9"/>
  <c r="H102" i="9"/>
  <c r="G102" i="9"/>
  <c r="BD85" i="9"/>
  <c r="BC85" i="9"/>
  <c r="BB85" i="9"/>
  <c r="BA85" i="9"/>
  <c r="AZ85" i="9"/>
  <c r="AY85" i="9"/>
  <c r="AX85" i="9"/>
  <c r="AW85" i="9"/>
  <c r="AV85" i="9"/>
  <c r="AU85" i="9"/>
  <c r="AT85" i="9"/>
  <c r="AS85" i="9"/>
  <c r="AR85" i="9"/>
  <c r="AQ85" i="9"/>
  <c r="AP85" i="9"/>
  <c r="AO85" i="9"/>
  <c r="AN85" i="9"/>
  <c r="AM85" i="9"/>
  <c r="AL85" i="9"/>
  <c r="AK85" i="9"/>
  <c r="AJ85" i="9"/>
  <c r="AI85" i="9"/>
  <c r="AH85" i="9"/>
  <c r="AG85" i="9"/>
  <c r="AF85" i="9"/>
  <c r="AE85" i="9"/>
  <c r="AD85" i="9"/>
  <c r="AC85" i="9"/>
  <c r="AB85" i="9"/>
  <c r="AA85" i="9"/>
  <c r="Z85" i="9"/>
  <c r="Y85" i="9"/>
  <c r="X85" i="9"/>
  <c r="W85" i="9"/>
  <c r="V85" i="9"/>
  <c r="U85" i="9"/>
  <c r="T85" i="9"/>
  <c r="S85" i="9"/>
  <c r="R85" i="9"/>
  <c r="Q85" i="9"/>
  <c r="P85" i="9"/>
  <c r="O85" i="9"/>
  <c r="N85" i="9"/>
  <c r="M85" i="9"/>
  <c r="L85" i="9"/>
  <c r="K85" i="9"/>
  <c r="J85" i="9"/>
  <c r="I85" i="9"/>
  <c r="H85" i="9"/>
  <c r="G85" i="9"/>
  <c r="BE84" i="9"/>
  <c r="BE83" i="9"/>
  <c r="BE82" i="9"/>
  <c r="BE81" i="9"/>
  <c r="BE80" i="9"/>
  <c r="BE79" i="9"/>
  <c r="BE78" i="9"/>
  <c r="BE77" i="9"/>
  <c r="BE76" i="9"/>
  <c r="BE75" i="9"/>
  <c r="BE73" i="9"/>
  <c r="BE72" i="9"/>
  <c r="BD68" i="9"/>
  <c r="BC68" i="9"/>
  <c r="BB68" i="9"/>
  <c r="BA68" i="9"/>
  <c r="AZ68" i="9"/>
  <c r="AY68" i="9"/>
  <c r="AX68" i="9"/>
  <c r="AW68" i="9"/>
  <c r="AV68" i="9"/>
  <c r="AU68" i="9"/>
  <c r="AT68" i="9"/>
  <c r="AS68" i="9"/>
  <c r="AR68" i="9"/>
  <c r="AQ68" i="9"/>
  <c r="AP68" i="9"/>
  <c r="AO68" i="9"/>
  <c r="AN68" i="9"/>
  <c r="AM68" i="9"/>
  <c r="AL68" i="9"/>
  <c r="AK68" i="9"/>
  <c r="AJ68" i="9"/>
  <c r="AI68" i="9"/>
  <c r="AH68" i="9"/>
  <c r="AG68" i="9"/>
  <c r="AF68" i="9"/>
  <c r="AE68" i="9"/>
  <c r="AD68" i="9"/>
  <c r="AC68" i="9"/>
  <c r="AB68" i="9"/>
  <c r="AA68" i="9"/>
  <c r="Z68" i="9"/>
  <c r="Y68" i="9"/>
  <c r="X68" i="9"/>
  <c r="W68" i="9"/>
  <c r="V68" i="9"/>
  <c r="U68" i="9"/>
  <c r="T68" i="9"/>
  <c r="S68" i="9"/>
  <c r="R68" i="9"/>
  <c r="Q68" i="9"/>
  <c r="P68" i="9"/>
  <c r="O68" i="9"/>
  <c r="N68" i="9"/>
  <c r="M68" i="9"/>
  <c r="L68" i="9"/>
  <c r="K68" i="9"/>
  <c r="J68" i="9"/>
  <c r="I68" i="9"/>
  <c r="H68" i="9"/>
  <c r="G68" i="9"/>
  <c r="BE67" i="9"/>
  <c r="BE66" i="9"/>
  <c r="BE65" i="9"/>
  <c r="BE64" i="9"/>
  <c r="BE56" i="9"/>
  <c r="BE55" i="9"/>
  <c r="BD51" i="9"/>
  <c r="BC51" i="9"/>
  <c r="BB51" i="9"/>
  <c r="BA51" i="9"/>
  <c r="AZ51" i="9"/>
  <c r="AY51" i="9"/>
  <c r="AX51" i="9"/>
  <c r="AW51" i="9"/>
  <c r="AV51" i="9"/>
  <c r="AU51" i="9"/>
  <c r="AT51" i="9"/>
  <c r="AS51" i="9"/>
  <c r="AR51" i="9"/>
  <c r="AQ51" i="9"/>
  <c r="AP51" i="9"/>
  <c r="AO51" i="9"/>
  <c r="AN51" i="9"/>
  <c r="AM51" i="9"/>
  <c r="AL51" i="9"/>
  <c r="AK51" i="9"/>
  <c r="AJ51" i="9"/>
  <c r="AI51" i="9"/>
  <c r="AH51" i="9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BE50" i="9"/>
  <c r="BE48" i="9"/>
  <c r="BE47" i="9"/>
  <c r="BE46" i="9"/>
  <c r="BE45" i="9"/>
  <c r="BE44" i="9"/>
  <c r="BE43" i="9"/>
  <c r="BE42" i="9"/>
  <c r="BE41" i="9"/>
  <c r="BE39" i="9"/>
  <c r="BE37" i="9"/>
  <c r="BD34" i="9"/>
  <c r="BC34" i="9"/>
  <c r="BB34" i="9"/>
  <c r="BA34" i="9"/>
  <c r="AZ34" i="9"/>
  <c r="AY34" i="9"/>
  <c r="AX34" i="9"/>
  <c r="AW34" i="9"/>
  <c r="AV34" i="9"/>
  <c r="AU34" i="9"/>
  <c r="AT34" i="9"/>
  <c r="AS34" i="9"/>
  <c r="AR34" i="9"/>
  <c r="AQ34" i="9"/>
  <c r="AP34" i="9"/>
  <c r="AO34" i="9"/>
  <c r="AN34" i="9"/>
  <c r="AM34" i="9"/>
  <c r="AL34" i="9"/>
  <c r="AK34" i="9"/>
  <c r="AJ34" i="9"/>
  <c r="AI34" i="9"/>
  <c r="AH34" i="9"/>
  <c r="AG34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BD17" i="9"/>
  <c r="BC17" i="9"/>
  <c r="BB17" i="9"/>
  <c r="BA17" i="9"/>
  <c r="AZ17" i="9"/>
  <c r="AY17" i="9"/>
  <c r="AX17" i="9"/>
  <c r="AW17" i="9"/>
  <c r="AV17" i="9"/>
  <c r="AU17" i="9"/>
  <c r="AT17" i="9"/>
  <c r="AS17" i="9"/>
  <c r="AR17" i="9"/>
  <c r="AQ17" i="9"/>
  <c r="AP17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T153" i="5"/>
  <c r="U153" i="5"/>
  <c r="V153" i="5"/>
  <c r="W153" i="5"/>
  <c r="X153" i="5"/>
  <c r="Y153" i="5"/>
  <c r="Z153" i="5"/>
  <c r="AA153" i="5"/>
  <c r="AB153" i="5"/>
  <c r="AC153" i="5"/>
  <c r="AD153" i="5"/>
  <c r="AE153" i="5"/>
  <c r="AF153" i="5"/>
  <c r="AG153" i="5"/>
  <c r="AH153" i="5"/>
  <c r="AI153" i="5"/>
  <c r="AJ153" i="5"/>
  <c r="AK153" i="5"/>
  <c r="AL153" i="5"/>
  <c r="AM153" i="5"/>
  <c r="AN153" i="5"/>
  <c r="AO153" i="5"/>
  <c r="AP153" i="5"/>
  <c r="AQ153" i="5"/>
  <c r="AR153" i="5"/>
  <c r="AS153" i="5"/>
  <c r="AT153" i="5"/>
  <c r="AU153" i="5"/>
  <c r="AV153" i="5"/>
  <c r="AW153" i="5"/>
  <c r="AX153" i="5"/>
  <c r="AY153" i="5"/>
  <c r="AZ153" i="5"/>
  <c r="BA153" i="5"/>
  <c r="BB153" i="5"/>
  <c r="BC153" i="5"/>
  <c r="E153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T154" i="5"/>
  <c r="U154" i="5"/>
  <c r="V154" i="5"/>
  <c r="W154" i="5"/>
  <c r="X154" i="5"/>
  <c r="Y154" i="5"/>
  <c r="Z154" i="5"/>
  <c r="AA154" i="5"/>
  <c r="AB154" i="5"/>
  <c r="AC154" i="5"/>
  <c r="AD154" i="5"/>
  <c r="AE154" i="5"/>
  <c r="AF154" i="5"/>
  <c r="AG154" i="5"/>
  <c r="AH154" i="5"/>
  <c r="AI154" i="5"/>
  <c r="AJ154" i="5"/>
  <c r="AK154" i="5"/>
  <c r="AL154" i="5"/>
  <c r="AM154" i="5"/>
  <c r="AN154" i="5"/>
  <c r="AO154" i="5"/>
  <c r="AP154" i="5"/>
  <c r="AQ154" i="5"/>
  <c r="AR154" i="5"/>
  <c r="AS154" i="5"/>
  <c r="AT154" i="5"/>
  <c r="AU154" i="5"/>
  <c r="AV154" i="5"/>
  <c r="AW154" i="5"/>
  <c r="AX154" i="5"/>
  <c r="AY154" i="5"/>
  <c r="AZ154" i="5"/>
  <c r="BA154" i="5"/>
  <c r="BB154" i="5"/>
  <c r="BC154" i="5"/>
  <c r="E154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T152" i="5"/>
  <c r="U152" i="5"/>
  <c r="V152" i="5"/>
  <c r="W152" i="5"/>
  <c r="X152" i="5"/>
  <c r="Y152" i="5"/>
  <c r="Z152" i="5"/>
  <c r="AA152" i="5"/>
  <c r="AB152" i="5"/>
  <c r="AC152" i="5"/>
  <c r="AD152" i="5"/>
  <c r="AE152" i="5"/>
  <c r="AF152" i="5"/>
  <c r="AG152" i="5"/>
  <c r="AH152" i="5"/>
  <c r="AI152" i="5"/>
  <c r="AJ152" i="5"/>
  <c r="AK152" i="5"/>
  <c r="AL152" i="5"/>
  <c r="AM152" i="5"/>
  <c r="AN152" i="5"/>
  <c r="AO152" i="5"/>
  <c r="AP152" i="5"/>
  <c r="AQ152" i="5"/>
  <c r="AR152" i="5"/>
  <c r="AS152" i="5"/>
  <c r="AT152" i="5"/>
  <c r="AU152" i="5"/>
  <c r="AV152" i="5"/>
  <c r="AW152" i="5"/>
  <c r="AX152" i="5"/>
  <c r="AY152" i="5"/>
  <c r="AZ152" i="5"/>
  <c r="BA152" i="5"/>
  <c r="BB152" i="5"/>
  <c r="BC152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T151" i="5"/>
  <c r="U151" i="5"/>
  <c r="V151" i="5"/>
  <c r="W151" i="5"/>
  <c r="X151" i="5"/>
  <c r="Y151" i="5"/>
  <c r="Z151" i="5"/>
  <c r="AA151" i="5"/>
  <c r="AB151" i="5"/>
  <c r="AC151" i="5"/>
  <c r="AD151" i="5"/>
  <c r="AE151" i="5"/>
  <c r="AF151" i="5"/>
  <c r="AG151" i="5"/>
  <c r="AH151" i="5"/>
  <c r="AI151" i="5"/>
  <c r="AJ151" i="5"/>
  <c r="AK151" i="5"/>
  <c r="AL151" i="5"/>
  <c r="AM151" i="5"/>
  <c r="AN151" i="5"/>
  <c r="AO151" i="5"/>
  <c r="AP151" i="5"/>
  <c r="AQ151" i="5"/>
  <c r="AR151" i="5"/>
  <c r="AS151" i="5"/>
  <c r="AT151" i="5"/>
  <c r="AU151" i="5"/>
  <c r="AV151" i="5"/>
  <c r="AW151" i="5"/>
  <c r="AX151" i="5"/>
  <c r="AY151" i="5"/>
  <c r="AZ151" i="5"/>
  <c r="BA151" i="5"/>
  <c r="BB151" i="5"/>
  <c r="BC151" i="5"/>
  <c r="E152" i="5"/>
  <c r="E151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U150" i="5"/>
  <c r="V150" i="5"/>
  <c r="W150" i="5"/>
  <c r="X150" i="5"/>
  <c r="Y150" i="5"/>
  <c r="Z150" i="5"/>
  <c r="AA150" i="5"/>
  <c r="AB150" i="5"/>
  <c r="AC150" i="5"/>
  <c r="AD150" i="5"/>
  <c r="AE150" i="5"/>
  <c r="AF150" i="5"/>
  <c r="AG150" i="5"/>
  <c r="AH150" i="5"/>
  <c r="AI150" i="5"/>
  <c r="AJ150" i="5"/>
  <c r="AK150" i="5"/>
  <c r="AL150" i="5"/>
  <c r="AM150" i="5"/>
  <c r="AN150" i="5"/>
  <c r="AO150" i="5"/>
  <c r="AP150" i="5"/>
  <c r="AQ150" i="5"/>
  <c r="AR150" i="5"/>
  <c r="AS150" i="5"/>
  <c r="AT150" i="5"/>
  <c r="AU150" i="5"/>
  <c r="AV150" i="5"/>
  <c r="AW150" i="5"/>
  <c r="AX150" i="5"/>
  <c r="AY150" i="5"/>
  <c r="AZ150" i="5"/>
  <c r="BA150" i="5"/>
  <c r="BB150" i="5"/>
  <c r="BC150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T149" i="5"/>
  <c r="U149" i="5"/>
  <c r="V149" i="5"/>
  <c r="W149" i="5"/>
  <c r="X149" i="5"/>
  <c r="Y149" i="5"/>
  <c r="Z149" i="5"/>
  <c r="AA149" i="5"/>
  <c r="AB149" i="5"/>
  <c r="AC149" i="5"/>
  <c r="AD149" i="5"/>
  <c r="AE149" i="5"/>
  <c r="AF149" i="5"/>
  <c r="AG149" i="5"/>
  <c r="AH149" i="5"/>
  <c r="AI149" i="5"/>
  <c r="AJ149" i="5"/>
  <c r="AK149" i="5"/>
  <c r="AL149" i="5"/>
  <c r="AM149" i="5"/>
  <c r="AN149" i="5"/>
  <c r="AO149" i="5"/>
  <c r="AP149" i="5"/>
  <c r="AQ149" i="5"/>
  <c r="AR149" i="5"/>
  <c r="AS149" i="5"/>
  <c r="AT149" i="5"/>
  <c r="AU149" i="5"/>
  <c r="AV149" i="5"/>
  <c r="AW149" i="5"/>
  <c r="AX149" i="5"/>
  <c r="AY149" i="5"/>
  <c r="AZ149" i="5"/>
  <c r="BA149" i="5"/>
  <c r="BB149" i="5"/>
  <c r="BC149" i="5"/>
  <c r="E150" i="5"/>
  <c r="E149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T148" i="5"/>
  <c r="U148" i="5"/>
  <c r="V148" i="5"/>
  <c r="W148" i="5"/>
  <c r="X148" i="5"/>
  <c r="Y148" i="5"/>
  <c r="Z148" i="5"/>
  <c r="AA148" i="5"/>
  <c r="AB148" i="5"/>
  <c r="AC148" i="5"/>
  <c r="AD148" i="5"/>
  <c r="AE148" i="5"/>
  <c r="AF148" i="5"/>
  <c r="AG148" i="5"/>
  <c r="AH148" i="5"/>
  <c r="AI148" i="5"/>
  <c r="AJ148" i="5"/>
  <c r="AK148" i="5"/>
  <c r="AL148" i="5"/>
  <c r="AM148" i="5"/>
  <c r="AN148" i="5"/>
  <c r="AO148" i="5"/>
  <c r="AP148" i="5"/>
  <c r="AQ148" i="5"/>
  <c r="AR148" i="5"/>
  <c r="AS148" i="5"/>
  <c r="AT148" i="5"/>
  <c r="AU148" i="5"/>
  <c r="AV148" i="5"/>
  <c r="AW148" i="5"/>
  <c r="AX148" i="5"/>
  <c r="AY148" i="5"/>
  <c r="AZ148" i="5"/>
  <c r="BA148" i="5"/>
  <c r="BB148" i="5"/>
  <c r="BC148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T147" i="5"/>
  <c r="U147" i="5"/>
  <c r="V147" i="5"/>
  <c r="W147" i="5"/>
  <c r="X147" i="5"/>
  <c r="Y147" i="5"/>
  <c r="Z147" i="5"/>
  <c r="AA147" i="5"/>
  <c r="AB147" i="5"/>
  <c r="AC147" i="5"/>
  <c r="AD147" i="5"/>
  <c r="AE147" i="5"/>
  <c r="AF147" i="5"/>
  <c r="AG147" i="5"/>
  <c r="AH147" i="5"/>
  <c r="AI147" i="5"/>
  <c r="AJ147" i="5"/>
  <c r="AK147" i="5"/>
  <c r="AL147" i="5"/>
  <c r="AM147" i="5"/>
  <c r="AN147" i="5"/>
  <c r="AO147" i="5"/>
  <c r="AP147" i="5"/>
  <c r="AQ147" i="5"/>
  <c r="AR147" i="5"/>
  <c r="AS147" i="5"/>
  <c r="AT147" i="5"/>
  <c r="AU147" i="5"/>
  <c r="AV147" i="5"/>
  <c r="AW147" i="5"/>
  <c r="AX147" i="5"/>
  <c r="AY147" i="5"/>
  <c r="AZ147" i="5"/>
  <c r="BA147" i="5"/>
  <c r="BB147" i="5"/>
  <c r="BC147" i="5"/>
  <c r="E148" i="5"/>
  <c r="BD148" i="5" s="1"/>
  <c r="E147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T146" i="5"/>
  <c r="U146" i="5"/>
  <c r="V146" i="5"/>
  <c r="W146" i="5"/>
  <c r="X146" i="5"/>
  <c r="Y146" i="5"/>
  <c r="Z146" i="5"/>
  <c r="AA146" i="5"/>
  <c r="AB146" i="5"/>
  <c r="AC146" i="5"/>
  <c r="AD146" i="5"/>
  <c r="AE146" i="5"/>
  <c r="AF146" i="5"/>
  <c r="AG146" i="5"/>
  <c r="AH146" i="5"/>
  <c r="AI146" i="5"/>
  <c r="AJ146" i="5"/>
  <c r="AK146" i="5"/>
  <c r="AL146" i="5"/>
  <c r="AM146" i="5"/>
  <c r="AN146" i="5"/>
  <c r="AO146" i="5"/>
  <c r="AP146" i="5"/>
  <c r="AQ146" i="5"/>
  <c r="AR146" i="5"/>
  <c r="AS146" i="5"/>
  <c r="AT146" i="5"/>
  <c r="AU146" i="5"/>
  <c r="AV146" i="5"/>
  <c r="AW146" i="5"/>
  <c r="AX146" i="5"/>
  <c r="AY146" i="5"/>
  <c r="AZ146" i="5"/>
  <c r="BA146" i="5"/>
  <c r="BB146" i="5"/>
  <c r="BC146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T145" i="5"/>
  <c r="U145" i="5"/>
  <c r="V145" i="5"/>
  <c r="W145" i="5"/>
  <c r="X145" i="5"/>
  <c r="Y145" i="5"/>
  <c r="Z145" i="5"/>
  <c r="AA145" i="5"/>
  <c r="AB145" i="5"/>
  <c r="AC145" i="5"/>
  <c r="AD145" i="5"/>
  <c r="AE145" i="5"/>
  <c r="AF145" i="5"/>
  <c r="AG145" i="5"/>
  <c r="AH145" i="5"/>
  <c r="AI145" i="5"/>
  <c r="AJ145" i="5"/>
  <c r="AK145" i="5"/>
  <c r="AL145" i="5"/>
  <c r="AM145" i="5"/>
  <c r="AN145" i="5"/>
  <c r="AO145" i="5"/>
  <c r="AP145" i="5"/>
  <c r="AQ145" i="5"/>
  <c r="AR145" i="5"/>
  <c r="AS145" i="5"/>
  <c r="AT145" i="5"/>
  <c r="AU145" i="5"/>
  <c r="AV145" i="5"/>
  <c r="AW145" i="5"/>
  <c r="AX145" i="5"/>
  <c r="AY145" i="5"/>
  <c r="AZ145" i="5"/>
  <c r="BA145" i="5"/>
  <c r="BB145" i="5"/>
  <c r="BC145" i="5"/>
  <c r="E146" i="5"/>
  <c r="E145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T143" i="5"/>
  <c r="U143" i="5"/>
  <c r="V143" i="5"/>
  <c r="W143" i="5"/>
  <c r="X143" i="5"/>
  <c r="Y143" i="5"/>
  <c r="Z143" i="5"/>
  <c r="AA143" i="5"/>
  <c r="AB143" i="5"/>
  <c r="AC143" i="5"/>
  <c r="AD143" i="5"/>
  <c r="AE143" i="5"/>
  <c r="AF143" i="5"/>
  <c r="AG143" i="5"/>
  <c r="AH143" i="5"/>
  <c r="AI143" i="5"/>
  <c r="AJ143" i="5"/>
  <c r="AK143" i="5"/>
  <c r="AL143" i="5"/>
  <c r="AM143" i="5"/>
  <c r="AN143" i="5"/>
  <c r="AO143" i="5"/>
  <c r="AP143" i="5"/>
  <c r="AQ143" i="5"/>
  <c r="AR143" i="5"/>
  <c r="AS143" i="5"/>
  <c r="AT143" i="5"/>
  <c r="AU143" i="5"/>
  <c r="AV143" i="5"/>
  <c r="AW143" i="5"/>
  <c r="AX143" i="5"/>
  <c r="AY143" i="5"/>
  <c r="AZ143" i="5"/>
  <c r="BA143" i="5"/>
  <c r="BB143" i="5"/>
  <c r="BC143" i="5"/>
  <c r="E143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Z144" i="5"/>
  <c r="AA144" i="5"/>
  <c r="AB144" i="5"/>
  <c r="AC144" i="5"/>
  <c r="AD144" i="5"/>
  <c r="AE144" i="5"/>
  <c r="AF144" i="5"/>
  <c r="AG144" i="5"/>
  <c r="AH144" i="5"/>
  <c r="AI144" i="5"/>
  <c r="AJ144" i="5"/>
  <c r="AK144" i="5"/>
  <c r="AL144" i="5"/>
  <c r="AM144" i="5"/>
  <c r="AN144" i="5"/>
  <c r="AO144" i="5"/>
  <c r="AP144" i="5"/>
  <c r="AQ144" i="5"/>
  <c r="AR144" i="5"/>
  <c r="AS144" i="5"/>
  <c r="AT144" i="5"/>
  <c r="AU144" i="5"/>
  <c r="AV144" i="5"/>
  <c r="AW144" i="5"/>
  <c r="AX144" i="5"/>
  <c r="AY144" i="5"/>
  <c r="AZ144" i="5"/>
  <c r="BA144" i="5"/>
  <c r="BB144" i="5"/>
  <c r="BC144" i="5"/>
  <c r="E144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T142" i="5"/>
  <c r="U142" i="5"/>
  <c r="V142" i="5"/>
  <c r="W142" i="5"/>
  <c r="X142" i="5"/>
  <c r="Y142" i="5"/>
  <c r="Z142" i="5"/>
  <c r="AA142" i="5"/>
  <c r="AB142" i="5"/>
  <c r="AC142" i="5"/>
  <c r="AD142" i="5"/>
  <c r="AE142" i="5"/>
  <c r="AF142" i="5"/>
  <c r="AG142" i="5"/>
  <c r="AH142" i="5"/>
  <c r="AI142" i="5"/>
  <c r="AJ142" i="5"/>
  <c r="AK142" i="5"/>
  <c r="AL142" i="5"/>
  <c r="AM142" i="5"/>
  <c r="AN142" i="5"/>
  <c r="AO142" i="5"/>
  <c r="AP142" i="5"/>
  <c r="AQ142" i="5"/>
  <c r="AR142" i="5"/>
  <c r="AS142" i="5"/>
  <c r="AT142" i="5"/>
  <c r="AU142" i="5"/>
  <c r="AV142" i="5"/>
  <c r="AW142" i="5"/>
  <c r="AX142" i="5"/>
  <c r="AY142" i="5"/>
  <c r="AZ142" i="5"/>
  <c r="BA142" i="5"/>
  <c r="BB142" i="5"/>
  <c r="BC142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T141" i="5"/>
  <c r="U141" i="5"/>
  <c r="V141" i="5"/>
  <c r="W141" i="5"/>
  <c r="X141" i="5"/>
  <c r="Y141" i="5"/>
  <c r="Z141" i="5"/>
  <c r="AA141" i="5"/>
  <c r="AB141" i="5"/>
  <c r="AC141" i="5"/>
  <c r="AD141" i="5"/>
  <c r="AE141" i="5"/>
  <c r="AF141" i="5"/>
  <c r="AG141" i="5"/>
  <c r="AH141" i="5"/>
  <c r="AI141" i="5"/>
  <c r="AJ141" i="5"/>
  <c r="AK141" i="5"/>
  <c r="AL141" i="5"/>
  <c r="AM141" i="5"/>
  <c r="AN141" i="5"/>
  <c r="AO141" i="5"/>
  <c r="AP141" i="5"/>
  <c r="AQ141" i="5"/>
  <c r="AR141" i="5"/>
  <c r="AS141" i="5"/>
  <c r="AT141" i="5"/>
  <c r="AU141" i="5"/>
  <c r="AV141" i="5"/>
  <c r="AW141" i="5"/>
  <c r="AX141" i="5"/>
  <c r="AY141" i="5"/>
  <c r="AZ141" i="5"/>
  <c r="BA141" i="5"/>
  <c r="BB141" i="5"/>
  <c r="BC141" i="5"/>
  <c r="E142" i="5"/>
  <c r="E141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T140" i="5"/>
  <c r="U140" i="5"/>
  <c r="V140" i="5"/>
  <c r="W140" i="5"/>
  <c r="X140" i="5"/>
  <c r="Y140" i="5"/>
  <c r="Z140" i="5"/>
  <c r="AA140" i="5"/>
  <c r="AB140" i="5"/>
  <c r="AC140" i="5"/>
  <c r="AD140" i="5"/>
  <c r="AE140" i="5"/>
  <c r="AF140" i="5"/>
  <c r="AG140" i="5"/>
  <c r="AH140" i="5"/>
  <c r="AI140" i="5"/>
  <c r="AJ140" i="5"/>
  <c r="AK140" i="5"/>
  <c r="AL140" i="5"/>
  <c r="AM140" i="5"/>
  <c r="AN140" i="5"/>
  <c r="AO140" i="5"/>
  <c r="AP140" i="5"/>
  <c r="AQ140" i="5"/>
  <c r="AR140" i="5"/>
  <c r="AS140" i="5"/>
  <c r="AT140" i="5"/>
  <c r="AU140" i="5"/>
  <c r="AV140" i="5"/>
  <c r="AW140" i="5"/>
  <c r="AX140" i="5"/>
  <c r="AY140" i="5"/>
  <c r="AZ140" i="5"/>
  <c r="BA140" i="5"/>
  <c r="BB140" i="5"/>
  <c r="BC140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T139" i="5"/>
  <c r="U139" i="5"/>
  <c r="V139" i="5"/>
  <c r="W139" i="5"/>
  <c r="X139" i="5"/>
  <c r="Y139" i="5"/>
  <c r="Z139" i="5"/>
  <c r="AA139" i="5"/>
  <c r="AB139" i="5"/>
  <c r="AC139" i="5"/>
  <c r="AD139" i="5"/>
  <c r="AE139" i="5"/>
  <c r="AF139" i="5"/>
  <c r="AG139" i="5"/>
  <c r="AH139" i="5"/>
  <c r="AI139" i="5"/>
  <c r="AJ139" i="5"/>
  <c r="AK139" i="5"/>
  <c r="AL139" i="5"/>
  <c r="AM139" i="5"/>
  <c r="AN139" i="5"/>
  <c r="AO139" i="5"/>
  <c r="AP139" i="5"/>
  <c r="AQ139" i="5"/>
  <c r="AR139" i="5"/>
  <c r="AS139" i="5"/>
  <c r="AT139" i="5"/>
  <c r="AU139" i="5"/>
  <c r="AV139" i="5"/>
  <c r="AW139" i="5"/>
  <c r="AX139" i="5"/>
  <c r="AY139" i="5"/>
  <c r="AZ139" i="5"/>
  <c r="BA139" i="5"/>
  <c r="BB139" i="5"/>
  <c r="BC139" i="5"/>
  <c r="E140" i="5"/>
  <c r="BD140" i="5" s="1"/>
  <c r="E139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T138" i="5"/>
  <c r="U138" i="5"/>
  <c r="V138" i="5"/>
  <c r="W138" i="5"/>
  <c r="X138" i="5"/>
  <c r="Y138" i="5"/>
  <c r="Z138" i="5"/>
  <c r="AA138" i="5"/>
  <c r="AB138" i="5"/>
  <c r="AC138" i="5"/>
  <c r="AD138" i="5"/>
  <c r="AE138" i="5"/>
  <c r="AF138" i="5"/>
  <c r="AG138" i="5"/>
  <c r="AH138" i="5"/>
  <c r="AI138" i="5"/>
  <c r="AJ138" i="5"/>
  <c r="AK138" i="5"/>
  <c r="AL138" i="5"/>
  <c r="AM138" i="5"/>
  <c r="AN138" i="5"/>
  <c r="AO138" i="5"/>
  <c r="AP138" i="5"/>
  <c r="AQ138" i="5"/>
  <c r="AR138" i="5"/>
  <c r="AS138" i="5"/>
  <c r="AT138" i="5"/>
  <c r="AU138" i="5"/>
  <c r="AV138" i="5"/>
  <c r="AW138" i="5"/>
  <c r="AX138" i="5"/>
  <c r="AY138" i="5"/>
  <c r="AZ138" i="5"/>
  <c r="BA138" i="5"/>
  <c r="BB138" i="5"/>
  <c r="BC138" i="5"/>
  <c r="F137" i="5"/>
  <c r="G137" i="5"/>
  <c r="H137" i="5"/>
  <c r="I137" i="5"/>
  <c r="J137" i="5"/>
  <c r="K137" i="5"/>
  <c r="L137" i="5"/>
  <c r="M137" i="5"/>
  <c r="N137" i="5"/>
  <c r="O137" i="5"/>
  <c r="P137" i="5"/>
  <c r="Q137" i="5"/>
  <c r="R137" i="5"/>
  <c r="S137" i="5"/>
  <c r="T137" i="5"/>
  <c r="U137" i="5"/>
  <c r="V137" i="5"/>
  <c r="W137" i="5"/>
  <c r="X137" i="5"/>
  <c r="Y137" i="5"/>
  <c r="Z137" i="5"/>
  <c r="AA137" i="5"/>
  <c r="AB137" i="5"/>
  <c r="AC137" i="5"/>
  <c r="AD137" i="5"/>
  <c r="AE137" i="5"/>
  <c r="AF137" i="5"/>
  <c r="AG137" i="5"/>
  <c r="AH137" i="5"/>
  <c r="AI137" i="5"/>
  <c r="AJ137" i="5"/>
  <c r="AK137" i="5"/>
  <c r="AL137" i="5"/>
  <c r="AM137" i="5"/>
  <c r="AN137" i="5"/>
  <c r="AO137" i="5"/>
  <c r="AP137" i="5"/>
  <c r="AQ137" i="5"/>
  <c r="AR137" i="5"/>
  <c r="AS137" i="5"/>
  <c r="AT137" i="5"/>
  <c r="AU137" i="5"/>
  <c r="AV137" i="5"/>
  <c r="AW137" i="5"/>
  <c r="AX137" i="5"/>
  <c r="AY137" i="5"/>
  <c r="AZ137" i="5"/>
  <c r="BA137" i="5"/>
  <c r="BB137" i="5"/>
  <c r="BC137" i="5"/>
  <c r="E138" i="5"/>
  <c r="E137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T136" i="5"/>
  <c r="U136" i="5"/>
  <c r="V136" i="5"/>
  <c r="W136" i="5"/>
  <c r="X136" i="5"/>
  <c r="Y136" i="5"/>
  <c r="Z136" i="5"/>
  <c r="AA136" i="5"/>
  <c r="AB136" i="5"/>
  <c r="AC136" i="5"/>
  <c r="AD136" i="5"/>
  <c r="AE136" i="5"/>
  <c r="AF136" i="5"/>
  <c r="AG136" i="5"/>
  <c r="AH136" i="5"/>
  <c r="AI136" i="5"/>
  <c r="AJ136" i="5"/>
  <c r="AK136" i="5"/>
  <c r="AL136" i="5"/>
  <c r="AM136" i="5"/>
  <c r="AN136" i="5"/>
  <c r="AO136" i="5"/>
  <c r="AP136" i="5"/>
  <c r="AQ136" i="5"/>
  <c r="AR136" i="5"/>
  <c r="AS136" i="5"/>
  <c r="AT136" i="5"/>
  <c r="AU136" i="5"/>
  <c r="AV136" i="5"/>
  <c r="AW136" i="5"/>
  <c r="AX136" i="5"/>
  <c r="AY136" i="5"/>
  <c r="AZ136" i="5"/>
  <c r="BA136" i="5"/>
  <c r="BB136" i="5"/>
  <c r="BC136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T135" i="5"/>
  <c r="U135" i="5"/>
  <c r="V135" i="5"/>
  <c r="W135" i="5"/>
  <c r="X135" i="5"/>
  <c r="Y135" i="5"/>
  <c r="Z135" i="5"/>
  <c r="AA135" i="5"/>
  <c r="AB135" i="5"/>
  <c r="AC135" i="5"/>
  <c r="AD135" i="5"/>
  <c r="AE135" i="5"/>
  <c r="AF135" i="5"/>
  <c r="AG135" i="5"/>
  <c r="AH135" i="5"/>
  <c r="AI135" i="5"/>
  <c r="AJ135" i="5"/>
  <c r="AK135" i="5"/>
  <c r="AL135" i="5"/>
  <c r="AM135" i="5"/>
  <c r="AN135" i="5"/>
  <c r="AO135" i="5"/>
  <c r="AP135" i="5"/>
  <c r="AQ135" i="5"/>
  <c r="AR135" i="5"/>
  <c r="AS135" i="5"/>
  <c r="AT135" i="5"/>
  <c r="AU135" i="5"/>
  <c r="AV135" i="5"/>
  <c r="AW135" i="5"/>
  <c r="AX135" i="5"/>
  <c r="AY135" i="5"/>
  <c r="AZ135" i="5"/>
  <c r="BA135" i="5"/>
  <c r="BB135" i="5"/>
  <c r="BC135" i="5"/>
  <c r="E136" i="5"/>
  <c r="BD136" i="5" s="1"/>
  <c r="E135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V134" i="5"/>
  <c r="W134" i="5"/>
  <c r="X134" i="5"/>
  <c r="Y134" i="5"/>
  <c r="Z134" i="5"/>
  <c r="AA134" i="5"/>
  <c r="AB134" i="5"/>
  <c r="AC134" i="5"/>
  <c r="AD134" i="5"/>
  <c r="AE134" i="5"/>
  <c r="AF134" i="5"/>
  <c r="AG134" i="5"/>
  <c r="AH134" i="5"/>
  <c r="AI134" i="5"/>
  <c r="AJ134" i="5"/>
  <c r="AK134" i="5"/>
  <c r="AL134" i="5"/>
  <c r="AM134" i="5"/>
  <c r="AN134" i="5"/>
  <c r="AO134" i="5"/>
  <c r="AP134" i="5"/>
  <c r="AQ134" i="5"/>
  <c r="AR134" i="5"/>
  <c r="AS134" i="5"/>
  <c r="AT134" i="5"/>
  <c r="AU134" i="5"/>
  <c r="AV134" i="5"/>
  <c r="AW134" i="5"/>
  <c r="AX134" i="5"/>
  <c r="AY134" i="5"/>
  <c r="AZ134" i="5"/>
  <c r="BA134" i="5"/>
  <c r="BB134" i="5"/>
  <c r="BC134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AA133" i="5"/>
  <c r="AB133" i="5"/>
  <c r="AC133" i="5"/>
  <c r="AD133" i="5"/>
  <c r="AE133" i="5"/>
  <c r="AF133" i="5"/>
  <c r="AG133" i="5"/>
  <c r="AH133" i="5"/>
  <c r="AI133" i="5"/>
  <c r="AJ133" i="5"/>
  <c r="AK133" i="5"/>
  <c r="AL133" i="5"/>
  <c r="AM133" i="5"/>
  <c r="AN133" i="5"/>
  <c r="AO133" i="5"/>
  <c r="AP133" i="5"/>
  <c r="AQ133" i="5"/>
  <c r="AR133" i="5"/>
  <c r="AS133" i="5"/>
  <c r="AT133" i="5"/>
  <c r="AU133" i="5"/>
  <c r="AV133" i="5"/>
  <c r="AW133" i="5"/>
  <c r="AX133" i="5"/>
  <c r="AY133" i="5"/>
  <c r="AZ133" i="5"/>
  <c r="BA133" i="5"/>
  <c r="BB133" i="5"/>
  <c r="BC133" i="5"/>
  <c r="E134" i="5"/>
  <c r="E133" i="5"/>
  <c r="BD134" i="5"/>
  <c r="E132" i="5"/>
  <c r="F132" i="5"/>
  <c r="G132" i="5"/>
  <c r="H132" i="5"/>
  <c r="I132" i="5"/>
  <c r="J132" i="5"/>
  <c r="K132" i="5"/>
  <c r="L132" i="5"/>
  <c r="BD132" i="5" s="1"/>
  <c r="M132" i="5"/>
  <c r="N132" i="5"/>
  <c r="O132" i="5"/>
  <c r="P132" i="5"/>
  <c r="Q132" i="5"/>
  <c r="R132" i="5"/>
  <c r="S132" i="5"/>
  <c r="T132" i="5"/>
  <c r="U132" i="5"/>
  <c r="V132" i="5"/>
  <c r="W132" i="5"/>
  <c r="X132" i="5"/>
  <c r="Y132" i="5"/>
  <c r="Z132" i="5"/>
  <c r="AA132" i="5"/>
  <c r="AB132" i="5"/>
  <c r="AC132" i="5"/>
  <c r="AD132" i="5"/>
  <c r="AE132" i="5"/>
  <c r="AF132" i="5"/>
  <c r="AG132" i="5"/>
  <c r="AH132" i="5"/>
  <c r="AI132" i="5"/>
  <c r="AJ132" i="5"/>
  <c r="AK132" i="5"/>
  <c r="AL132" i="5"/>
  <c r="AM132" i="5"/>
  <c r="AN132" i="5"/>
  <c r="AO132" i="5"/>
  <c r="AP132" i="5"/>
  <c r="AQ132" i="5"/>
  <c r="AR132" i="5"/>
  <c r="AS132" i="5"/>
  <c r="AT132" i="5"/>
  <c r="AU132" i="5"/>
  <c r="AV132" i="5"/>
  <c r="AW132" i="5"/>
  <c r="AX132" i="5"/>
  <c r="AY132" i="5"/>
  <c r="AZ132" i="5"/>
  <c r="BA132" i="5"/>
  <c r="BB132" i="5"/>
  <c r="BC132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T131" i="5"/>
  <c r="U131" i="5"/>
  <c r="V131" i="5"/>
  <c r="W131" i="5"/>
  <c r="X131" i="5"/>
  <c r="Y131" i="5"/>
  <c r="Z131" i="5"/>
  <c r="AA131" i="5"/>
  <c r="AB131" i="5"/>
  <c r="AC131" i="5"/>
  <c r="AD131" i="5"/>
  <c r="AE131" i="5"/>
  <c r="AF131" i="5"/>
  <c r="AG131" i="5"/>
  <c r="AH131" i="5"/>
  <c r="AI131" i="5"/>
  <c r="AJ131" i="5"/>
  <c r="AK131" i="5"/>
  <c r="AL131" i="5"/>
  <c r="AM131" i="5"/>
  <c r="AN131" i="5"/>
  <c r="AO131" i="5"/>
  <c r="AP131" i="5"/>
  <c r="AQ131" i="5"/>
  <c r="AR131" i="5"/>
  <c r="AS131" i="5"/>
  <c r="AT131" i="5"/>
  <c r="AU131" i="5"/>
  <c r="AV131" i="5"/>
  <c r="AW131" i="5"/>
  <c r="AX131" i="5"/>
  <c r="AY131" i="5"/>
  <c r="AZ131" i="5"/>
  <c r="BA131" i="5"/>
  <c r="BB131" i="5"/>
  <c r="BC131" i="5"/>
  <c r="E131" i="5"/>
  <c r="BD142" i="5"/>
  <c r="BD152" i="5"/>
  <c r="BD145" i="5"/>
  <c r="BD135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R130" i="5"/>
  <c r="S130" i="5"/>
  <c r="T130" i="5"/>
  <c r="U130" i="5"/>
  <c r="V130" i="5"/>
  <c r="W130" i="5"/>
  <c r="X130" i="5"/>
  <c r="Y130" i="5"/>
  <c r="Z130" i="5"/>
  <c r="AA130" i="5"/>
  <c r="AB130" i="5"/>
  <c r="AC130" i="5"/>
  <c r="AD130" i="5"/>
  <c r="AE130" i="5"/>
  <c r="AF130" i="5"/>
  <c r="AG130" i="5"/>
  <c r="AH130" i="5"/>
  <c r="AI130" i="5"/>
  <c r="AJ130" i="5"/>
  <c r="AK130" i="5"/>
  <c r="AL130" i="5"/>
  <c r="AM130" i="5"/>
  <c r="AN130" i="5"/>
  <c r="AO130" i="5"/>
  <c r="AP130" i="5"/>
  <c r="AQ130" i="5"/>
  <c r="AR130" i="5"/>
  <c r="AS130" i="5"/>
  <c r="AT130" i="5"/>
  <c r="AU130" i="5"/>
  <c r="AV130" i="5"/>
  <c r="AW130" i="5"/>
  <c r="AX130" i="5"/>
  <c r="AY130" i="5"/>
  <c r="AZ130" i="5"/>
  <c r="BA130" i="5"/>
  <c r="BB130" i="5"/>
  <c r="BC130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AK129" i="5"/>
  <c r="AL129" i="5"/>
  <c r="AM129" i="5"/>
  <c r="AN129" i="5"/>
  <c r="AO129" i="5"/>
  <c r="AP129" i="5"/>
  <c r="AQ129" i="5"/>
  <c r="AR129" i="5"/>
  <c r="AS129" i="5"/>
  <c r="AT129" i="5"/>
  <c r="AU129" i="5"/>
  <c r="AV129" i="5"/>
  <c r="AW129" i="5"/>
  <c r="AX129" i="5"/>
  <c r="AY129" i="5"/>
  <c r="AZ129" i="5"/>
  <c r="BA129" i="5"/>
  <c r="BB129" i="5"/>
  <c r="BC129" i="5"/>
  <c r="E130" i="5"/>
  <c r="E129" i="5"/>
  <c r="BA128" i="5"/>
  <c r="BA156" i="5" s="1"/>
  <c r="BB128" i="5"/>
  <c r="BC128" i="5"/>
  <c r="BC156" i="5" s="1"/>
  <c r="BA127" i="5"/>
  <c r="BA155" i="5" s="1"/>
  <c r="BB127" i="5"/>
  <c r="BB155" i="5" s="1"/>
  <c r="BC127" i="5"/>
  <c r="BC155" i="5" s="1"/>
  <c r="F128" i="5"/>
  <c r="F156" i="5" s="1"/>
  <c r="G128" i="5"/>
  <c r="G156" i="5" s="1"/>
  <c r="H128" i="5"/>
  <c r="H156" i="5" s="1"/>
  <c r="I128" i="5"/>
  <c r="I156" i="5" s="1"/>
  <c r="J128" i="5"/>
  <c r="J156" i="5" s="1"/>
  <c r="K128" i="5"/>
  <c r="K156" i="5" s="1"/>
  <c r="L128" i="5"/>
  <c r="L156" i="5" s="1"/>
  <c r="M128" i="5"/>
  <c r="M156" i="5" s="1"/>
  <c r="N128" i="5"/>
  <c r="N156" i="5" s="1"/>
  <c r="O128" i="5"/>
  <c r="O156" i="5" s="1"/>
  <c r="P128" i="5"/>
  <c r="P156" i="5" s="1"/>
  <c r="Q128" i="5"/>
  <c r="Q156" i="5" s="1"/>
  <c r="R128" i="5"/>
  <c r="R156" i="5" s="1"/>
  <c r="S128" i="5"/>
  <c r="S156" i="5" s="1"/>
  <c r="T128" i="5"/>
  <c r="T156" i="5" s="1"/>
  <c r="U128" i="5"/>
  <c r="U156" i="5" s="1"/>
  <c r="V128" i="5"/>
  <c r="V156" i="5" s="1"/>
  <c r="W128" i="5"/>
  <c r="W156" i="5" s="1"/>
  <c r="X128" i="5"/>
  <c r="X156" i="5" s="1"/>
  <c r="Y128" i="5"/>
  <c r="Y156" i="5" s="1"/>
  <c r="Z128" i="5"/>
  <c r="Z156" i="5" s="1"/>
  <c r="AA128" i="5"/>
  <c r="AA156" i="5" s="1"/>
  <c r="AB128" i="5"/>
  <c r="AB156" i="5" s="1"/>
  <c r="AC128" i="5"/>
  <c r="AC156" i="5" s="1"/>
  <c r="AD128" i="5"/>
  <c r="AD156" i="5" s="1"/>
  <c r="AE128" i="5"/>
  <c r="AE156" i="5" s="1"/>
  <c r="AF128" i="5"/>
  <c r="AF156" i="5" s="1"/>
  <c r="AG128" i="5"/>
  <c r="AG156" i="5" s="1"/>
  <c r="AH128" i="5"/>
  <c r="AH156" i="5" s="1"/>
  <c r="AI128" i="5"/>
  <c r="AI156" i="5" s="1"/>
  <c r="AJ128" i="5"/>
  <c r="AJ156" i="5" s="1"/>
  <c r="AK128" i="5"/>
  <c r="AK156" i="5" s="1"/>
  <c r="AL128" i="5"/>
  <c r="AL156" i="5" s="1"/>
  <c r="AM128" i="5"/>
  <c r="AM156" i="5" s="1"/>
  <c r="AN128" i="5"/>
  <c r="AN156" i="5" s="1"/>
  <c r="AO128" i="5"/>
  <c r="AO156" i="5" s="1"/>
  <c r="AP128" i="5"/>
  <c r="AP156" i="5" s="1"/>
  <c r="AQ128" i="5"/>
  <c r="AQ156" i="5" s="1"/>
  <c r="AR128" i="5"/>
  <c r="AR156" i="5" s="1"/>
  <c r="AS128" i="5"/>
  <c r="AS156" i="5" s="1"/>
  <c r="AT128" i="5"/>
  <c r="AT156" i="5" s="1"/>
  <c r="AU128" i="5"/>
  <c r="AU156" i="5" s="1"/>
  <c r="AV128" i="5"/>
  <c r="AV156" i="5" s="1"/>
  <c r="AW128" i="5"/>
  <c r="AW156" i="5" s="1"/>
  <c r="AX128" i="5"/>
  <c r="AX156" i="5" s="1"/>
  <c r="AY128" i="5"/>
  <c r="AY156" i="5" s="1"/>
  <c r="AZ128" i="5"/>
  <c r="AZ156" i="5" s="1"/>
  <c r="E128" i="5"/>
  <c r="F127" i="5"/>
  <c r="G127" i="5"/>
  <c r="H127" i="5"/>
  <c r="H155" i="5" s="1"/>
  <c r="H157" i="5" s="1"/>
  <c r="I127" i="5"/>
  <c r="I155" i="5" s="1"/>
  <c r="I157" i="5" s="1"/>
  <c r="J127" i="5"/>
  <c r="K127" i="5"/>
  <c r="L127" i="5"/>
  <c r="L155" i="5" s="1"/>
  <c r="L157" i="5" s="1"/>
  <c r="M127" i="5"/>
  <c r="M155" i="5" s="1"/>
  <c r="M157" i="5" s="1"/>
  <c r="N127" i="5"/>
  <c r="O127" i="5"/>
  <c r="P127" i="5"/>
  <c r="P155" i="5" s="1"/>
  <c r="P157" i="5" s="1"/>
  <c r="Q127" i="5"/>
  <c r="Q155" i="5" s="1"/>
  <c r="Q157" i="5" s="1"/>
  <c r="R127" i="5"/>
  <c r="S127" i="5"/>
  <c r="T127" i="5"/>
  <c r="T155" i="5" s="1"/>
  <c r="T157" i="5" s="1"/>
  <c r="U127" i="5"/>
  <c r="U155" i="5" s="1"/>
  <c r="U157" i="5" s="1"/>
  <c r="V127" i="5"/>
  <c r="W127" i="5"/>
  <c r="X127" i="5"/>
  <c r="X155" i="5" s="1"/>
  <c r="X157" i="5" s="1"/>
  <c r="Y127" i="5"/>
  <c r="Y155" i="5" s="1"/>
  <c r="Y157" i="5" s="1"/>
  <c r="Z127" i="5"/>
  <c r="AA127" i="5"/>
  <c r="AB127" i="5"/>
  <c r="AB155" i="5" s="1"/>
  <c r="AB157" i="5" s="1"/>
  <c r="AC127" i="5"/>
  <c r="AC155" i="5" s="1"/>
  <c r="AC157" i="5" s="1"/>
  <c r="AD127" i="5"/>
  <c r="AE127" i="5"/>
  <c r="AF127" i="5"/>
  <c r="AF155" i="5" s="1"/>
  <c r="AF157" i="5" s="1"/>
  <c r="AG127" i="5"/>
  <c r="AG155" i="5" s="1"/>
  <c r="AG157" i="5" s="1"/>
  <c r="AH127" i="5"/>
  <c r="AI127" i="5"/>
  <c r="AJ127" i="5"/>
  <c r="AJ155" i="5" s="1"/>
  <c r="AJ157" i="5" s="1"/>
  <c r="AK127" i="5"/>
  <c r="AK155" i="5" s="1"/>
  <c r="AK157" i="5" s="1"/>
  <c r="AL127" i="5"/>
  <c r="AM127" i="5"/>
  <c r="AN127" i="5"/>
  <c r="AN155" i="5" s="1"/>
  <c r="AN157" i="5" s="1"/>
  <c r="AO127" i="5"/>
  <c r="AO155" i="5" s="1"/>
  <c r="AO157" i="5" s="1"/>
  <c r="AP127" i="5"/>
  <c r="AQ127" i="5"/>
  <c r="AR127" i="5"/>
  <c r="AR155" i="5" s="1"/>
  <c r="AR157" i="5" s="1"/>
  <c r="AS127" i="5"/>
  <c r="AS155" i="5" s="1"/>
  <c r="AS157" i="5" s="1"/>
  <c r="AT127" i="5"/>
  <c r="AU127" i="5"/>
  <c r="AV127" i="5"/>
  <c r="AV155" i="5" s="1"/>
  <c r="AV157" i="5" s="1"/>
  <c r="AW127" i="5"/>
  <c r="AW155" i="5" s="1"/>
  <c r="AW157" i="5" s="1"/>
  <c r="AX127" i="5"/>
  <c r="AY127" i="5"/>
  <c r="AZ127" i="5"/>
  <c r="AZ155" i="5" s="1"/>
  <c r="AZ157" i="5" s="1"/>
  <c r="E127" i="5"/>
  <c r="C153" i="5"/>
  <c r="C151" i="5"/>
  <c r="C149" i="5"/>
  <c r="C147" i="5"/>
  <c r="C145" i="5"/>
  <c r="C143" i="5"/>
  <c r="C141" i="5"/>
  <c r="C139" i="5"/>
  <c r="C137" i="5"/>
  <c r="C135" i="5"/>
  <c r="C133" i="5"/>
  <c r="C131" i="5"/>
  <c r="C129" i="5"/>
  <c r="C127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Y119" i="5"/>
  <c r="Z119" i="5"/>
  <c r="AA119" i="5"/>
  <c r="AB119" i="5"/>
  <c r="AC119" i="5"/>
  <c r="AD119" i="5"/>
  <c r="AE119" i="5"/>
  <c r="AF119" i="5"/>
  <c r="AG119" i="5"/>
  <c r="AH119" i="5"/>
  <c r="AI119" i="5"/>
  <c r="AJ119" i="5"/>
  <c r="AK119" i="5"/>
  <c r="AL119" i="5"/>
  <c r="AM119" i="5"/>
  <c r="AN119" i="5"/>
  <c r="AO119" i="5"/>
  <c r="AP119" i="5"/>
  <c r="AQ119" i="5"/>
  <c r="AR119" i="5"/>
  <c r="AS119" i="5"/>
  <c r="AT119" i="5"/>
  <c r="AU119" i="5"/>
  <c r="AV119" i="5"/>
  <c r="AW119" i="5"/>
  <c r="AX119" i="5"/>
  <c r="AY119" i="5"/>
  <c r="AZ119" i="5"/>
  <c r="BA119" i="5"/>
  <c r="BB119" i="5"/>
  <c r="BC119" i="5"/>
  <c r="E119" i="5"/>
  <c r="BD106" i="5"/>
  <c r="BD107" i="5"/>
  <c r="BD108" i="5"/>
  <c r="BD109" i="5"/>
  <c r="BD110" i="5"/>
  <c r="BD111" i="5"/>
  <c r="BD112" i="5"/>
  <c r="BD113" i="5"/>
  <c r="BD114" i="5"/>
  <c r="BD115" i="5"/>
  <c r="BD116" i="5"/>
  <c r="BD117" i="5"/>
  <c r="BD118" i="5"/>
  <c r="BD105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A102" i="5"/>
  <c r="AB102" i="5"/>
  <c r="AC102" i="5"/>
  <c r="AD102" i="5"/>
  <c r="AE102" i="5"/>
  <c r="AF102" i="5"/>
  <c r="AG102" i="5"/>
  <c r="AH102" i="5"/>
  <c r="AI102" i="5"/>
  <c r="AJ102" i="5"/>
  <c r="AK102" i="5"/>
  <c r="AL102" i="5"/>
  <c r="AM102" i="5"/>
  <c r="AN102" i="5"/>
  <c r="AO102" i="5"/>
  <c r="AP102" i="5"/>
  <c r="AQ102" i="5"/>
  <c r="AR102" i="5"/>
  <c r="AS102" i="5"/>
  <c r="AT102" i="5"/>
  <c r="AU102" i="5"/>
  <c r="AV102" i="5"/>
  <c r="AW102" i="5"/>
  <c r="AX102" i="5"/>
  <c r="AY102" i="5"/>
  <c r="AZ102" i="5"/>
  <c r="BA102" i="5"/>
  <c r="BB102" i="5"/>
  <c r="BC102" i="5"/>
  <c r="E102" i="5"/>
  <c r="BD89" i="5"/>
  <c r="BD90" i="5"/>
  <c r="BD91" i="5"/>
  <c r="BD92" i="5"/>
  <c r="BD93" i="5"/>
  <c r="BD94" i="5"/>
  <c r="BD95" i="5"/>
  <c r="BD96" i="5"/>
  <c r="BD97" i="5"/>
  <c r="BD98" i="5"/>
  <c r="BD99" i="5"/>
  <c r="BD100" i="5"/>
  <c r="BD101" i="5"/>
  <c r="BD88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AB85" i="5"/>
  <c r="AC85" i="5"/>
  <c r="AD85" i="5"/>
  <c r="AE85" i="5"/>
  <c r="AF85" i="5"/>
  <c r="AG85" i="5"/>
  <c r="AH85" i="5"/>
  <c r="AI85" i="5"/>
  <c r="AJ85" i="5"/>
  <c r="AK85" i="5"/>
  <c r="AL85" i="5"/>
  <c r="AM85" i="5"/>
  <c r="AN85" i="5"/>
  <c r="AO85" i="5"/>
  <c r="AP85" i="5"/>
  <c r="AQ85" i="5"/>
  <c r="AR85" i="5"/>
  <c r="AS85" i="5"/>
  <c r="AT85" i="5"/>
  <c r="AU85" i="5"/>
  <c r="AV85" i="5"/>
  <c r="AW85" i="5"/>
  <c r="AX85" i="5"/>
  <c r="AY85" i="5"/>
  <c r="AZ85" i="5"/>
  <c r="BA85" i="5"/>
  <c r="BB85" i="5"/>
  <c r="BC85" i="5"/>
  <c r="E85" i="5"/>
  <c r="BD83" i="5"/>
  <c r="BD72" i="5"/>
  <c r="BD73" i="5"/>
  <c r="BD74" i="5"/>
  <c r="BD75" i="5"/>
  <c r="BD76" i="5"/>
  <c r="BD77" i="5"/>
  <c r="BD78" i="5"/>
  <c r="BD79" i="5"/>
  <c r="BD80" i="5"/>
  <c r="BD81" i="5"/>
  <c r="BD82" i="5"/>
  <c r="BD84" i="5"/>
  <c r="BD71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H68" i="5"/>
  <c r="AI68" i="5"/>
  <c r="AJ68" i="5"/>
  <c r="AK68" i="5"/>
  <c r="AL68" i="5"/>
  <c r="AM68" i="5"/>
  <c r="AN68" i="5"/>
  <c r="AO68" i="5"/>
  <c r="AP68" i="5"/>
  <c r="AQ68" i="5"/>
  <c r="AR68" i="5"/>
  <c r="AS68" i="5"/>
  <c r="AT68" i="5"/>
  <c r="AU68" i="5"/>
  <c r="AV68" i="5"/>
  <c r="AW68" i="5"/>
  <c r="AX68" i="5"/>
  <c r="AY68" i="5"/>
  <c r="AZ68" i="5"/>
  <c r="BA68" i="5"/>
  <c r="BB68" i="5"/>
  <c r="BC68" i="5"/>
  <c r="E68" i="5"/>
  <c r="BD61" i="5"/>
  <c r="BD62" i="5"/>
  <c r="BD63" i="5"/>
  <c r="BD64" i="5"/>
  <c r="BD65" i="5"/>
  <c r="BD66" i="5"/>
  <c r="BD67" i="5"/>
  <c r="BD55" i="5"/>
  <c r="BD56" i="5"/>
  <c r="BD57" i="5"/>
  <c r="BD58" i="5"/>
  <c r="BD59" i="5"/>
  <c r="BD60" i="5"/>
  <c r="BD54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AI51" i="5"/>
  <c r="AJ51" i="5"/>
  <c r="AK51" i="5"/>
  <c r="AL51" i="5"/>
  <c r="AM51" i="5"/>
  <c r="AN51" i="5"/>
  <c r="AO51" i="5"/>
  <c r="AP51" i="5"/>
  <c r="AQ51" i="5"/>
  <c r="AR51" i="5"/>
  <c r="AS51" i="5"/>
  <c r="AT51" i="5"/>
  <c r="AU51" i="5"/>
  <c r="AV51" i="5"/>
  <c r="AW51" i="5"/>
  <c r="AX51" i="5"/>
  <c r="AY51" i="5"/>
  <c r="AZ51" i="5"/>
  <c r="BA51" i="5"/>
  <c r="BB51" i="5"/>
  <c r="BC51" i="5"/>
  <c r="E51" i="5"/>
  <c r="BD43" i="5"/>
  <c r="BD44" i="5"/>
  <c r="BD45" i="5"/>
  <c r="BD46" i="5"/>
  <c r="BD47" i="5"/>
  <c r="BD48" i="5"/>
  <c r="BD49" i="5"/>
  <c r="BD50" i="5"/>
  <c r="BD42" i="5"/>
  <c r="BD38" i="5"/>
  <c r="BD39" i="5"/>
  <c r="BD40" i="5"/>
  <c r="BD41" i="5"/>
  <c r="BD37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AO34" i="5"/>
  <c r="AP34" i="5"/>
  <c r="AQ34" i="5"/>
  <c r="AR34" i="5"/>
  <c r="AS34" i="5"/>
  <c r="AT34" i="5"/>
  <c r="AU34" i="5"/>
  <c r="AV34" i="5"/>
  <c r="AW34" i="5"/>
  <c r="AX34" i="5"/>
  <c r="AY34" i="5"/>
  <c r="AZ34" i="5"/>
  <c r="BA34" i="5"/>
  <c r="BB34" i="5"/>
  <c r="BC34" i="5"/>
  <c r="E34" i="5"/>
  <c r="BD21" i="5"/>
  <c r="BD22" i="5"/>
  <c r="BD23" i="5"/>
  <c r="BD24" i="5"/>
  <c r="BD25" i="5"/>
  <c r="BD26" i="5"/>
  <c r="BD27" i="5"/>
  <c r="BD28" i="5"/>
  <c r="BD29" i="5"/>
  <c r="BD30" i="5"/>
  <c r="BD31" i="5"/>
  <c r="BD32" i="5"/>
  <c r="BD33" i="5"/>
  <c r="BD20" i="5"/>
  <c r="BD3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AR17" i="5"/>
  <c r="AS17" i="5"/>
  <c r="AT17" i="5"/>
  <c r="AU17" i="5"/>
  <c r="AV17" i="5"/>
  <c r="AW17" i="5"/>
  <c r="AX17" i="5"/>
  <c r="AY17" i="5"/>
  <c r="AZ17" i="5"/>
  <c r="BA17" i="5"/>
  <c r="BB17" i="5"/>
  <c r="BC17" i="5"/>
  <c r="E17" i="5"/>
  <c r="BD8" i="5"/>
  <c r="BD7" i="5"/>
  <c r="BD9" i="5"/>
  <c r="BD10" i="5"/>
  <c r="BD11" i="5"/>
  <c r="BD12" i="5"/>
  <c r="BD13" i="5"/>
  <c r="BD14" i="5"/>
  <c r="BD15" i="5"/>
  <c r="BD16" i="5"/>
  <c r="BD4" i="5"/>
  <c r="BD5" i="5"/>
  <c r="BD6" i="5"/>
  <c r="BD133" i="5" l="1"/>
  <c r="BE135" i="5"/>
  <c r="BD137" i="5"/>
  <c r="BD138" i="5"/>
  <c r="BD141" i="5"/>
  <c r="BD144" i="5"/>
  <c r="BD146" i="5"/>
  <c r="BE142" i="9"/>
  <c r="BD128" i="5"/>
  <c r="BC157" i="5"/>
  <c r="BB156" i="5"/>
  <c r="AY155" i="5"/>
  <c r="AU155" i="5"/>
  <c r="AQ155" i="5"/>
  <c r="AM155" i="5"/>
  <c r="AI155" i="5"/>
  <c r="AE155" i="5"/>
  <c r="AA155" i="5"/>
  <c r="W155" i="5"/>
  <c r="S155" i="5"/>
  <c r="O155" i="5"/>
  <c r="K155" i="5"/>
  <c r="G155" i="5"/>
  <c r="BD127" i="5"/>
  <c r="G157" i="9"/>
  <c r="BE150" i="9"/>
  <c r="BE153" i="9"/>
  <c r="AX155" i="5"/>
  <c r="AX157" i="5" s="1"/>
  <c r="AT155" i="5"/>
  <c r="AT157" i="5" s="1"/>
  <c r="AP155" i="5"/>
  <c r="AP157" i="5" s="1"/>
  <c r="AL155" i="5"/>
  <c r="AL157" i="5" s="1"/>
  <c r="AH155" i="5"/>
  <c r="AH157" i="5" s="1"/>
  <c r="AD155" i="5"/>
  <c r="AD157" i="5" s="1"/>
  <c r="Z155" i="5"/>
  <c r="Z157" i="5" s="1"/>
  <c r="V155" i="5"/>
  <c r="V157" i="5" s="1"/>
  <c r="R155" i="5"/>
  <c r="R157" i="5" s="1"/>
  <c r="N155" i="5"/>
  <c r="N157" i="5" s="1"/>
  <c r="J155" i="5"/>
  <c r="J157" i="5" s="1"/>
  <c r="F155" i="5"/>
  <c r="F157" i="5" s="1"/>
  <c r="BD130" i="5"/>
  <c r="BD150" i="5"/>
  <c r="BD154" i="5"/>
  <c r="BE145" i="9"/>
  <c r="BE147" i="9"/>
  <c r="BE152" i="9"/>
  <c r="E157" i="9"/>
  <c r="BE140" i="9"/>
  <c r="BA157" i="5"/>
  <c r="BD129" i="5"/>
  <c r="BE129" i="5" s="1"/>
  <c r="BD139" i="5"/>
  <c r="BD147" i="5"/>
  <c r="BE147" i="5" s="1"/>
  <c r="BD149" i="5"/>
  <c r="BD151" i="5"/>
  <c r="BE149" i="9"/>
  <c r="BE154" i="9"/>
  <c r="BE137" i="9"/>
  <c r="BF133" i="9"/>
  <c r="BE131" i="9"/>
  <c r="BE127" i="9"/>
  <c r="G155" i="9"/>
  <c r="BE155" i="9" s="1"/>
  <c r="BD156" i="9"/>
  <c r="BE51" i="9"/>
  <c r="BE129" i="9"/>
  <c r="BE34" i="9"/>
  <c r="BE85" i="9"/>
  <c r="BE68" i="9"/>
  <c r="AI155" i="9"/>
  <c r="AU155" i="9"/>
  <c r="AJ156" i="9"/>
  <c r="K155" i="9"/>
  <c r="BE17" i="9"/>
  <c r="BE128" i="9"/>
  <c r="AY157" i="5"/>
  <c r="AU157" i="5"/>
  <c r="AQ157" i="5"/>
  <c r="AM157" i="5"/>
  <c r="AI157" i="5"/>
  <c r="AE157" i="5"/>
  <c r="AA157" i="5"/>
  <c r="W157" i="5"/>
  <c r="S157" i="5"/>
  <c r="O157" i="5"/>
  <c r="K157" i="5"/>
  <c r="G157" i="5"/>
  <c r="BB157" i="5"/>
  <c r="BD153" i="5"/>
  <c r="BE153" i="5" s="1"/>
  <c r="E156" i="5"/>
  <c r="BD156" i="5" s="1"/>
  <c r="U155" i="9"/>
  <c r="Y155" i="9"/>
  <c r="AC155" i="9"/>
  <c r="AG155" i="9"/>
  <c r="AO155" i="9"/>
  <c r="AL156" i="9"/>
  <c r="BD143" i="5"/>
  <c r="BE143" i="5" s="1"/>
  <c r="BD102" i="5"/>
  <c r="BE127" i="5"/>
  <c r="G156" i="9"/>
  <c r="BD34" i="5"/>
  <c r="E155" i="5"/>
  <c r="BD155" i="5" s="1"/>
  <c r="BE155" i="5" s="1"/>
  <c r="H155" i="9"/>
  <c r="I155" i="9"/>
  <c r="S155" i="9"/>
  <c r="N155" i="9"/>
  <c r="I156" i="9"/>
  <c r="BE119" i="9"/>
  <c r="BB155" i="9"/>
  <c r="BE102" i="9"/>
  <c r="AR155" i="9"/>
  <c r="AP155" i="9"/>
  <c r="BD155" i="9"/>
  <c r="AL155" i="9"/>
  <c r="AK156" i="9"/>
  <c r="AI156" i="9"/>
  <c r="AD155" i="9"/>
  <c r="AA156" i="9"/>
  <c r="X155" i="9"/>
  <c r="V155" i="9"/>
  <c r="J155" i="9"/>
  <c r="L155" i="9"/>
  <c r="K156" i="9"/>
  <c r="M156" i="9"/>
  <c r="BC156" i="9"/>
  <c r="AX155" i="9"/>
  <c r="AT155" i="9"/>
  <c r="AG156" i="9"/>
  <c r="AB155" i="9"/>
  <c r="Z155" i="9"/>
  <c r="Y156" i="9"/>
  <c r="W156" i="9"/>
  <c r="BA156" i="9"/>
  <c r="AZ155" i="9"/>
  <c r="AW156" i="9"/>
  <c r="AV155" i="9"/>
  <c r="AS156" i="9"/>
  <c r="AQ156" i="9"/>
  <c r="AO156" i="9"/>
  <c r="AN155" i="9"/>
  <c r="AM156" i="9"/>
  <c r="AH155" i="9"/>
  <c r="AE155" i="9"/>
  <c r="AC156" i="9"/>
  <c r="AJ155" i="9"/>
  <c r="AF155" i="9"/>
  <c r="AE156" i="9"/>
  <c r="U156" i="9"/>
  <c r="T155" i="9"/>
  <c r="R155" i="9"/>
  <c r="P155" i="9"/>
  <c r="O156" i="9"/>
  <c r="J156" i="9"/>
  <c r="V156" i="9"/>
  <c r="AY156" i="9"/>
  <c r="Z156" i="9"/>
  <c r="X156" i="9"/>
  <c r="S156" i="9"/>
  <c r="L156" i="9"/>
  <c r="N156" i="9"/>
  <c r="O155" i="9"/>
  <c r="Q155" i="9"/>
  <c r="AA155" i="9"/>
  <c r="P156" i="9"/>
  <c r="M155" i="9"/>
  <c r="AH156" i="9"/>
  <c r="AP156" i="9"/>
  <c r="AF156" i="9"/>
  <c r="R156" i="9"/>
  <c r="BE132" i="9"/>
  <c r="BC155" i="9"/>
  <c r="BB156" i="9"/>
  <c r="BA155" i="9"/>
  <c r="AZ156" i="9"/>
  <c r="AY155" i="9"/>
  <c r="AX156" i="9"/>
  <c r="AW155" i="9"/>
  <c r="AV156" i="9"/>
  <c r="AU156" i="9"/>
  <c r="AU157" i="9" s="1"/>
  <c r="AT156" i="9"/>
  <c r="AS155" i="9"/>
  <c r="AR156" i="9"/>
  <c r="AQ155" i="9"/>
  <c r="AN156" i="9"/>
  <c r="AM155" i="9"/>
  <c r="AK155" i="9"/>
  <c r="AD156" i="9"/>
  <c r="AB156" i="9"/>
  <c r="W155" i="9"/>
  <c r="T156" i="9"/>
  <c r="Q156" i="9"/>
  <c r="BE130" i="9"/>
  <c r="H156" i="9"/>
  <c r="BE151" i="5"/>
  <c r="BE149" i="5"/>
  <c r="BE145" i="5"/>
  <c r="BE141" i="5"/>
  <c r="BE139" i="5"/>
  <c r="BE137" i="5"/>
  <c r="BE133" i="5"/>
  <c r="BD131" i="5"/>
  <c r="BE131" i="5" s="1"/>
  <c r="BD17" i="5"/>
  <c r="BD51" i="5"/>
  <c r="BD85" i="5"/>
  <c r="BD68" i="5"/>
  <c r="BD119" i="5"/>
  <c r="E157" i="5"/>
  <c r="I157" i="9" l="1"/>
  <c r="J157" i="9"/>
  <c r="H157" i="9"/>
  <c r="BE156" i="9"/>
  <c r="BD157" i="9"/>
  <c r="AM157" i="9"/>
  <c r="AW157" i="9"/>
  <c r="BA157" i="9"/>
  <c r="BF147" i="9"/>
  <c r="BF153" i="9"/>
  <c r="AJ157" i="9"/>
  <c r="K157" i="9"/>
  <c r="AC157" i="9"/>
  <c r="AY157" i="9"/>
  <c r="AI157" i="9"/>
  <c r="AS157" i="9"/>
  <c r="Y157" i="9"/>
  <c r="N157" i="9"/>
  <c r="V157" i="9"/>
  <c r="BC157" i="9"/>
  <c r="T157" i="9"/>
  <c r="O157" i="9"/>
  <c r="AR157" i="9"/>
  <c r="P157" i="9"/>
  <c r="BF127" i="9"/>
  <c r="AV157" i="9"/>
  <c r="AX157" i="9"/>
  <c r="AZ157" i="9"/>
  <c r="AO157" i="9"/>
  <c r="AG157" i="9"/>
  <c r="AF157" i="9"/>
  <c r="AL157" i="9"/>
  <c r="S157" i="9"/>
  <c r="R157" i="9"/>
  <c r="BD157" i="5"/>
  <c r="BE157" i="5" s="1"/>
  <c r="AD157" i="9"/>
  <c r="U157" i="9"/>
  <c r="BF143" i="9"/>
  <c r="BF139" i="9"/>
  <c r="AN157" i="9"/>
  <c r="BB157" i="9"/>
  <c r="AA157" i="9"/>
  <c r="L157" i="9"/>
  <c r="BF145" i="9"/>
  <c r="BF141" i="9"/>
  <c r="AE157" i="9"/>
  <c r="AP157" i="9"/>
  <c r="X157" i="9"/>
  <c r="AB157" i="9"/>
  <c r="AT157" i="9"/>
  <c r="AK157" i="9"/>
  <c r="AH157" i="9"/>
  <c r="BF149" i="9"/>
  <c r="AQ157" i="9"/>
  <c r="W157" i="9"/>
  <c r="Z157" i="9"/>
  <c r="M157" i="9"/>
  <c r="BF135" i="9"/>
  <c r="BF131" i="9"/>
  <c r="BF137" i="9"/>
  <c r="Q157" i="9"/>
  <c r="BF129" i="9"/>
  <c r="BF151" i="9"/>
  <c r="K50" i="2"/>
  <c r="BE157" i="9" l="1"/>
  <c r="BF157" i="9" s="1"/>
  <c r="BF155" i="9"/>
  <c r="AM146" i="3"/>
  <c r="AM148" i="3" s="1"/>
  <c r="AM150" i="3" s="1"/>
  <c r="AI145" i="3"/>
  <c r="AH145" i="3"/>
  <c r="AG145" i="3"/>
  <c r="AF145" i="3"/>
  <c r="AE145" i="3"/>
  <c r="AD145" i="3"/>
  <c r="AC145" i="3"/>
  <c r="AB145" i="3"/>
  <c r="AA145" i="3"/>
  <c r="Z145" i="3"/>
  <c r="Y145" i="3"/>
  <c r="X145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AI144" i="3"/>
  <c r="AH144" i="3"/>
  <c r="AG144" i="3"/>
  <c r="AF144" i="3"/>
  <c r="AE144" i="3"/>
  <c r="AD144" i="3"/>
  <c r="AC144" i="3"/>
  <c r="AB144" i="3"/>
  <c r="AA144" i="3"/>
  <c r="Z144" i="3"/>
  <c r="Y144" i="3"/>
  <c r="X144" i="3"/>
  <c r="W144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AI143" i="3"/>
  <c r="AH143" i="3"/>
  <c r="AG143" i="3"/>
  <c r="AF143" i="3"/>
  <c r="AE143" i="3"/>
  <c r="AD143" i="3"/>
  <c r="AC143" i="3"/>
  <c r="AB143" i="3"/>
  <c r="AA143" i="3"/>
  <c r="Z143" i="3"/>
  <c r="Y143" i="3"/>
  <c r="X143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AI142" i="3"/>
  <c r="AH142" i="3"/>
  <c r="AG142" i="3"/>
  <c r="AF142" i="3"/>
  <c r="AE142" i="3"/>
  <c r="AD142" i="3"/>
  <c r="AC142" i="3"/>
  <c r="AB142" i="3"/>
  <c r="AA142" i="3"/>
  <c r="Z142" i="3"/>
  <c r="Y142" i="3"/>
  <c r="X142" i="3"/>
  <c r="W142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AI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AI140" i="3"/>
  <c r="AH140" i="3"/>
  <c r="AG140" i="3"/>
  <c r="AF140" i="3"/>
  <c r="AE140" i="3"/>
  <c r="AD140" i="3"/>
  <c r="AC140" i="3"/>
  <c r="AB140" i="3"/>
  <c r="AA140" i="3"/>
  <c r="Z140" i="3"/>
  <c r="Y140" i="3"/>
  <c r="X140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AI139" i="3"/>
  <c r="AH139" i="3"/>
  <c r="AG139" i="3"/>
  <c r="AF139" i="3"/>
  <c r="AE139" i="3"/>
  <c r="AD139" i="3"/>
  <c r="AC139" i="3"/>
  <c r="AB139" i="3"/>
  <c r="AA139" i="3"/>
  <c r="Z139" i="3"/>
  <c r="Y139" i="3"/>
  <c r="X139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AI138" i="3"/>
  <c r="AH138" i="3"/>
  <c r="AG138" i="3"/>
  <c r="AF138" i="3"/>
  <c r="AE138" i="3"/>
  <c r="AD138" i="3"/>
  <c r="AC138" i="3"/>
  <c r="AB138" i="3"/>
  <c r="AA138" i="3"/>
  <c r="Z138" i="3"/>
  <c r="Y138" i="3"/>
  <c r="X138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AI137" i="3"/>
  <c r="AH137" i="3"/>
  <c r="AG137" i="3"/>
  <c r="AF137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AI136" i="3"/>
  <c r="AH136" i="3"/>
  <c r="AG136" i="3"/>
  <c r="AF136" i="3"/>
  <c r="AE136" i="3"/>
  <c r="AD136" i="3"/>
  <c r="AC136" i="3"/>
  <c r="AB136" i="3"/>
  <c r="AA136" i="3"/>
  <c r="Z136" i="3"/>
  <c r="Y136" i="3"/>
  <c r="X136" i="3"/>
  <c r="W136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AJ136" i="3" s="1"/>
  <c r="F136" i="3"/>
  <c r="E136" i="3"/>
  <c r="C136" i="3"/>
  <c r="AO136" i="3" s="1"/>
  <c r="AI135" i="3"/>
  <c r="AH135" i="3"/>
  <c r="AG135" i="3"/>
  <c r="AF135" i="3"/>
  <c r="AE135" i="3"/>
  <c r="AD135" i="3"/>
  <c r="AC135" i="3"/>
  <c r="AB135" i="3"/>
  <c r="AA135" i="3"/>
  <c r="Z135" i="3"/>
  <c r="Y135" i="3"/>
  <c r="X135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AI134" i="3"/>
  <c r="AH134" i="3"/>
  <c r="AG134" i="3"/>
  <c r="AF134" i="3"/>
  <c r="AE134" i="3"/>
  <c r="AD134" i="3"/>
  <c r="AC134" i="3"/>
  <c r="AB134" i="3"/>
  <c r="AA134" i="3"/>
  <c r="Z134" i="3"/>
  <c r="Y134" i="3"/>
  <c r="X134" i="3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C134" i="3"/>
  <c r="AO134" i="3" s="1"/>
  <c r="AI133" i="3"/>
  <c r="AH133" i="3"/>
  <c r="AG133" i="3"/>
  <c r="AF133" i="3"/>
  <c r="AE133" i="3"/>
  <c r="AD133" i="3"/>
  <c r="AC133" i="3"/>
  <c r="AB133" i="3"/>
  <c r="AA133" i="3"/>
  <c r="Z133" i="3"/>
  <c r="Y133" i="3"/>
  <c r="X133" i="3"/>
  <c r="W133" i="3"/>
  <c r="V133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C132" i="3"/>
  <c r="AO132" i="3" s="1"/>
  <c r="AI131" i="3"/>
  <c r="AH131" i="3"/>
  <c r="AG131" i="3"/>
  <c r="AF131" i="3"/>
  <c r="AE131" i="3"/>
  <c r="AD131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AI130" i="3"/>
  <c r="AH130" i="3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C130" i="3"/>
  <c r="AO130" i="3" s="1"/>
  <c r="AI129" i="3"/>
  <c r="AH129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AI128" i="3"/>
  <c r="AH128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C128" i="3"/>
  <c r="AO128" i="3" s="1"/>
  <c r="AI127" i="3"/>
  <c r="AH127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AI126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C126" i="3"/>
  <c r="AO126" i="3" s="1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M146" i="3" s="1"/>
  <c r="L120" i="3"/>
  <c r="K120" i="3"/>
  <c r="J120" i="3"/>
  <c r="I120" i="3"/>
  <c r="H120" i="3"/>
  <c r="G120" i="3"/>
  <c r="F120" i="3"/>
  <c r="E120" i="3"/>
  <c r="E146" i="3" s="1"/>
  <c r="J116" i="3"/>
  <c r="C116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C140" i="3"/>
  <c r="AO140" i="3" s="1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Y146" i="3" l="1"/>
  <c r="AJ120" i="3"/>
  <c r="AC146" i="3"/>
  <c r="I147" i="3"/>
  <c r="Y147" i="3"/>
  <c r="AJ96" i="3"/>
  <c r="E147" i="3"/>
  <c r="E148" i="3" s="1"/>
  <c r="M147" i="3"/>
  <c r="M148" i="3" s="1"/>
  <c r="AC147" i="3"/>
  <c r="AC148" i="3" s="1"/>
  <c r="AJ137" i="3"/>
  <c r="AL136" i="3" s="1"/>
  <c r="AN136" i="3" s="1"/>
  <c r="AJ64" i="3"/>
  <c r="AJ122" i="3"/>
  <c r="AJ124" i="3"/>
  <c r="AJ128" i="3"/>
  <c r="AJ129" i="3"/>
  <c r="AJ80" i="3"/>
  <c r="AJ48" i="3"/>
  <c r="AJ32" i="3"/>
  <c r="AJ140" i="3"/>
  <c r="AJ141" i="3"/>
  <c r="AJ142" i="3"/>
  <c r="AJ144" i="3"/>
  <c r="AJ145" i="3"/>
  <c r="AJ143" i="3"/>
  <c r="L146" i="3"/>
  <c r="H147" i="3"/>
  <c r="X147" i="3"/>
  <c r="AJ131" i="3"/>
  <c r="G146" i="3"/>
  <c r="K146" i="3"/>
  <c r="O146" i="3"/>
  <c r="S146" i="3"/>
  <c r="AA146" i="3"/>
  <c r="G147" i="3"/>
  <c r="K147" i="3"/>
  <c r="O147" i="3"/>
  <c r="S147" i="3"/>
  <c r="AA147" i="3"/>
  <c r="AJ123" i="3"/>
  <c r="AJ125" i="3"/>
  <c r="AJ132" i="3"/>
  <c r="AJ133" i="3"/>
  <c r="H146" i="3"/>
  <c r="X146" i="3"/>
  <c r="L147" i="3"/>
  <c r="AJ130" i="3"/>
  <c r="AJ16" i="3"/>
  <c r="F146" i="3"/>
  <c r="J146" i="3"/>
  <c r="N146" i="3"/>
  <c r="Z146" i="3"/>
  <c r="F147" i="3"/>
  <c r="J147" i="3"/>
  <c r="N147" i="3"/>
  <c r="Z147" i="3"/>
  <c r="AJ126" i="3"/>
  <c r="AJ127" i="3"/>
  <c r="AG146" i="3"/>
  <c r="AG147" i="3"/>
  <c r="AD146" i="3"/>
  <c r="AH146" i="3"/>
  <c r="AD147" i="3"/>
  <c r="AH147" i="3"/>
  <c r="AF146" i="3"/>
  <c r="AB147" i="3"/>
  <c r="AF147" i="3"/>
  <c r="AE146" i="3"/>
  <c r="AI146" i="3"/>
  <c r="AE147" i="3"/>
  <c r="AI147" i="3"/>
  <c r="AB146" i="3"/>
  <c r="W146" i="3"/>
  <c r="W147" i="3"/>
  <c r="AJ138" i="3"/>
  <c r="AJ139" i="3"/>
  <c r="R146" i="3"/>
  <c r="R147" i="3"/>
  <c r="AJ134" i="3"/>
  <c r="Q146" i="3"/>
  <c r="U146" i="3"/>
  <c r="Q147" i="3"/>
  <c r="U147" i="3"/>
  <c r="V146" i="3"/>
  <c r="V147" i="3"/>
  <c r="AJ135" i="3"/>
  <c r="P146" i="3"/>
  <c r="T146" i="3"/>
  <c r="P147" i="3"/>
  <c r="T147" i="3"/>
  <c r="I146" i="3"/>
  <c r="AJ121" i="3"/>
  <c r="I148" i="3" l="1"/>
  <c r="AL122" i="3"/>
  <c r="AN122" i="3" s="1"/>
  <c r="Y148" i="3"/>
  <c r="AL120" i="3"/>
  <c r="AN120" i="3" s="1"/>
  <c r="AL124" i="3"/>
  <c r="AN124" i="3" s="1"/>
  <c r="AL144" i="3"/>
  <c r="AN144" i="3" s="1"/>
  <c r="AL132" i="3"/>
  <c r="AN132" i="3" s="1"/>
  <c r="AL128" i="3"/>
  <c r="AN128" i="3" s="1"/>
  <c r="AA148" i="3"/>
  <c r="AL140" i="3"/>
  <c r="AN140" i="3" s="1"/>
  <c r="AL142" i="3"/>
  <c r="AN142" i="3" s="1"/>
  <c r="AL126" i="3"/>
  <c r="AN126" i="3" s="1"/>
  <c r="G148" i="3"/>
  <c r="V148" i="3"/>
  <c r="O148" i="3"/>
  <c r="H148" i="3"/>
  <c r="W148" i="3"/>
  <c r="AI148" i="3"/>
  <c r="AF148" i="3"/>
  <c r="AD148" i="3"/>
  <c r="F148" i="3"/>
  <c r="S148" i="3"/>
  <c r="Z148" i="3"/>
  <c r="X148" i="3"/>
  <c r="AJ147" i="3"/>
  <c r="J148" i="3"/>
  <c r="L148" i="3"/>
  <c r="P148" i="3"/>
  <c r="AG148" i="3"/>
  <c r="N148" i="3"/>
  <c r="AL130" i="3"/>
  <c r="AN130" i="3" s="1"/>
  <c r="K148" i="3"/>
  <c r="AB148" i="3"/>
  <c r="AE148" i="3"/>
  <c r="AH148" i="3"/>
  <c r="AL138" i="3"/>
  <c r="AN138" i="3" s="1"/>
  <c r="AL134" i="3"/>
  <c r="AN134" i="3" s="1"/>
  <c r="T148" i="3"/>
  <c r="Q148" i="3"/>
  <c r="U148" i="3"/>
  <c r="R148" i="3"/>
  <c r="AJ146" i="3"/>
  <c r="AJ148" i="3" l="1"/>
  <c r="AN148" i="3" s="1"/>
  <c r="AL146" i="3"/>
  <c r="AN146" i="3" s="1"/>
  <c r="AJ149" i="3" l="1"/>
  <c r="C30" i="2"/>
  <c r="C47" i="2" s="1"/>
  <c r="C64" i="2" s="1"/>
  <c r="C81" i="2" s="1"/>
  <c r="C98" i="2" s="1"/>
  <c r="C114" i="2" s="1"/>
  <c r="J121" i="2"/>
  <c r="C121" i="2"/>
  <c r="AN151" i="2"/>
  <c r="AN153" i="2" s="1"/>
  <c r="AK114" i="2"/>
  <c r="AK115" i="2"/>
  <c r="AK116" i="2"/>
  <c r="AK99" i="2"/>
  <c r="AK100" i="2"/>
  <c r="AK82" i="2"/>
  <c r="AK83" i="2"/>
  <c r="AK65" i="2"/>
  <c r="AK66" i="2"/>
  <c r="AK31" i="2"/>
  <c r="AK32" i="2"/>
  <c r="AK15" i="2"/>
  <c r="H147" i="2"/>
  <c r="I147" i="2"/>
  <c r="J147" i="2"/>
  <c r="K147" i="2"/>
  <c r="L147" i="2"/>
  <c r="M147" i="2"/>
  <c r="N147" i="2"/>
  <c r="O147" i="2"/>
  <c r="P147" i="2"/>
  <c r="Q147" i="2"/>
  <c r="R147" i="2"/>
  <c r="S147" i="2"/>
  <c r="T147" i="2"/>
  <c r="U147" i="2"/>
  <c r="V147" i="2"/>
  <c r="W147" i="2"/>
  <c r="X147" i="2"/>
  <c r="Y147" i="2"/>
  <c r="Z147" i="2"/>
  <c r="AA147" i="2"/>
  <c r="AB147" i="2"/>
  <c r="AC147" i="2"/>
  <c r="AD147" i="2"/>
  <c r="AE147" i="2"/>
  <c r="AF147" i="2"/>
  <c r="AG147" i="2"/>
  <c r="AH147" i="2"/>
  <c r="AI147" i="2"/>
  <c r="H148" i="2"/>
  <c r="I148" i="2"/>
  <c r="J148" i="2"/>
  <c r="K148" i="2"/>
  <c r="L148" i="2"/>
  <c r="M148" i="2"/>
  <c r="N148" i="2"/>
  <c r="O148" i="2"/>
  <c r="P148" i="2"/>
  <c r="Q148" i="2"/>
  <c r="R148" i="2"/>
  <c r="S148" i="2"/>
  <c r="T148" i="2"/>
  <c r="U148" i="2"/>
  <c r="V148" i="2"/>
  <c r="W148" i="2"/>
  <c r="X148" i="2"/>
  <c r="Y148" i="2"/>
  <c r="Z148" i="2"/>
  <c r="AA148" i="2"/>
  <c r="AB148" i="2"/>
  <c r="AC148" i="2"/>
  <c r="AD148" i="2"/>
  <c r="AE148" i="2"/>
  <c r="AF148" i="2"/>
  <c r="AG148" i="2"/>
  <c r="AH148" i="2"/>
  <c r="AI148" i="2"/>
  <c r="G147" i="2"/>
  <c r="G148" i="2"/>
  <c r="C145" i="2" l="1"/>
  <c r="AP145" i="2" s="1"/>
  <c r="AK147" i="2"/>
  <c r="AK148" i="2"/>
  <c r="C141" i="2"/>
  <c r="AP141" i="2" s="1"/>
  <c r="C139" i="2"/>
  <c r="AP139" i="2" s="1"/>
  <c r="C137" i="2"/>
  <c r="AP137" i="2" s="1"/>
  <c r="C135" i="2"/>
  <c r="AP135" i="2" s="1"/>
  <c r="C133" i="2"/>
  <c r="AP133" i="2" s="1"/>
  <c r="C131" i="2"/>
  <c r="AP131" i="2" s="1"/>
  <c r="AM147" i="2" l="1"/>
  <c r="AO147" i="2" s="1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AH126" i="2"/>
  <c r="AI126" i="2"/>
  <c r="G126" i="2"/>
  <c r="V129" i="2"/>
  <c r="V127" i="2"/>
  <c r="V125" i="2"/>
  <c r="V133" i="2"/>
  <c r="V141" i="2"/>
  <c r="V131" i="2"/>
  <c r="U129" i="2"/>
  <c r="U127" i="2"/>
  <c r="U125" i="2"/>
  <c r="U137" i="2"/>
  <c r="U135" i="2"/>
  <c r="U133" i="2"/>
  <c r="U131" i="2"/>
  <c r="T129" i="2"/>
  <c r="T127" i="2"/>
  <c r="T125" i="2"/>
  <c r="T137" i="2"/>
  <c r="T131" i="2"/>
  <c r="T133" i="2"/>
  <c r="S129" i="2"/>
  <c r="S127" i="2"/>
  <c r="S133" i="2"/>
  <c r="S131" i="2"/>
  <c r="H125" i="2"/>
  <c r="H127" i="2"/>
  <c r="H129" i="2"/>
  <c r="H131" i="2"/>
  <c r="H139" i="2"/>
  <c r="H141" i="2"/>
  <c r="G127" i="2"/>
  <c r="G125" i="2"/>
  <c r="G129" i="2"/>
  <c r="G131" i="2"/>
  <c r="G133" i="2"/>
  <c r="G135" i="2"/>
  <c r="G137" i="2"/>
  <c r="G139" i="2"/>
  <c r="G141" i="2"/>
  <c r="G143" i="2"/>
  <c r="G145" i="2"/>
  <c r="G149" i="2"/>
  <c r="I127" i="2"/>
  <c r="I125" i="2"/>
  <c r="I129" i="2"/>
  <c r="I131" i="2"/>
  <c r="I139" i="2"/>
  <c r="I141" i="2"/>
  <c r="J127" i="2"/>
  <c r="J129" i="2"/>
  <c r="J131" i="2"/>
  <c r="J139" i="2"/>
  <c r="J141" i="2"/>
  <c r="K127" i="2"/>
  <c r="K129" i="2"/>
  <c r="K139" i="2"/>
  <c r="K131" i="2"/>
  <c r="K137" i="2"/>
  <c r="K135" i="2"/>
  <c r="K141" i="2"/>
  <c r="K125" i="2"/>
  <c r="K133" i="2"/>
  <c r="K143" i="2"/>
  <c r="K145" i="2"/>
  <c r="K149" i="2"/>
  <c r="L127" i="2"/>
  <c r="L129" i="2"/>
  <c r="L139" i="2"/>
  <c r="L131" i="2"/>
  <c r="L137" i="2"/>
  <c r="L135" i="2"/>
  <c r="L141" i="2"/>
  <c r="M127" i="2"/>
  <c r="M129" i="2"/>
  <c r="M139" i="2"/>
  <c r="M131" i="2"/>
  <c r="M137" i="2"/>
  <c r="M135" i="2"/>
  <c r="M141" i="2"/>
  <c r="N127" i="2"/>
  <c r="N129" i="2"/>
  <c r="N139" i="2"/>
  <c r="N137" i="2"/>
  <c r="N131" i="2"/>
  <c r="N135" i="2"/>
  <c r="N141" i="2"/>
  <c r="O127" i="2"/>
  <c r="O129" i="2"/>
  <c r="O131" i="2"/>
  <c r="O135" i="2"/>
  <c r="O137" i="2"/>
  <c r="O141" i="2"/>
  <c r="P127" i="2"/>
  <c r="P129" i="2"/>
  <c r="P131" i="2"/>
  <c r="P135" i="2"/>
  <c r="P137" i="2"/>
  <c r="P141" i="2"/>
  <c r="P125" i="2"/>
  <c r="P133" i="2"/>
  <c r="P139" i="2"/>
  <c r="P143" i="2"/>
  <c r="P145" i="2"/>
  <c r="P149" i="2"/>
  <c r="Q127" i="2"/>
  <c r="Q129" i="2"/>
  <c r="Q131" i="2"/>
  <c r="R127" i="2"/>
  <c r="R129" i="2"/>
  <c r="R131" i="2"/>
  <c r="W129" i="2"/>
  <c r="W133" i="2"/>
  <c r="W125" i="2"/>
  <c r="W127" i="2"/>
  <c r="W131" i="2"/>
  <c r="W135" i="2"/>
  <c r="W137" i="2"/>
  <c r="W139" i="2"/>
  <c r="W141" i="2"/>
  <c r="W143" i="2"/>
  <c r="W145" i="2"/>
  <c r="W149" i="2"/>
  <c r="X129" i="2"/>
  <c r="X133" i="2"/>
  <c r="X127" i="2"/>
  <c r="X141" i="2"/>
  <c r="X125" i="2"/>
  <c r="X131" i="2"/>
  <c r="X135" i="2"/>
  <c r="X137" i="2"/>
  <c r="X139" i="2"/>
  <c r="X143" i="2"/>
  <c r="X145" i="2"/>
  <c r="X149" i="2"/>
  <c r="Z133" i="2"/>
  <c r="Z141" i="2"/>
  <c r="Z137" i="2"/>
  <c r="Z125" i="2"/>
  <c r="Z127" i="2"/>
  <c r="Z129" i="2"/>
  <c r="Z131" i="2"/>
  <c r="Z135" i="2"/>
  <c r="Z139" i="2"/>
  <c r="Z143" i="2"/>
  <c r="Z145" i="2"/>
  <c r="Z149" i="2"/>
  <c r="AA133" i="2"/>
  <c r="AA141" i="2"/>
  <c r="AA125" i="2"/>
  <c r="AA127" i="2"/>
  <c r="AA129" i="2"/>
  <c r="AA131" i="2"/>
  <c r="AA135" i="2"/>
  <c r="AA137" i="2"/>
  <c r="AA139" i="2"/>
  <c r="AA143" i="2"/>
  <c r="AA145" i="2"/>
  <c r="AA149" i="2"/>
  <c r="AB133" i="2"/>
  <c r="AB141" i="2"/>
  <c r="AB125" i="2"/>
  <c r="AB127" i="2"/>
  <c r="AB129" i="2"/>
  <c r="AB131" i="2"/>
  <c r="AB135" i="2"/>
  <c r="AB137" i="2"/>
  <c r="AB139" i="2"/>
  <c r="AB143" i="2"/>
  <c r="AB145" i="2"/>
  <c r="AB149" i="2"/>
  <c r="AC133" i="2"/>
  <c r="AC131" i="2"/>
  <c r="AC141" i="2"/>
  <c r="AC125" i="2"/>
  <c r="AC127" i="2"/>
  <c r="AC129" i="2"/>
  <c r="AC135" i="2"/>
  <c r="AC137" i="2"/>
  <c r="AC139" i="2"/>
  <c r="AC143" i="2"/>
  <c r="AC145" i="2"/>
  <c r="AC149" i="2"/>
  <c r="AD133" i="2"/>
  <c r="AD131" i="2"/>
  <c r="AD141" i="2"/>
  <c r="AD125" i="2"/>
  <c r="AD127" i="2"/>
  <c r="AD129" i="2"/>
  <c r="AD135" i="2"/>
  <c r="AD137" i="2"/>
  <c r="AD139" i="2"/>
  <c r="AD143" i="2"/>
  <c r="AD145" i="2"/>
  <c r="AD149" i="2"/>
  <c r="AE133" i="2"/>
  <c r="AE131" i="2"/>
  <c r="AE141" i="2"/>
  <c r="AF133" i="2"/>
  <c r="AF131" i="2"/>
  <c r="AF141" i="2"/>
  <c r="AG133" i="2"/>
  <c r="AG131" i="2"/>
  <c r="AG141" i="2"/>
  <c r="AG125" i="2"/>
  <c r="AG127" i="2"/>
  <c r="AG129" i="2"/>
  <c r="AG135" i="2"/>
  <c r="AG137" i="2"/>
  <c r="AG139" i="2"/>
  <c r="AG143" i="2"/>
  <c r="AG145" i="2"/>
  <c r="AG149" i="2"/>
  <c r="AH133" i="2"/>
  <c r="AH131" i="2"/>
  <c r="AH141" i="2"/>
  <c r="AH125" i="2"/>
  <c r="AH127" i="2"/>
  <c r="AH129" i="2"/>
  <c r="AH135" i="2"/>
  <c r="AH137" i="2"/>
  <c r="AH139" i="2"/>
  <c r="AH143" i="2"/>
  <c r="AH145" i="2"/>
  <c r="AH149" i="2"/>
  <c r="Y133" i="2"/>
  <c r="Y125" i="2"/>
  <c r="Y127" i="2"/>
  <c r="Y129" i="2"/>
  <c r="Y131" i="2"/>
  <c r="Y135" i="2"/>
  <c r="Y137" i="2"/>
  <c r="Y139" i="2"/>
  <c r="Y141" i="2"/>
  <c r="Y143" i="2"/>
  <c r="Y145" i="2"/>
  <c r="Y149" i="2"/>
  <c r="V130" i="2"/>
  <c r="V128" i="2"/>
  <c r="V134" i="2"/>
  <c r="V142" i="2"/>
  <c r="V132" i="2"/>
  <c r="U130" i="2"/>
  <c r="U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W128" i="2"/>
  <c r="X128" i="2"/>
  <c r="Y128" i="2"/>
  <c r="Z128" i="2"/>
  <c r="AA128" i="2"/>
  <c r="AB128" i="2"/>
  <c r="AC128" i="2"/>
  <c r="AD128" i="2"/>
  <c r="AE128" i="2"/>
  <c r="AF128" i="2"/>
  <c r="AG128" i="2"/>
  <c r="AH128" i="2"/>
  <c r="AI128" i="2"/>
  <c r="AJ128" i="2"/>
  <c r="U138" i="2"/>
  <c r="U136" i="2"/>
  <c r="U134" i="2"/>
  <c r="U132" i="2"/>
  <c r="T130" i="2"/>
  <c r="T138" i="2"/>
  <c r="T132" i="2"/>
  <c r="T134" i="2"/>
  <c r="S130" i="2"/>
  <c r="S134" i="2"/>
  <c r="S132" i="2"/>
  <c r="H130" i="2"/>
  <c r="H132" i="2"/>
  <c r="H140" i="2"/>
  <c r="H142" i="2"/>
  <c r="G130" i="2"/>
  <c r="G132" i="2"/>
  <c r="G134" i="2"/>
  <c r="G136" i="2"/>
  <c r="G138" i="2"/>
  <c r="G140" i="2"/>
  <c r="G142" i="2"/>
  <c r="G144" i="2"/>
  <c r="G146" i="2"/>
  <c r="G150" i="2"/>
  <c r="I130" i="2"/>
  <c r="I132" i="2"/>
  <c r="I140" i="2"/>
  <c r="I142" i="2"/>
  <c r="J130" i="2"/>
  <c r="J132" i="2"/>
  <c r="J140" i="2"/>
  <c r="J142" i="2"/>
  <c r="K130" i="2"/>
  <c r="K140" i="2"/>
  <c r="K132" i="2"/>
  <c r="K138" i="2"/>
  <c r="K136" i="2"/>
  <c r="K142" i="2"/>
  <c r="L130" i="2"/>
  <c r="L140" i="2"/>
  <c r="L132" i="2"/>
  <c r="L138" i="2"/>
  <c r="L136" i="2"/>
  <c r="L142" i="2"/>
  <c r="M130" i="2"/>
  <c r="M140" i="2"/>
  <c r="M132" i="2"/>
  <c r="M138" i="2"/>
  <c r="M136" i="2"/>
  <c r="M142" i="2"/>
  <c r="M134" i="2"/>
  <c r="M144" i="2"/>
  <c r="M146" i="2"/>
  <c r="M150" i="2"/>
  <c r="N130" i="2"/>
  <c r="N140" i="2"/>
  <c r="N138" i="2"/>
  <c r="N132" i="2"/>
  <c r="N136" i="2"/>
  <c r="N142" i="2"/>
  <c r="O130" i="2"/>
  <c r="O132" i="2"/>
  <c r="O136" i="2"/>
  <c r="O138" i="2"/>
  <c r="O142" i="2"/>
  <c r="O134" i="2"/>
  <c r="O140" i="2"/>
  <c r="O144" i="2"/>
  <c r="O146" i="2"/>
  <c r="O150" i="2"/>
  <c r="P130" i="2"/>
  <c r="P132" i="2"/>
  <c r="P136" i="2"/>
  <c r="P138" i="2"/>
  <c r="P142" i="2"/>
  <c r="P134" i="2"/>
  <c r="P140" i="2"/>
  <c r="P144" i="2"/>
  <c r="P146" i="2"/>
  <c r="P150" i="2"/>
  <c r="Q130" i="2"/>
  <c r="Q132" i="2"/>
  <c r="R130" i="2"/>
  <c r="R132" i="2"/>
  <c r="W130" i="2"/>
  <c r="W134" i="2"/>
  <c r="W142" i="2"/>
  <c r="W140" i="2"/>
  <c r="X130" i="2"/>
  <c r="X134" i="2"/>
  <c r="X142" i="2"/>
  <c r="Z134" i="2"/>
  <c r="Z142" i="2"/>
  <c r="Z138" i="2"/>
  <c r="AA134" i="2"/>
  <c r="AA142" i="2"/>
  <c r="AA130" i="2"/>
  <c r="AA132" i="2"/>
  <c r="AA136" i="2"/>
  <c r="AA138" i="2"/>
  <c r="AA140" i="2"/>
  <c r="AA144" i="2"/>
  <c r="AA146" i="2"/>
  <c r="AA150" i="2"/>
  <c r="AB134" i="2"/>
  <c r="AB142" i="2"/>
  <c r="AB130" i="2"/>
  <c r="AB132" i="2"/>
  <c r="AB136" i="2"/>
  <c r="AB138" i="2"/>
  <c r="AB140" i="2"/>
  <c r="AB144" i="2"/>
  <c r="AB146" i="2"/>
  <c r="AB150" i="2"/>
  <c r="AC134" i="2"/>
  <c r="AC132" i="2"/>
  <c r="AC130" i="2"/>
  <c r="AC136" i="2"/>
  <c r="AC138" i="2"/>
  <c r="AC140" i="2"/>
  <c r="AC142" i="2"/>
  <c r="AC144" i="2"/>
  <c r="AC146" i="2"/>
  <c r="AC150" i="2"/>
  <c r="AD134" i="2"/>
  <c r="AD132" i="2"/>
  <c r="AD130" i="2"/>
  <c r="AD136" i="2"/>
  <c r="AD138" i="2"/>
  <c r="AD140" i="2"/>
  <c r="AD142" i="2"/>
  <c r="AD144" i="2"/>
  <c r="AD146" i="2"/>
  <c r="AD150" i="2"/>
  <c r="AE134" i="2"/>
  <c r="AE132" i="2"/>
  <c r="AE130" i="2"/>
  <c r="AE136" i="2"/>
  <c r="AE138" i="2"/>
  <c r="AE140" i="2"/>
  <c r="AE142" i="2"/>
  <c r="AE144" i="2"/>
  <c r="AE146" i="2"/>
  <c r="AE150" i="2"/>
  <c r="AF134" i="2"/>
  <c r="AF132" i="2"/>
  <c r="AF130" i="2"/>
  <c r="AF136" i="2"/>
  <c r="AF138" i="2"/>
  <c r="AF140" i="2"/>
  <c r="AF142" i="2"/>
  <c r="AF144" i="2"/>
  <c r="AF146" i="2"/>
  <c r="AF150" i="2"/>
  <c r="AG134" i="2"/>
  <c r="AG132" i="2"/>
  <c r="AG142" i="2"/>
  <c r="AH134" i="2"/>
  <c r="AH132" i="2"/>
  <c r="AH142" i="2"/>
  <c r="Y134" i="2"/>
  <c r="Y130" i="2"/>
  <c r="Y132" i="2"/>
  <c r="Y136" i="2"/>
  <c r="Y138" i="2"/>
  <c r="Y140" i="2"/>
  <c r="Y142" i="2"/>
  <c r="Y144" i="2"/>
  <c r="Y146" i="2"/>
  <c r="Y150" i="2"/>
  <c r="J125" i="2"/>
  <c r="L125" i="2"/>
  <c r="M125" i="2"/>
  <c r="N125" i="2"/>
  <c r="O125" i="2"/>
  <c r="Q125" i="2"/>
  <c r="R125" i="2"/>
  <c r="S125" i="2"/>
  <c r="AE125" i="2"/>
  <c r="AF125" i="2"/>
  <c r="AI125" i="2"/>
  <c r="AJ125" i="2"/>
  <c r="AJ126" i="2"/>
  <c r="AE127" i="2"/>
  <c r="AF127" i="2"/>
  <c r="AI127" i="2"/>
  <c r="AJ127" i="2"/>
  <c r="AE129" i="2"/>
  <c r="AF129" i="2"/>
  <c r="AI129" i="2"/>
  <c r="AJ129" i="2"/>
  <c r="Z130" i="2"/>
  <c r="AG130" i="2"/>
  <c r="AH130" i="2"/>
  <c r="AI130" i="2"/>
  <c r="AJ130" i="2"/>
  <c r="AI131" i="2"/>
  <c r="AJ131" i="2"/>
  <c r="W132" i="2"/>
  <c r="X132" i="2"/>
  <c r="Z132" i="2"/>
  <c r="AI132" i="2"/>
  <c r="AJ132" i="2"/>
  <c r="H133" i="2"/>
  <c r="I133" i="2"/>
  <c r="J133" i="2"/>
  <c r="L133" i="2"/>
  <c r="M133" i="2"/>
  <c r="N133" i="2"/>
  <c r="O133" i="2"/>
  <c r="Q133" i="2"/>
  <c r="R133" i="2"/>
  <c r="AI133" i="2"/>
  <c r="AJ133" i="2"/>
  <c r="H134" i="2"/>
  <c r="I134" i="2"/>
  <c r="J134" i="2"/>
  <c r="K134" i="2"/>
  <c r="L134" i="2"/>
  <c r="N134" i="2"/>
  <c r="Q134" i="2"/>
  <c r="R134" i="2"/>
  <c r="AI134" i="2"/>
  <c r="AJ134" i="2"/>
  <c r="H135" i="2"/>
  <c r="I135" i="2"/>
  <c r="J135" i="2"/>
  <c r="Q135" i="2"/>
  <c r="R135" i="2"/>
  <c r="S135" i="2"/>
  <c r="T135" i="2"/>
  <c r="V135" i="2"/>
  <c r="AE135" i="2"/>
  <c r="AF135" i="2"/>
  <c r="AI135" i="2"/>
  <c r="AJ135" i="2"/>
  <c r="H136" i="2"/>
  <c r="I136" i="2"/>
  <c r="J136" i="2"/>
  <c r="Q136" i="2"/>
  <c r="R136" i="2"/>
  <c r="S136" i="2"/>
  <c r="T136" i="2"/>
  <c r="V136" i="2"/>
  <c r="W136" i="2"/>
  <c r="X136" i="2"/>
  <c r="Z136" i="2"/>
  <c r="AG136" i="2"/>
  <c r="AH136" i="2"/>
  <c r="AI136" i="2"/>
  <c r="AJ136" i="2"/>
  <c r="H137" i="2"/>
  <c r="I137" i="2"/>
  <c r="J137" i="2"/>
  <c r="Q137" i="2"/>
  <c r="R137" i="2"/>
  <c r="S137" i="2"/>
  <c r="V137" i="2"/>
  <c r="AE137" i="2"/>
  <c r="AF137" i="2"/>
  <c r="AI137" i="2"/>
  <c r="AJ137" i="2"/>
  <c r="H138" i="2"/>
  <c r="I138" i="2"/>
  <c r="J138" i="2"/>
  <c r="Q138" i="2"/>
  <c r="R138" i="2"/>
  <c r="S138" i="2"/>
  <c r="V138" i="2"/>
  <c r="W138" i="2"/>
  <c r="X138" i="2"/>
  <c r="AG138" i="2"/>
  <c r="AH138" i="2"/>
  <c r="AI138" i="2"/>
  <c r="AJ138" i="2"/>
  <c r="O139" i="2"/>
  <c r="Q139" i="2"/>
  <c r="R139" i="2"/>
  <c r="S139" i="2"/>
  <c r="T139" i="2"/>
  <c r="U139" i="2"/>
  <c r="V139" i="2"/>
  <c r="AE139" i="2"/>
  <c r="AF139" i="2"/>
  <c r="AI139" i="2"/>
  <c r="AJ139" i="2"/>
  <c r="Q140" i="2"/>
  <c r="R140" i="2"/>
  <c r="S140" i="2"/>
  <c r="T140" i="2"/>
  <c r="U140" i="2"/>
  <c r="V140" i="2"/>
  <c r="X140" i="2"/>
  <c r="Z140" i="2"/>
  <c r="AG140" i="2"/>
  <c r="AH140" i="2"/>
  <c r="AI140" i="2"/>
  <c r="AJ140" i="2"/>
  <c r="Q141" i="2"/>
  <c r="R141" i="2"/>
  <c r="R143" i="2"/>
  <c r="R145" i="2"/>
  <c r="R149" i="2"/>
  <c r="S141" i="2"/>
  <c r="T141" i="2"/>
  <c r="U141" i="2"/>
  <c r="U143" i="2"/>
  <c r="U145" i="2"/>
  <c r="U149" i="2"/>
  <c r="AI141" i="2"/>
  <c r="AJ141" i="2"/>
  <c r="Q142" i="2"/>
  <c r="Q144" i="2"/>
  <c r="Q146" i="2"/>
  <c r="Q150" i="2"/>
  <c r="R142" i="2"/>
  <c r="R144" i="2"/>
  <c r="R146" i="2"/>
  <c r="R150" i="2"/>
  <c r="S142" i="2"/>
  <c r="T142" i="2"/>
  <c r="U142" i="2"/>
  <c r="AI142" i="2"/>
  <c r="AJ142" i="2"/>
  <c r="H143" i="2"/>
  <c r="I143" i="2"/>
  <c r="J143" i="2"/>
  <c r="L143" i="2"/>
  <c r="M143" i="2"/>
  <c r="N143" i="2"/>
  <c r="O143" i="2"/>
  <c r="Q143" i="2"/>
  <c r="S143" i="2"/>
  <c r="T143" i="2"/>
  <c r="V143" i="2"/>
  <c r="AE143" i="2"/>
  <c r="AF143" i="2"/>
  <c r="AI143" i="2"/>
  <c r="AJ143" i="2"/>
  <c r="H144" i="2"/>
  <c r="I144" i="2"/>
  <c r="J144" i="2"/>
  <c r="K144" i="2"/>
  <c r="L144" i="2"/>
  <c r="N144" i="2"/>
  <c r="S144" i="2"/>
  <c r="T144" i="2"/>
  <c r="U144" i="2"/>
  <c r="V144" i="2"/>
  <c r="W144" i="2"/>
  <c r="X144" i="2"/>
  <c r="Z144" i="2"/>
  <c r="AG144" i="2"/>
  <c r="AH144" i="2"/>
  <c r="AI144" i="2"/>
  <c r="AJ144" i="2"/>
  <c r="H145" i="2"/>
  <c r="I145" i="2"/>
  <c r="J145" i="2"/>
  <c r="L145" i="2"/>
  <c r="M145" i="2"/>
  <c r="N145" i="2"/>
  <c r="O145" i="2"/>
  <c r="Q145" i="2"/>
  <c r="S145" i="2"/>
  <c r="T145" i="2"/>
  <c r="V145" i="2"/>
  <c r="AE145" i="2"/>
  <c r="AF145" i="2"/>
  <c r="AI145" i="2"/>
  <c r="AJ145" i="2"/>
  <c r="H146" i="2"/>
  <c r="I146" i="2"/>
  <c r="J146" i="2"/>
  <c r="K146" i="2"/>
  <c r="L146" i="2"/>
  <c r="N146" i="2"/>
  <c r="S146" i="2"/>
  <c r="T146" i="2"/>
  <c r="U146" i="2"/>
  <c r="V146" i="2"/>
  <c r="W146" i="2"/>
  <c r="X146" i="2"/>
  <c r="Z146" i="2"/>
  <c r="AG146" i="2"/>
  <c r="AH146" i="2"/>
  <c r="AI146" i="2"/>
  <c r="AJ146" i="2"/>
  <c r="H149" i="2"/>
  <c r="I149" i="2"/>
  <c r="J149" i="2"/>
  <c r="L149" i="2"/>
  <c r="M149" i="2"/>
  <c r="N149" i="2"/>
  <c r="O149" i="2"/>
  <c r="Q149" i="2"/>
  <c r="S149" i="2"/>
  <c r="T149" i="2"/>
  <c r="V149" i="2"/>
  <c r="AE149" i="2"/>
  <c r="AF149" i="2"/>
  <c r="AI149" i="2"/>
  <c r="AJ149" i="2"/>
  <c r="H150" i="2"/>
  <c r="I150" i="2"/>
  <c r="J150" i="2"/>
  <c r="K150" i="2"/>
  <c r="L150" i="2"/>
  <c r="N150" i="2"/>
  <c r="S150" i="2"/>
  <c r="T150" i="2"/>
  <c r="U150" i="2"/>
  <c r="V150" i="2"/>
  <c r="W150" i="2"/>
  <c r="X150" i="2"/>
  <c r="Z150" i="2"/>
  <c r="AG150" i="2"/>
  <c r="AH150" i="2"/>
  <c r="AI150" i="2"/>
  <c r="AJ150" i="2"/>
  <c r="AK9" i="2"/>
  <c r="E125" i="2"/>
  <c r="F125" i="2"/>
  <c r="E126" i="2"/>
  <c r="F126" i="2"/>
  <c r="E127" i="2"/>
  <c r="F127" i="2"/>
  <c r="E129" i="2"/>
  <c r="F129" i="2"/>
  <c r="E130" i="2"/>
  <c r="F130" i="2"/>
  <c r="E135" i="2"/>
  <c r="F135" i="2"/>
  <c r="E136" i="2"/>
  <c r="F136" i="2"/>
  <c r="E137" i="2"/>
  <c r="F137" i="2"/>
  <c r="E138" i="2"/>
  <c r="F138" i="2"/>
  <c r="E139" i="2"/>
  <c r="F139" i="2"/>
  <c r="E140" i="2"/>
  <c r="F140" i="2"/>
  <c r="E143" i="2"/>
  <c r="F143" i="2"/>
  <c r="E144" i="2"/>
  <c r="F144" i="2"/>
  <c r="E145" i="2"/>
  <c r="F145" i="2"/>
  <c r="E146" i="2"/>
  <c r="F146" i="2"/>
  <c r="E149" i="2"/>
  <c r="F149" i="2"/>
  <c r="E150" i="2"/>
  <c r="F150" i="2"/>
  <c r="E131" i="2"/>
  <c r="E133" i="2"/>
  <c r="E141" i="2"/>
  <c r="F131" i="2"/>
  <c r="F133" i="2"/>
  <c r="F141" i="2"/>
  <c r="E132" i="2"/>
  <c r="E134" i="2"/>
  <c r="E142" i="2"/>
  <c r="F132" i="2"/>
  <c r="F134" i="2"/>
  <c r="F142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E117" i="2"/>
  <c r="AK104" i="2"/>
  <c r="AK105" i="2"/>
  <c r="AK106" i="2"/>
  <c r="AK107" i="2"/>
  <c r="AK108" i="2"/>
  <c r="AK109" i="2"/>
  <c r="AK110" i="2"/>
  <c r="AK111" i="2"/>
  <c r="AK112" i="2"/>
  <c r="AK113" i="2"/>
  <c r="AJ117" i="2"/>
  <c r="AI117" i="2"/>
  <c r="AH117" i="2"/>
  <c r="AG117" i="2"/>
  <c r="AF117" i="2"/>
  <c r="AE117" i="2"/>
  <c r="AD117" i="2"/>
  <c r="AC117" i="2"/>
  <c r="AB117" i="2"/>
  <c r="AA117" i="2"/>
  <c r="Z117" i="2"/>
  <c r="H117" i="2"/>
  <c r="G117" i="2"/>
  <c r="F117" i="2"/>
  <c r="AK87" i="2"/>
  <c r="AK88" i="2"/>
  <c r="AK89" i="2"/>
  <c r="AK90" i="2"/>
  <c r="AK91" i="2"/>
  <c r="AK92" i="2"/>
  <c r="AK94" i="2"/>
  <c r="AK95" i="2"/>
  <c r="AK96" i="2"/>
  <c r="AK97" i="2"/>
  <c r="AK98" i="2"/>
  <c r="AJ101" i="2"/>
  <c r="AI101" i="2"/>
  <c r="AH101" i="2"/>
  <c r="AG101" i="2"/>
  <c r="AF101" i="2"/>
  <c r="AE101" i="2"/>
  <c r="AD101" i="2"/>
  <c r="AC101" i="2"/>
  <c r="AB101" i="2"/>
  <c r="AA101" i="2"/>
  <c r="Z101" i="2"/>
  <c r="Y101" i="2"/>
  <c r="X101" i="2"/>
  <c r="W101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AK70" i="2"/>
  <c r="AK71" i="2"/>
  <c r="AK72" i="2"/>
  <c r="AK73" i="2"/>
  <c r="AK74" i="2"/>
  <c r="AK75" i="2"/>
  <c r="AK77" i="2"/>
  <c r="AK78" i="2"/>
  <c r="AK79" i="2"/>
  <c r="AK80" i="2"/>
  <c r="AK81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AK53" i="2"/>
  <c r="AK54" i="2"/>
  <c r="AK55" i="2"/>
  <c r="AK56" i="2"/>
  <c r="AK57" i="2"/>
  <c r="AK58" i="2"/>
  <c r="AK60" i="2"/>
  <c r="AK61" i="2"/>
  <c r="AK62" i="2"/>
  <c r="AK63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AK36" i="2"/>
  <c r="AK37" i="2"/>
  <c r="AK38" i="2"/>
  <c r="AK39" i="2"/>
  <c r="AK40" i="2"/>
  <c r="AK41" i="2"/>
  <c r="AK43" i="2"/>
  <c r="AK44" i="2"/>
  <c r="AK45" i="2"/>
  <c r="AK46" i="2"/>
  <c r="AK47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J50" i="2"/>
  <c r="I50" i="2"/>
  <c r="H50" i="2"/>
  <c r="G50" i="2"/>
  <c r="F50" i="2"/>
  <c r="E50" i="2"/>
  <c r="AK19" i="2"/>
  <c r="AK20" i="2"/>
  <c r="AK21" i="2"/>
  <c r="AK22" i="2"/>
  <c r="AK23" i="2"/>
  <c r="AK24" i="2"/>
  <c r="AK26" i="2"/>
  <c r="AK27" i="2"/>
  <c r="AK28" i="2"/>
  <c r="AK29" i="2"/>
  <c r="AK30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AK5" i="2"/>
  <c r="AK6" i="2"/>
  <c r="AK7" i="2"/>
  <c r="AK8" i="2"/>
  <c r="AK11" i="2"/>
  <c r="AK12" i="2"/>
  <c r="AK4" i="2"/>
  <c r="AK3" i="2"/>
  <c r="AJ16" i="2"/>
  <c r="Z16" i="2"/>
  <c r="AA16" i="2"/>
  <c r="AB16" i="2"/>
  <c r="AC16" i="2"/>
  <c r="AD16" i="2"/>
  <c r="AE16" i="2"/>
  <c r="AF16" i="2"/>
  <c r="AG16" i="2"/>
  <c r="AH16" i="2"/>
  <c r="AI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F16" i="2"/>
  <c r="E16" i="2"/>
  <c r="E151" i="2" l="1"/>
  <c r="E153" i="2" s="1"/>
  <c r="E152" i="2"/>
  <c r="F151" i="2"/>
  <c r="F152" i="2"/>
  <c r="AJ151" i="2"/>
  <c r="AJ153" i="2" s="1"/>
  <c r="AJ152" i="2"/>
  <c r="AI151" i="2"/>
  <c r="J151" i="2"/>
  <c r="P152" i="2"/>
  <c r="AG151" i="2"/>
  <c r="AB152" i="2"/>
  <c r="V151" i="2"/>
  <c r="AH151" i="2"/>
  <c r="Z152" i="2"/>
  <c r="AE151" i="2"/>
  <c r="L152" i="2"/>
  <c r="H152" i="2"/>
  <c r="Q151" i="2"/>
  <c r="P151" i="2"/>
  <c r="M151" i="2"/>
  <c r="AI152" i="2"/>
  <c r="Q152" i="2"/>
  <c r="X152" i="2"/>
  <c r="AC152" i="2"/>
  <c r="G152" i="2"/>
  <c r="Z151" i="2"/>
  <c r="W151" i="2"/>
  <c r="G151" i="2"/>
  <c r="AG152" i="2"/>
  <c r="S152" i="2"/>
  <c r="I152" i="2"/>
  <c r="AF151" i="2"/>
  <c r="R151" i="2"/>
  <c r="H151" i="2"/>
  <c r="AA152" i="2"/>
  <c r="O152" i="2"/>
  <c r="M152" i="2"/>
  <c r="K152" i="2"/>
  <c r="U152" i="2"/>
  <c r="AD151" i="2"/>
  <c r="AC151" i="2"/>
  <c r="AB151" i="2"/>
  <c r="AA151" i="2"/>
  <c r="X151" i="2"/>
  <c r="L151" i="2"/>
  <c r="K151" i="2"/>
  <c r="T151" i="2"/>
  <c r="W152" i="2"/>
  <c r="R152" i="2"/>
  <c r="AE152" i="2"/>
  <c r="AH152" i="2"/>
  <c r="V152" i="2"/>
  <c r="J152" i="2"/>
  <c r="S151" i="2"/>
  <c r="I151" i="2"/>
  <c r="Y152" i="2"/>
  <c r="AF152" i="2"/>
  <c r="AD152" i="2"/>
  <c r="N152" i="2"/>
  <c r="T152" i="2"/>
  <c r="Y151" i="2"/>
  <c r="O151" i="2"/>
  <c r="N151" i="2"/>
  <c r="U151" i="2"/>
  <c r="AK125" i="2"/>
  <c r="AK128" i="2"/>
  <c r="AK127" i="2"/>
  <c r="AK129" i="2"/>
  <c r="AK130" i="2"/>
  <c r="AK126" i="2"/>
  <c r="AK140" i="2"/>
  <c r="AK139" i="2"/>
  <c r="AK142" i="2"/>
  <c r="AK141" i="2"/>
  <c r="AK134" i="2"/>
  <c r="AK133" i="2"/>
  <c r="AK138" i="2"/>
  <c r="AK137" i="2"/>
  <c r="AK143" i="2"/>
  <c r="AK144" i="2"/>
  <c r="AK146" i="2"/>
  <c r="AK145" i="2"/>
  <c r="AK150" i="2"/>
  <c r="AK149" i="2"/>
  <c r="AK132" i="2"/>
  <c r="AK131" i="2"/>
  <c r="AK135" i="2"/>
  <c r="AK136" i="2"/>
  <c r="AN155" i="2"/>
  <c r="AK117" i="2"/>
  <c r="AK84" i="2"/>
  <c r="AK101" i="2"/>
  <c r="AK67" i="2"/>
  <c r="AK50" i="2"/>
  <c r="AK33" i="2"/>
  <c r="AK16" i="2"/>
  <c r="F153" i="2" l="1"/>
  <c r="AI153" i="2"/>
  <c r="AB153" i="2"/>
  <c r="AG153" i="2"/>
  <c r="J153" i="2"/>
  <c r="P153" i="2"/>
  <c r="G153" i="2"/>
  <c r="AH153" i="2"/>
  <c r="N153" i="2"/>
  <c r="V153" i="2"/>
  <c r="Z153" i="2"/>
  <c r="K153" i="2"/>
  <c r="L153" i="2"/>
  <c r="M153" i="2"/>
  <c r="H153" i="2"/>
  <c r="AM145" i="2"/>
  <c r="AO145" i="2" s="1"/>
  <c r="AE153" i="2"/>
  <c r="Q153" i="2"/>
  <c r="AA153" i="2"/>
  <c r="X153" i="2"/>
  <c r="AD153" i="2"/>
  <c r="Y153" i="2"/>
  <c r="R153" i="2"/>
  <c r="T153" i="2"/>
  <c r="I153" i="2"/>
  <c r="O153" i="2"/>
  <c r="U153" i="2"/>
  <c r="S153" i="2"/>
  <c r="W153" i="2"/>
  <c r="AK152" i="2"/>
  <c r="AC153" i="2"/>
  <c r="AK151" i="2"/>
  <c r="AF153" i="2"/>
  <c r="AM125" i="2"/>
  <c r="AO125" i="2" s="1"/>
  <c r="AM149" i="2"/>
  <c r="AO149" i="2" s="1"/>
  <c r="AM143" i="2"/>
  <c r="AO143" i="2" s="1"/>
  <c r="AM127" i="2"/>
  <c r="AO127" i="2" s="1"/>
  <c r="AM131" i="2"/>
  <c r="AO131" i="2" s="1"/>
  <c r="AM129" i="2"/>
  <c r="AO129" i="2" s="1"/>
  <c r="AM135" i="2"/>
  <c r="AO135" i="2" s="1"/>
  <c r="AM137" i="2"/>
  <c r="AM139" i="2"/>
  <c r="AO139" i="2" s="1"/>
  <c r="AM133" i="2"/>
  <c r="AO133" i="2" s="1"/>
  <c r="AM141" i="2"/>
  <c r="AO141" i="2" s="1"/>
  <c r="AM151" i="2" l="1"/>
  <c r="AO151" i="2" s="1"/>
  <c r="AO137" i="2"/>
  <c r="AK153" i="2"/>
  <c r="AK154" i="2" l="1"/>
  <c r="AO153" i="2"/>
</calcChain>
</file>

<file path=xl/comments1.xml><?xml version="1.0" encoding="utf-8"?>
<comments xmlns="http://schemas.openxmlformats.org/spreadsheetml/2006/main">
  <authors>
    <author>***</author>
  </authors>
  <commentList>
    <comment ref="V8" authorId="0">
      <text>
        <r>
          <rPr>
            <b/>
            <sz val="9"/>
            <color indexed="81"/>
            <rFont val="Tahoma"/>
            <family val="2"/>
          </rPr>
          <t>PAUSE</t>
        </r>
      </text>
    </comment>
    <comment ref="U11" authorId="0">
      <text>
        <r>
          <rPr>
            <b/>
            <sz val="9"/>
            <color indexed="81"/>
            <rFont val="Tahoma"/>
            <family val="2"/>
          </rPr>
          <t>PAUSE</t>
        </r>
      </text>
    </comment>
    <comment ref="AD13" authorId="0">
      <text>
        <r>
          <rPr>
            <b/>
            <sz val="9"/>
            <color indexed="81"/>
            <rFont val="Tahoma"/>
            <family val="2"/>
          </rPr>
          <t>PAUSE 18h 18h15</t>
        </r>
      </text>
    </comment>
    <comment ref="C14" authorId="0">
      <text>
        <r>
          <rPr>
            <b/>
            <sz val="9"/>
            <color indexed="81"/>
            <rFont val="Tahoma"/>
            <charset val="1"/>
          </rPr>
          <t>***:</t>
        </r>
        <r>
          <rPr>
            <sz val="9"/>
            <color indexed="81"/>
            <rFont val="Tahoma"/>
            <charset val="1"/>
          </rPr>
          <t xml:space="preserve">
remplace AMINO FAISSOLATHA</t>
        </r>
      </text>
    </comment>
    <comment ref="U14" authorId="0">
      <text>
        <r>
          <rPr>
            <b/>
            <sz val="9"/>
            <color indexed="81"/>
            <rFont val="Tahoma"/>
            <family val="2"/>
          </rPr>
          <t>PAUSE</t>
        </r>
      </text>
    </comment>
    <comment ref="AC23" authorId="0">
      <text>
        <r>
          <rPr>
            <b/>
            <sz val="9"/>
            <color indexed="81"/>
            <rFont val="Tahoma"/>
            <family val="2"/>
          </rPr>
          <t>PAUSE</t>
        </r>
      </text>
    </comment>
    <comment ref="AD28" authorId="0">
      <text>
        <r>
          <rPr>
            <b/>
            <sz val="9"/>
            <color indexed="81"/>
            <rFont val="Tahoma"/>
            <family val="2"/>
          </rPr>
          <t>PAUSE</t>
        </r>
      </text>
    </comment>
    <comment ref="AC40" authorId="0">
      <text>
        <r>
          <rPr>
            <b/>
            <sz val="9"/>
            <color indexed="81"/>
            <rFont val="Tahoma"/>
            <family val="2"/>
          </rPr>
          <t>PAUSE</t>
        </r>
      </text>
    </comment>
    <comment ref="Q47" authorId="0">
      <text>
        <r>
          <rPr>
            <b/>
            <sz val="9"/>
            <color indexed="81"/>
            <rFont val="Tahoma"/>
            <family val="2"/>
          </rPr>
          <t>PAUSE 11h30 - 11h45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47" authorId="0">
      <text>
        <r>
          <rPr>
            <b/>
            <sz val="9"/>
            <color indexed="81"/>
            <rFont val="Tahoma"/>
            <family val="2"/>
          </rPr>
          <t>PAUSE 20h-20h15</t>
        </r>
      </text>
    </comment>
    <comment ref="T48" authorId="0">
      <text>
        <r>
          <rPr>
            <b/>
            <sz val="9"/>
            <color indexed="81"/>
            <rFont val="Tahoma"/>
            <family val="2"/>
          </rPr>
          <t>PAUSE</t>
        </r>
      </text>
    </comment>
    <comment ref="AC48" authorId="0">
      <text>
        <r>
          <rPr>
            <b/>
            <sz val="9"/>
            <color indexed="81"/>
            <rFont val="Tahoma"/>
            <family val="2"/>
          </rPr>
          <t>PAUSE</t>
        </r>
      </text>
    </comment>
    <comment ref="AC57" authorId="0">
      <text>
        <r>
          <rPr>
            <b/>
            <sz val="9"/>
            <color indexed="81"/>
            <rFont val="Tahoma"/>
            <family val="2"/>
          </rPr>
          <t>PAUSE</t>
        </r>
      </text>
    </comment>
    <comment ref="AC61" authorId="0">
      <text>
        <r>
          <rPr>
            <b/>
            <sz val="9"/>
            <color indexed="81"/>
            <rFont val="Tahoma"/>
            <family val="2"/>
          </rPr>
          <t>Pause 17h45 - 18h</t>
        </r>
      </text>
    </comment>
    <comment ref="AD64" authorId="0">
      <text>
        <r>
          <rPr>
            <b/>
            <sz val="9"/>
            <color indexed="81"/>
            <rFont val="Tahoma"/>
            <family val="2"/>
          </rPr>
          <t>PAUSE: 18h - 18h15</t>
        </r>
      </text>
    </comment>
    <comment ref="P65" authorId="0">
      <text>
        <r>
          <rPr>
            <b/>
            <sz val="9"/>
            <color indexed="81"/>
            <rFont val="Tahoma"/>
            <family val="2"/>
          </rPr>
          <t>PAUSE</t>
        </r>
      </text>
    </comment>
    <comment ref="V65" authorId="0">
      <text>
        <r>
          <rPr>
            <b/>
            <sz val="9"/>
            <color indexed="81"/>
            <rFont val="Tahoma"/>
            <family val="2"/>
          </rPr>
          <t>PAUSE</t>
        </r>
      </text>
    </comment>
    <comment ref="AC74" authorId="0">
      <text>
        <r>
          <rPr>
            <b/>
            <sz val="9"/>
            <color indexed="81"/>
            <rFont val="Tahoma"/>
            <family val="2"/>
          </rPr>
          <t>PAUSE</t>
        </r>
      </text>
    </comment>
    <comment ref="Q81" authorId="0">
      <text>
        <r>
          <rPr>
            <b/>
            <sz val="9"/>
            <color indexed="81"/>
            <rFont val="Tahoma"/>
            <family val="2"/>
          </rPr>
          <t>PAUSE 11h30 - 11h45</t>
        </r>
      </text>
    </comment>
    <comment ref="AH81" authorId="0">
      <text>
        <r>
          <rPr>
            <b/>
            <sz val="9"/>
            <color indexed="81"/>
            <rFont val="Tahoma"/>
            <family val="2"/>
          </rPr>
          <t>PAUSE 20h-20h15</t>
        </r>
      </text>
    </comment>
    <comment ref="AC82" authorId="0">
      <text>
        <r>
          <rPr>
            <b/>
            <sz val="9"/>
            <color indexed="81"/>
            <rFont val="Tahoma"/>
            <family val="2"/>
          </rPr>
          <t>PAUSE 17h45 - 18h</t>
        </r>
      </text>
    </comment>
    <comment ref="AC91" authorId="0">
      <text>
        <r>
          <rPr>
            <b/>
            <sz val="9"/>
            <color indexed="81"/>
            <rFont val="Tahoma"/>
            <family val="2"/>
          </rPr>
          <t>PAUSE</t>
        </r>
      </text>
    </comment>
    <comment ref="AD98" authorId="0">
      <text>
        <r>
          <rPr>
            <b/>
            <sz val="9"/>
            <color indexed="81"/>
            <rFont val="Tahoma"/>
            <family val="2"/>
          </rPr>
          <t>PAUSE</t>
        </r>
      </text>
    </comment>
    <comment ref="S99" authorId="0">
      <text>
        <r>
          <rPr>
            <b/>
            <sz val="9"/>
            <color indexed="81"/>
            <rFont val="Tahoma"/>
            <family val="2"/>
          </rPr>
          <t>PAUSE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11" authorId="0">
      <text>
        <r>
          <rPr>
            <b/>
            <sz val="9"/>
            <color indexed="81"/>
            <rFont val="Tahoma"/>
            <family val="2"/>
          </rPr>
          <t>PAUSE 10h45 - 11h15</t>
        </r>
      </text>
    </comment>
    <comment ref="T111" authorId="0">
      <text>
        <r>
          <rPr>
            <b/>
            <sz val="9"/>
            <color indexed="81"/>
            <rFont val="Tahoma"/>
            <family val="2"/>
          </rPr>
          <t>1h supp par dimanche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***</author>
  </authors>
  <commentList>
    <comment ref="O116" authorId="0">
      <text>
        <r>
          <rPr>
            <b/>
            <sz val="9"/>
            <color indexed="81"/>
            <rFont val="Tahoma"/>
            <family val="2"/>
          </rPr>
          <t>PAUSE 10h45 - 11h15</t>
        </r>
      </text>
    </comment>
    <comment ref="T116" authorId="0">
      <text>
        <r>
          <rPr>
            <b/>
            <sz val="9"/>
            <color indexed="81"/>
            <rFont val="Tahoma"/>
            <family val="2"/>
          </rPr>
          <t>1h supp par dimanche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***</author>
  </authors>
  <commentList>
    <comment ref="Q116" authorId="0">
      <text>
        <r>
          <rPr>
            <b/>
            <sz val="9"/>
            <color indexed="81"/>
            <rFont val="Tahoma"/>
            <family val="2"/>
          </rPr>
          <t>PAUSE 10h45 - 11h15</t>
        </r>
      </text>
    </comment>
    <comment ref="V116" authorId="0">
      <text>
        <r>
          <rPr>
            <b/>
            <sz val="9"/>
            <color indexed="81"/>
            <rFont val="Tahoma"/>
            <family val="2"/>
          </rPr>
          <t>1h supp par dimanche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***</author>
  </authors>
  <commentList>
    <comment ref="Q116" authorId="0">
      <text>
        <r>
          <rPr>
            <b/>
            <sz val="9"/>
            <color indexed="81"/>
            <rFont val="Tahoma"/>
            <family val="2"/>
          </rPr>
          <t>PAUSE 10h45 - 11h15</t>
        </r>
      </text>
    </comment>
    <comment ref="V116" authorId="0">
      <text>
        <r>
          <rPr>
            <b/>
            <sz val="9"/>
            <color indexed="81"/>
            <rFont val="Tahoma"/>
            <family val="2"/>
          </rPr>
          <t>1h supp par dimanche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<sst xmlns="http://schemas.openxmlformats.org/spreadsheetml/2006/main" count="7684" uniqueCount="217">
  <si>
    <t>TOTAL</t>
  </si>
  <si>
    <t>Mercredi</t>
  </si>
  <si>
    <t>Jeudi</t>
  </si>
  <si>
    <t>Vendredi</t>
  </si>
  <si>
    <t>Samedi</t>
  </si>
  <si>
    <t>Dimanche</t>
  </si>
  <si>
    <t>TOTAL Semaine</t>
  </si>
  <si>
    <t>Contrat</t>
  </si>
  <si>
    <t>Différence</t>
  </si>
  <si>
    <t>8h30&gt;9h</t>
  </si>
  <si>
    <t>9h&gt;9h30</t>
  </si>
  <si>
    <t>9h30&gt;10h</t>
  </si>
  <si>
    <t>10h&gt;10h30</t>
  </si>
  <si>
    <t>10h30&gt;11h</t>
  </si>
  <si>
    <t>11h&gt;11h30</t>
  </si>
  <si>
    <t>11h30&gt;12h</t>
  </si>
  <si>
    <t>12h&gt;12h30</t>
  </si>
  <si>
    <t>12h30&gt;13h</t>
  </si>
  <si>
    <t>13h&gt;13h30</t>
  </si>
  <si>
    <t>13h30&gt;14h</t>
  </si>
  <si>
    <t>14h&gt;14h30</t>
  </si>
  <si>
    <t>14h30&gt;15h</t>
  </si>
  <si>
    <t>15h&gt;15h30</t>
  </si>
  <si>
    <t>15h30&gt;16h</t>
  </si>
  <si>
    <t>16h&gt;16h30</t>
  </si>
  <si>
    <t>16h30&gt;17h</t>
  </si>
  <si>
    <t>17h&gt;17h30</t>
  </si>
  <si>
    <t>17h30&gt;18h</t>
  </si>
  <si>
    <t>18h&gt;18h30</t>
  </si>
  <si>
    <t>18h30&gt;19h</t>
  </si>
  <si>
    <t>19h&gt;19h30</t>
  </si>
  <si>
    <t>19h30&gt;20h</t>
  </si>
  <si>
    <t>20h&gt;20h30</t>
  </si>
  <si>
    <t>20h30&gt;21h</t>
  </si>
  <si>
    <t>21h&gt;21h30</t>
  </si>
  <si>
    <t>5h30&gt;6h</t>
  </si>
  <si>
    <t>6h&gt;6h30</t>
  </si>
  <si>
    <t>6h30&gt;7h</t>
  </si>
  <si>
    <t>7h&gt;7h30</t>
  </si>
  <si>
    <t>7h30&gt;8h</t>
  </si>
  <si>
    <t>8h&gt;8h30</t>
  </si>
  <si>
    <t>Directeur</t>
  </si>
  <si>
    <t>Hassan</t>
  </si>
  <si>
    <t>Rodrigue</t>
  </si>
  <si>
    <t>ELS 1</t>
  </si>
  <si>
    <t>ELS 2</t>
  </si>
  <si>
    <t>ELS 3</t>
  </si>
  <si>
    <t>ELS 4</t>
  </si>
  <si>
    <t>ELS 5</t>
  </si>
  <si>
    <t>ELS 6</t>
  </si>
  <si>
    <t>ELS 7</t>
  </si>
  <si>
    <t>ELS 8</t>
  </si>
  <si>
    <t>ELS 9</t>
  </si>
  <si>
    <t>r</t>
  </si>
  <si>
    <t>c</t>
  </si>
  <si>
    <t>r = rayon</t>
  </si>
  <si>
    <t>c = caisse</t>
  </si>
  <si>
    <t>C</t>
  </si>
  <si>
    <t>R</t>
  </si>
  <si>
    <t>SOUS-TOTAL</t>
  </si>
  <si>
    <t>AKUVI</t>
  </si>
  <si>
    <t>IDRISSA</t>
  </si>
  <si>
    <t>HANNE FATOUMATA</t>
  </si>
  <si>
    <t>PHUONG LINH</t>
  </si>
  <si>
    <t>FASSOLATH</t>
  </si>
  <si>
    <t>Planning</t>
  </si>
  <si>
    <t>AKUVI SYLVIA</t>
  </si>
  <si>
    <t>DIALO IDRISSA</t>
  </si>
  <si>
    <t>DIARRA HANNE FATOUMATA</t>
  </si>
  <si>
    <t>SHAM LATA</t>
  </si>
  <si>
    <t>AMINO FASSOLATH</t>
  </si>
  <si>
    <t>Youcef OULD KADI</t>
  </si>
  <si>
    <t>Emmanuel YAMB KAMEN</t>
  </si>
  <si>
    <t>Hassan OUAMOUH</t>
  </si>
  <si>
    <t>Rodrigue MOREIRA</t>
  </si>
  <si>
    <t>Signatures OBLIGATOIRES</t>
  </si>
  <si>
    <t>Elyess CHELBI</t>
  </si>
  <si>
    <t>Sofia MAICHE</t>
  </si>
  <si>
    <t>Equivalent ETP (Dir. Inclus) =</t>
  </si>
  <si>
    <t>CHAFA Chanez</t>
  </si>
  <si>
    <t>lundi</t>
  </si>
  <si>
    <t>mardi</t>
  </si>
  <si>
    <t xml:space="preserve"> </t>
  </si>
  <si>
    <t>MOMO</t>
  </si>
  <si>
    <t>Katia BOUSBA</t>
  </si>
  <si>
    <t xml:space="preserve">c </t>
  </si>
  <si>
    <t>PATHMAJEYANTH</t>
  </si>
  <si>
    <t>plus 1h tous les dimanche à la demande de Michel &amp; Rodrigue pour contrer lidl</t>
  </si>
  <si>
    <t>Doit prendre sa pause de 10h30 à 10h45</t>
  </si>
  <si>
    <t>Doit prendre sa pause de 10h45 à 11h</t>
  </si>
  <si>
    <t>doit prendre sa pause entre 17h et 17h30</t>
  </si>
  <si>
    <t>doit prendre sa pause entre 16h30h et 17h</t>
  </si>
  <si>
    <t>DIARRA FATOUMATA</t>
  </si>
  <si>
    <t>Sylvia de 9 à 13 le 20/04 car absente le 23/04</t>
  </si>
  <si>
    <t>doit 2h solde en semaine  17</t>
  </si>
  <si>
    <t>JEYAN</t>
  </si>
  <si>
    <t>10 min retard le 23/04 = doit prendre sa pause de 15h à 15h20</t>
  </si>
  <si>
    <t>Le 30/04: Katia de 9h à 14h puis de 18h à 21h = 4h supp</t>
  </si>
  <si>
    <t>SYLVIA DOIT PRENDRE SA PAUSE A 18H</t>
  </si>
  <si>
    <t>Fatou partie à 12h35 le 3/05/16 = doit 7,5h à l'entp</t>
  </si>
  <si>
    <t>Partie sans compter son caisson</t>
  </si>
  <si>
    <t>AMINO FAISSOLATH</t>
  </si>
  <si>
    <t>DIARRA FAITOUMATA</t>
  </si>
  <si>
    <t>Chanez doit recuperer 3h a prendre debut mai = Ok pris le 07/05</t>
  </si>
  <si>
    <t>Fatou absente 5h le 14/04 = à récupérer pendant absence Faisso =le18/04 (+2h de 9 à 11 &amp; le 21/04 +3h de 9h à 12h). Au 07/05 = doit 30 min a l'entp</t>
  </si>
  <si>
    <t>Katia Bousba</t>
  </si>
  <si>
    <t>Le 20/05, Katia doit rattraper 1 u du 18/05 = vient à 9h au lieu de 10h (restera solde 1h)</t>
  </si>
  <si>
    <t>Pause 15 min + 15 min</t>
  </si>
  <si>
    <t>doit prendre sa pause de 18h à 18h20</t>
  </si>
  <si>
    <t>Tacko</t>
  </si>
  <si>
    <t>tacko</t>
  </si>
  <si>
    <t>x</t>
  </si>
  <si>
    <t>cp</t>
  </si>
  <si>
    <t>Anta</t>
  </si>
  <si>
    <t>SEM33/2016</t>
  </si>
  <si>
    <t>SHOP SERVICES</t>
  </si>
  <si>
    <t>TACKO</t>
  </si>
  <si>
    <t>Angélique</t>
  </si>
  <si>
    <t>Danielle</t>
  </si>
  <si>
    <t>Laura</t>
  </si>
  <si>
    <t>Sylvina</t>
  </si>
  <si>
    <t>Sabrina</t>
  </si>
  <si>
    <t>Pauline</t>
  </si>
  <si>
    <t>Tristan</t>
  </si>
  <si>
    <t>Valentin</t>
  </si>
  <si>
    <t>Guénael</t>
  </si>
  <si>
    <t>Marie</t>
  </si>
  <si>
    <t>Valérie</t>
  </si>
  <si>
    <t>Nathalie</t>
  </si>
  <si>
    <t>Ophélie</t>
  </si>
  <si>
    <t>7h15-7h30</t>
  </si>
  <si>
    <t>7h-7h15</t>
  </si>
  <si>
    <t>7h30-7h45</t>
  </si>
  <si>
    <t>7h45-8h</t>
  </si>
  <si>
    <t>8h-8h15</t>
  </si>
  <si>
    <t>8h15-8h30</t>
  </si>
  <si>
    <t>8h30-8h45</t>
  </si>
  <si>
    <t>8h45-9h</t>
  </si>
  <si>
    <t>9h-9h15</t>
  </si>
  <si>
    <t>9h15-9H30</t>
  </si>
  <si>
    <t>9h30-9H45</t>
  </si>
  <si>
    <t>9h45-10H</t>
  </si>
  <si>
    <t>10h-10H15</t>
  </si>
  <si>
    <t>10h15-10H30</t>
  </si>
  <si>
    <t>10h45-11H</t>
  </si>
  <si>
    <t>11h-11H15</t>
  </si>
  <si>
    <t>11h15-11H30</t>
  </si>
  <si>
    <t>11h30-11H45</t>
  </si>
  <si>
    <t>11h45-12H</t>
  </si>
  <si>
    <t>12h-12H15</t>
  </si>
  <si>
    <t>12h15-12H30</t>
  </si>
  <si>
    <t>12h30-12H45</t>
  </si>
  <si>
    <t>12h45-13H</t>
  </si>
  <si>
    <t>13h-13H15</t>
  </si>
  <si>
    <t>13h15-13H30</t>
  </si>
  <si>
    <t>13h30-13H45</t>
  </si>
  <si>
    <t>13H45-14H</t>
  </si>
  <si>
    <t>14H-14H15</t>
  </si>
  <si>
    <t>14h15-14H30</t>
  </si>
  <si>
    <t>14h30-14H45</t>
  </si>
  <si>
    <t>14H45-15H</t>
  </si>
  <si>
    <t>15H-15H15</t>
  </si>
  <si>
    <t>15h15-15h30</t>
  </si>
  <si>
    <t>15h30-15h45</t>
  </si>
  <si>
    <t>15h45-16h</t>
  </si>
  <si>
    <t>16h-16h15</t>
  </si>
  <si>
    <t>16h15-16h30</t>
  </si>
  <si>
    <t>17h-17h15</t>
  </si>
  <si>
    <t>17h15-17h30</t>
  </si>
  <si>
    <t>17h30-17h45</t>
  </si>
  <si>
    <t>17h45-18h</t>
  </si>
  <si>
    <t>18h-18h15</t>
  </si>
  <si>
    <t>18h15-18h30</t>
  </si>
  <si>
    <t>18h30-18h45</t>
  </si>
  <si>
    <t>18h45-19h</t>
  </si>
  <si>
    <t>19h-19h15</t>
  </si>
  <si>
    <t>19h15-19h30</t>
  </si>
  <si>
    <t>19h30-19h45</t>
  </si>
  <si>
    <t>total</t>
  </si>
  <si>
    <t>10h30-10h45</t>
  </si>
  <si>
    <t>16h30-16h45</t>
  </si>
  <si>
    <t>16h45-17h</t>
  </si>
  <si>
    <t>Brigitte</t>
  </si>
  <si>
    <t>JEUDI</t>
  </si>
  <si>
    <t>MERCREDI</t>
  </si>
  <si>
    <t>MARDI</t>
  </si>
  <si>
    <t>LUNDI</t>
  </si>
  <si>
    <t>VENDREDI</t>
  </si>
  <si>
    <t>SAMEDI</t>
  </si>
  <si>
    <t>6h45-7h</t>
  </si>
  <si>
    <t>6h30-6h45</t>
  </si>
  <si>
    <t>M</t>
  </si>
  <si>
    <t>B</t>
  </si>
  <si>
    <t>BCH</t>
  </si>
  <si>
    <t>Aurore</t>
  </si>
  <si>
    <t>Bertrand</t>
  </si>
  <si>
    <t>Corinne</t>
  </si>
  <si>
    <t>Ghislaine</t>
  </si>
  <si>
    <t>Thibaut</t>
  </si>
  <si>
    <t>Said</t>
  </si>
  <si>
    <t>Assiya</t>
  </si>
  <si>
    <t>Francoise</t>
  </si>
  <si>
    <t>Vanessa</t>
  </si>
  <si>
    <t>sec</t>
  </si>
  <si>
    <t>frais</t>
  </si>
  <si>
    <t>s</t>
  </si>
  <si>
    <t>S</t>
  </si>
  <si>
    <t>F</t>
  </si>
  <si>
    <t>L</t>
  </si>
  <si>
    <t>l</t>
  </si>
  <si>
    <t>LIQUIDE</t>
  </si>
  <si>
    <t>DPH</t>
  </si>
  <si>
    <t>D/MG</t>
  </si>
  <si>
    <t>dph</t>
  </si>
  <si>
    <t>DIMANCHE</t>
  </si>
  <si>
    <t>Horaires employés semaine paire (sans samedi pm)</t>
  </si>
  <si>
    <t>Horaires employés semaine impaire (avec samedi 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</si>
</sst>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h:mm;@"/>
  </numFmts>
  <fonts count="2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3366FF"/>
      <name val="Calibri"/>
      <family val="2"/>
      <scheme val="minor"/>
    </font>
    <font>
      <i/>
      <sz val="12"/>
      <color rgb="FF3366FF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2"/>
      <name val="Calibri"/>
      <family val="2"/>
      <scheme val="minor"/>
    </font>
    <font>
      <b/>
      <sz val="16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4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13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0" xfId="0" applyFill="1" applyBorder="1" applyAlignment="1"/>
    <xf numFmtId="0" fontId="0" fillId="0" borderId="0" xfId="0" applyBorder="1"/>
    <xf numFmtId="0" fontId="0" fillId="5" borderId="0" xfId="0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0" fillId="8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1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6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/>
    </xf>
    <xf numFmtId="0" fontId="15" fillId="17" borderId="4" xfId="0" applyFont="1" applyFill="1" applyBorder="1" applyAlignment="1">
      <alignment horizontal="center"/>
    </xf>
    <xf numFmtId="0" fontId="15" fillId="17" borderId="5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5" borderId="9" xfId="0" applyFont="1" applyFill="1" applyBorder="1" applyAlignment="1">
      <alignment horizontal="center" vertical="center"/>
    </xf>
    <xf numFmtId="0" fontId="0" fillId="15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0" borderId="5" xfId="0" applyFont="1" applyBorder="1"/>
    <xf numFmtId="0" fontId="0" fillId="5" borderId="5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15" borderId="9" xfId="0" applyFont="1" applyFill="1" applyBorder="1" applyAlignment="1">
      <alignment horizontal="center" vertical="center"/>
    </xf>
    <xf numFmtId="0" fontId="0" fillId="15" borderId="5" xfId="0" applyFont="1" applyFill="1" applyBorder="1" applyAlignment="1">
      <alignment horizontal="center" vertical="center"/>
    </xf>
    <xf numFmtId="0" fontId="0" fillId="0" borderId="5" xfId="0" applyFont="1" applyBorder="1"/>
    <xf numFmtId="0" fontId="0" fillId="5" borderId="5" xfId="0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13" borderId="12" xfId="0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5" fontId="6" fillId="10" borderId="6" xfId="0" applyNumberFormat="1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0" fillId="6" borderId="8" xfId="0" applyFont="1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6" borderId="14" xfId="0" applyFont="1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7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0" fillId="18" borderId="0" xfId="0" applyFill="1"/>
    <xf numFmtId="0" fontId="21" fillId="6" borderId="1" xfId="0" applyNumberFormat="1" applyFont="1" applyFill="1" applyBorder="1" applyAlignment="1">
      <alignment horizontal="center" vertical="center"/>
    </xf>
    <xf numFmtId="0" fontId="21" fillId="7" borderId="1" xfId="0" applyNumberFormat="1" applyFont="1" applyFill="1" applyBorder="1" applyAlignment="1">
      <alignment horizontal="center" vertical="center"/>
    </xf>
    <xf numFmtId="0" fontId="0" fillId="6" borderId="6" xfId="0" applyNumberFormat="1" applyFont="1" applyFill="1" applyBorder="1" applyAlignment="1">
      <alignment horizontal="center" vertical="center"/>
    </xf>
    <xf numFmtId="0" fontId="0" fillId="7" borderId="1" xfId="0" applyNumberFormat="1" applyFont="1" applyFill="1" applyBorder="1" applyAlignment="1">
      <alignment horizontal="center" vertical="center"/>
    </xf>
    <xf numFmtId="0" fontId="9" fillId="17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6" fillId="0" borderId="1" xfId="0" applyFont="1" applyBorder="1" applyAlignment="1">
      <alignment vertical="center"/>
    </xf>
    <xf numFmtId="0" fontId="6" fillId="19" borderId="1" xfId="0" applyFont="1" applyFill="1" applyBorder="1" applyAlignment="1">
      <alignment horizontal="center" vertical="center"/>
    </xf>
    <xf numFmtId="165" fontId="6" fillId="19" borderId="1" xfId="0" applyNumberFormat="1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12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0" fillId="15" borderId="9" xfId="0" applyFont="1" applyFill="1" applyBorder="1" applyAlignment="1">
      <alignment horizontal="center" vertical="center"/>
    </xf>
    <xf numFmtId="0" fontId="0" fillId="15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5" xfId="0" applyFont="1" applyBorder="1"/>
    <xf numFmtId="0" fontId="0" fillId="5" borderId="5" xfId="0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12" borderId="5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vertical="center"/>
    </xf>
    <xf numFmtId="0" fontId="7" fillId="20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" fillId="22" borderId="6" xfId="0" applyFont="1" applyFill="1" applyBorder="1" applyAlignment="1">
      <alignment horizontal="center"/>
    </xf>
    <xf numFmtId="0" fontId="0" fillId="20" borderId="6" xfId="0" applyFill="1" applyBorder="1" applyAlignment="1">
      <alignment vertical="center"/>
    </xf>
    <xf numFmtId="0" fontId="0" fillId="20" borderId="1" xfId="0" applyFill="1" applyBorder="1" applyAlignment="1">
      <alignment horizontal="center" vertical="center"/>
    </xf>
    <xf numFmtId="0" fontId="0" fillId="2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3" borderId="1" xfId="0" applyFill="1" applyBorder="1" applyAlignment="1">
      <alignment horizontal="center" vertical="center"/>
    </xf>
    <xf numFmtId="0" fontId="0" fillId="20" borderId="5" xfId="0" applyFont="1" applyFill="1" applyBorder="1" applyAlignment="1">
      <alignment horizontal="center" vertical="center"/>
    </xf>
    <xf numFmtId="0" fontId="0" fillId="20" borderId="1" xfId="0" applyFont="1" applyFill="1" applyBorder="1" applyAlignment="1">
      <alignment horizontal="center" vertical="center"/>
    </xf>
    <xf numFmtId="0" fontId="0" fillId="21" borderId="8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15" fillId="25" borderId="1" xfId="0" applyFont="1" applyFill="1" applyBorder="1" applyAlignment="1">
      <alignment horizontal="centerContinuous" vertical="center"/>
    </xf>
    <xf numFmtId="0" fontId="22" fillId="25" borderId="1" xfId="0" applyFont="1" applyFill="1" applyBorder="1" applyAlignment="1">
      <alignment horizontal="centerContinuous" vertical="center"/>
    </xf>
    <xf numFmtId="165" fontId="0" fillId="0" borderId="0" xfId="0" applyNumberFormat="1" applyAlignment="1">
      <alignment horizontal="center"/>
    </xf>
    <xf numFmtId="0" fontId="15" fillId="24" borderId="6" xfId="0" applyFont="1" applyFill="1" applyBorder="1" applyAlignment="1">
      <alignment horizontal="centerContinuous" vertical="center"/>
    </xf>
    <xf numFmtId="0" fontId="15" fillId="24" borderId="0" xfId="0" applyFont="1" applyFill="1" applyBorder="1" applyAlignment="1">
      <alignment horizontal="centerContinuous" vertical="center"/>
    </xf>
    <xf numFmtId="0" fontId="0" fillId="0" borderId="1" xfId="0" quotePrefix="1" applyBorder="1"/>
    <xf numFmtId="0" fontId="0" fillId="0" borderId="19" xfId="0" quotePrefix="1" applyBorder="1"/>
    <xf numFmtId="0" fontId="0" fillId="0" borderId="20" xfId="0" quotePrefix="1" applyBorder="1"/>
    <xf numFmtId="0" fontId="0" fillId="0" borderId="22" xfId="0" quotePrefix="1" applyBorder="1"/>
    <xf numFmtId="0" fontId="0" fillId="0" borderId="24" xfId="0" quotePrefix="1" applyBorder="1"/>
    <xf numFmtId="0" fontId="0" fillId="0" borderId="25" xfId="0" quotePrefix="1" applyBorder="1"/>
    <xf numFmtId="0" fontId="0" fillId="0" borderId="20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15" fillId="24" borderId="7" xfId="0" applyFont="1" applyFill="1" applyBorder="1" applyAlignment="1">
      <alignment horizontal="centerContinuous" vertical="center"/>
    </xf>
    <xf numFmtId="0" fontId="15" fillId="25" borderId="9" xfId="0" applyFont="1" applyFill="1" applyBorder="1" applyAlignment="1">
      <alignment horizontal="centerContinuous" vertical="center"/>
    </xf>
    <xf numFmtId="0" fontId="15" fillId="25" borderId="27" xfId="0" applyFont="1" applyFill="1" applyBorder="1" applyAlignment="1">
      <alignment horizontal="centerContinuous" vertical="center"/>
    </xf>
    <xf numFmtId="0" fontId="15" fillId="24" borderId="28" xfId="0" applyFont="1" applyFill="1" applyBorder="1" applyAlignment="1">
      <alignment horizontal="centerContinuous" vertical="center"/>
    </xf>
    <xf numFmtId="0" fontId="15" fillId="24" borderId="29" xfId="0" applyFont="1" applyFill="1" applyBorder="1" applyAlignment="1">
      <alignment horizontal="centerContinuous" vertical="center"/>
    </xf>
    <xf numFmtId="0" fontId="15" fillId="0" borderId="1" xfId="0" applyFont="1" applyFill="1" applyBorder="1" applyAlignment="1">
      <alignment vertical="center"/>
    </xf>
    <xf numFmtId="0" fontId="0" fillId="0" borderId="19" xfId="0" quotePrefix="1" applyFont="1" applyBorder="1"/>
    <xf numFmtId="0" fontId="0" fillId="0" borderId="20" xfId="0" quotePrefix="1" applyFont="1" applyBorder="1"/>
    <xf numFmtId="0" fontId="0" fillId="0" borderId="20" xfId="0" applyFont="1" applyBorder="1" applyAlignment="1">
      <alignment horizontal="left"/>
    </xf>
    <xf numFmtId="0" fontId="0" fillId="0" borderId="20" xfId="0" quotePrefix="1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22" xfId="0" quotePrefix="1" applyFont="1" applyBorder="1"/>
    <xf numFmtId="0" fontId="0" fillId="0" borderId="1" xfId="0" quotePrefix="1" applyFont="1" applyBorder="1"/>
    <xf numFmtId="0" fontId="0" fillId="0" borderId="1" xfId="0" applyFont="1" applyBorder="1" applyAlignment="1">
      <alignment horizontal="left"/>
    </xf>
    <xf numFmtId="0" fontId="0" fillId="0" borderId="1" xfId="0" quotePrefix="1" applyFont="1" applyBorder="1" applyAlignment="1">
      <alignment horizontal="left"/>
    </xf>
    <xf numFmtId="0" fontId="0" fillId="0" borderId="23" xfId="0" applyFont="1" applyBorder="1" applyAlignment="1">
      <alignment horizontal="left"/>
    </xf>
    <xf numFmtId="0" fontId="0" fillId="0" borderId="24" xfId="0" quotePrefix="1" applyFont="1" applyBorder="1"/>
    <xf numFmtId="0" fontId="0" fillId="0" borderId="25" xfId="0" quotePrefix="1" applyFont="1" applyBorder="1"/>
    <xf numFmtId="0" fontId="0" fillId="0" borderId="25" xfId="0" applyFont="1" applyBorder="1" applyAlignment="1">
      <alignment horizontal="left"/>
    </xf>
    <xf numFmtId="0" fontId="0" fillId="0" borderId="25" xfId="0" quotePrefix="1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13" fillId="0" borderId="4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164" fontId="13" fillId="0" borderId="4" xfId="0" applyNumberFormat="1" applyFont="1" applyBorder="1" applyAlignment="1">
      <alignment horizontal="left" vertical="center"/>
    </xf>
    <xf numFmtId="164" fontId="13" fillId="0" borderId="9" xfId="0" applyNumberFormat="1" applyFont="1" applyBorder="1" applyAlignment="1">
      <alignment horizontal="left" vertical="center"/>
    </xf>
    <xf numFmtId="164" fontId="13" fillId="0" borderId="5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5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1" fillId="14" borderId="10" xfId="0" applyFont="1" applyFill="1" applyBorder="1" applyAlignment="1">
      <alignment horizontal="center" vertical="center" wrapText="1"/>
    </xf>
    <xf numFmtId="0" fontId="1" fillId="14" borderId="0" xfId="0" applyFont="1" applyFill="1" applyBorder="1" applyAlignment="1">
      <alignment horizontal="center" vertical="center" wrapText="1"/>
    </xf>
    <xf numFmtId="0" fontId="1" fillId="14" borderId="11" xfId="0" applyFont="1" applyFill="1" applyBorder="1" applyAlignment="1">
      <alignment horizontal="center" vertical="center" wrapText="1"/>
    </xf>
    <xf numFmtId="0" fontId="0" fillId="15" borderId="4" xfId="0" applyFont="1" applyFill="1" applyBorder="1" applyAlignment="1">
      <alignment horizontal="center" vertical="center"/>
    </xf>
    <xf numFmtId="0" fontId="0" fillId="15" borderId="9" xfId="0" applyFont="1" applyFill="1" applyBorder="1" applyAlignment="1">
      <alignment horizontal="center" vertical="center"/>
    </xf>
    <xf numFmtId="0" fontId="0" fillId="15" borderId="5" xfId="0" applyFont="1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0" borderId="9" xfId="0" applyFont="1" applyBorder="1"/>
    <xf numFmtId="0" fontId="0" fillId="0" borderId="5" xfId="0" applyFont="1" applyBorder="1"/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5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16" borderId="4" xfId="0" applyFont="1" applyFill="1" applyBorder="1" applyAlignment="1">
      <alignment horizontal="center"/>
    </xf>
    <xf numFmtId="0" fontId="15" fillId="16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5" fillId="17" borderId="4" xfId="0" applyFont="1" applyFill="1" applyBorder="1" applyAlignment="1">
      <alignment horizontal="center"/>
    </xf>
    <xf numFmtId="0" fontId="15" fillId="17" borderId="5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4" borderId="6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12" borderId="4" xfId="0" applyFont="1" applyFill="1" applyBorder="1" applyAlignment="1">
      <alignment horizontal="center" vertical="center"/>
    </xf>
    <xf numFmtId="0" fontId="15" fillId="12" borderId="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23" borderId="6" xfId="0" applyFill="1" applyBorder="1" applyAlignment="1">
      <alignment horizontal="center" vertical="center"/>
    </xf>
    <xf numFmtId="0" fontId="0" fillId="23" borderId="8" xfId="0" applyFill="1" applyBorder="1" applyAlignment="1">
      <alignment horizontal="center" vertical="center"/>
    </xf>
    <xf numFmtId="0" fontId="0" fillId="22" borderId="6" xfId="0" applyFill="1" applyBorder="1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0" fillId="20" borderId="6" xfId="0" applyFill="1" applyBorder="1" applyAlignment="1">
      <alignment horizontal="center" vertical="center"/>
    </xf>
    <xf numFmtId="0" fontId="0" fillId="20" borderId="8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20" borderId="1" xfId="0" applyFont="1" applyFill="1" applyBorder="1" applyAlignment="1">
      <alignment horizontal="center" vertical="center"/>
    </xf>
    <xf numFmtId="0" fontId="15" fillId="23" borderId="1" xfId="0" applyFont="1" applyFill="1" applyBorder="1" applyAlignment="1">
      <alignment horizontal="center" vertical="center"/>
    </xf>
    <xf numFmtId="0" fontId="15" fillId="22" borderId="4" xfId="0" applyFont="1" applyFill="1" applyBorder="1" applyAlignment="1">
      <alignment horizontal="center" vertical="center"/>
    </xf>
    <xf numFmtId="0" fontId="15" fillId="22" borderId="5" xfId="0" applyFont="1" applyFill="1" applyBorder="1" applyAlignment="1">
      <alignment horizontal="center" vertical="center"/>
    </xf>
    <xf numFmtId="0" fontId="15" fillId="22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</cellXfs>
  <cellStyles count="14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Normal" xfId="0" builtinId="0"/>
  </cellStyles>
  <dxfs count="106">
    <dxf>
      <fill>
        <patternFill>
          <bgColor rgb="FFFFC000"/>
        </patternFill>
      </fill>
    </dxf>
    <dxf>
      <fill>
        <patternFill>
          <bgColor theme="2" tint="-0.49998474074526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2" tint="-0.499984740745262"/>
        </patternFill>
      </fill>
    </dxf>
    <dxf>
      <fill>
        <patternFill>
          <bgColor theme="3" tint="0.7999816888943144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3" tint="0.7999816888943144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theme="2" tint="-0.499984740745262"/>
        </patternFill>
      </fill>
    </dxf>
    <dxf>
      <fill>
        <patternFill>
          <bgColor theme="3" tint="0.7999816888943144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2" tint="-0.499984740745262"/>
        </patternFill>
      </fill>
    </dxf>
    <dxf>
      <fill>
        <patternFill>
          <bgColor theme="3" tint="0.7999816888943144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theme="2" tint="-0.499984740745262"/>
        </patternFill>
      </fill>
    </dxf>
    <dxf>
      <fill>
        <patternFill>
          <bgColor theme="3" tint="0.7999816888943144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theme="2" tint="-0.499984740745262"/>
        </patternFill>
      </fill>
    </dxf>
    <dxf>
      <fill>
        <patternFill>
          <bgColor theme="3" tint="0.79998168889431442"/>
        </patternFill>
      </fill>
    </dxf>
    <dxf>
      <fill>
        <patternFill>
          <bgColor rgb="FF00B0F0"/>
        </patternFill>
      </fill>
    </dxf>
    <dxf>
      <font>
        <color theme="1"/>
      </font>
      <fill>
        <patternFill patternType="solid">
          <fgColor indexed="64"/>
          <bgColor rgb="FF008000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theme="1"/>
      </font>
      <fill>
        <patternFill patternType="solid">
          <fgColor indexed="64"/>
          <bgColor rgb="FF008000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FFC000"/>
        </patternFill>
      </fill>
    </dxf>
    <dxf>
      <font>
        <color theme="1"/>
      </font>
      <fill>
        <patternFill patternType="solid">
          <fgColor indexed="64"/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theme="2" tint="-0.499984740745262"/>
        </patternFill>
      </fill>
    </dxf>
    <dxf>
      <fill>
        <patternFill>
          <bgColor theme="3" tint="0.79998168889431442"/>
        </patternFill>
      </fill>
    </dxf>
    <dxf>
      <fill>
        <patternFill>
          <bgColor rgb="FF00B0F0"/>
        </patternFill>
      </fill>
    </dxf>
    <dxf>
      <font>
        <color theme="1"/>
      </font>
      <fill>
        <patternFill patternType="solid">
          <fgColor indexed="64"/>
          <bgColor rgb="FF008000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008000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008000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008000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008000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008000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008000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008000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008000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008000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008000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008000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008000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008000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008000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008000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  <dxf>
      <font>
        <color theme="1"/>
      </font>
      <fill>
        <patternFill patternType="solid">
          <fgColor indexed="64"/>
          <bgColor rgb="FF008000"/>
        </patternFill>
      </fill>
    </dxf>
    <dxf>
      <font>
        <color theme="1"/>
      </font>
      <fill>
        <patternFill patternType="solid">
          <fgColor indexed="64"/>
          <bgColor rgb="FFFFFF00"/>
        </patternFill>
      </fill>
    </dxf>
  </dxfs>
  <tableStyles count="0" defaultTableStyle="TableStyleMedium9" defaultPivotStyle="PivotStyleMedium4"/>
  <colors>
    <mruColors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1333501</xdr:colOff>
      <xdr:row>10</xdr:row>
      <xdr:rowOff>87923</xdr:rowOff>
    </xdr:from>
    <xdr:to>
      <xdr:col>1</xdr:col>
      <xdr:colOff>1553308</xdr:colOff>
      <xdr:row>13</xdr:row>
      <xdr:rowOff>102577</xdr:rowOff>
    </xdr:to>
    <xdr:sp macro="" textlink="">
      <xdr:nvSpPr>
        <xdr:cNvPr id="2" name="Flèche courbée vers la droite 1"/>
        <xdr:cNvSpPr/>
      </xdr:nvSpPr>
      <xdr:spPr>
        <a:xfrm>
          <a:off x="1509347" y="1934308"/>
          <a:ext cx="219807" cy="586154"/>
        </a:xfrm>
        <a:prstGeom prst="curved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1201615</xdr:colOff>
      <xdr:row>27</xdr:row>
      <xdr:rowOff>58615</xdr:rowOff>
    </xdr:from>
    <xdr:to>
      <xdr:col>1</xdr:col>
      <xdr:colOff>1567962</xdr:colOff>
      <xdr:row>30</xdr:row>
      <xdr:rowOff>175847</xdr:rowOff>
    </xdr:to>
    <xdr:sp macro="" textlink="">
      <xdr:nvSpPr>
        <xdr:cNvPr id="3" name="Flèche courbée vers la droite 2"/>
        <xdr:cNvSpPr/>
      </xdr:nvSpPr>
      <xdr:spPr>
        <a:xfrm>
          <a:off x="1377461" y="5040923"/>
          <a:ext cx="366347" cy="688732"/>
        </a:xfrm>
        <a:prstGeom prst="curved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1304193</xdr:colOff>
      <xdr:row>44</xdr:row>
      <xdr:rowOff>58615</xdr:rowOff>
    </xdr:from>
    <xdr:to>
      <xdr:col>1</xdr:col>
      <xdr:colOff>1567963</xdr:colOff>
      <xdr:row>48</xdr:row>
      <xdr:rowOff>1</xdr:rowOff>
    </xdr:to>
    <xdr:sp macro="" textlink="">
      <xdr:nvSpPr>
        <xdr:cNvPr id="4" name="Flèche courbée vers la droite 3"/>
        <xdr:cNvSpPr/>
      </xdr:nvSpPr>
      <xdr:spPr>
        <a:xfrm>
          <a:off x="1480039" y="8176846"/>
          <a:ext cx="263770" cy="703386"/>
        </a:xfrm>
        <a:prstGeom prst="curved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1230923</xdr:colOff>
      <xdr:row>61</xdr:row>
      <xdr:rowOff>58615</xdr:rowOff>
    </xdr:from>
    <xdr:to>
      <xdr:col>1</xdr:col>
      <xdr:colOff>1538654</xdr:colOff>
      <xdr:row>64</xdr:row>
      <xdr:rowOff>146539</xdr:rowOff>
    </xdr:to>
    <xdr:sp macro="" textlink="">
      <xdr:nvSpPr>
        <xdr:cNvPr id="5" name="Flèche courbée vers la droite 4"/>
        <xdr:cNvSpPr/>
      </xdr:nvSpPr>
      <xdr:spPr>
        <a:xfrm>
          <a:off x="1406769" y="11312769"/>
          <a:ext cx="307731" cy="659424"/>
        </a:xfrm>
        <a:prstGeom prst="curved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1274885</xdr:colOff>
      <xdr:row>78</xdr:row>
      <xdr:rowOff>87923</xdr:rowOff>
    </xdr:from>
    <xdr:to>
      <xdr:col>2</xdr:col>
      <xdr:colOff>29308</xdr:colOff>
      <xdr:row>81</xdr:row>
      <xdr:rowOff>131885</xdr:rowOff>
    </xdr:to>
    <xdr:sp macro="" textlink="">
      <xdr:nvSpPr>
        <xdr:cNvPr id="6" name="Flèche courbée vers la droite 5"/>
        <xdr:cNvSpPr/>
      </xdr:nvSpPr>
      <xdr:spPr>
        <a:xfrm>
          <a:off x="1450731" y="14478000"/>
          <a:ext cx="351692" cy="615462"/>
        </a:xfrm>
        <a:prstGeom prst="curved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1348154</xdr:colOff>
      <xdr:row>95</xdr:row>
      <xdr:rowOff>58616</xdr:rowOff>
    </xdr:from>
    <xdr:to>
      <xdr:col>2</xdr:col>
      <xdr:colOff>0</xdr:colOff>
      <xdr:row>98</xdr:row>
      <xdr:rowOff>146540</xdr:rowOff>
    </xdr:to>
    <xdr:sp macro="" textlink="">
      <xdr:nvSpPr>
        <xdr:cNvPr id="7" name="Flèche courbée vers la droite 6"/>
        <xdr:cNvSpPr/>
      </xdr:nvSpPr>
      <xdr:spPr>
        <a:xfrm>
          <a:off x="1524000" y="17584616"/>
          <a:ext cx="249115" cy="659424"/>
        </a:xfrm>
        <a:prstGeom prst="curved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1274885</xdr:colOff>
      <xdr:row>111</xdr:row>
      <xdr:rowOff>102578</xdr:rowOff>
    </xdr:from>
    <xdr:to>
      <xdr:col>1</xdr:col>
      <xdr:colOff>1582616</xdr:colOff>
      <xdr:row>114</xdr:row>
      <xdr:rowOff>117232</xdr:rowOff>
    </xdr:to>
    <xdr:sp macro="" textlink="">
      <xdr:nvSpPr>
        <xdr:cNvPr id="8" name="Flèche courbée vers la droite 7"/>
        <xdr:cNvSpPr/>
      </xdr:nvSpPr>
      <xdr:spPr>
        <a:xfrm>
          <a:off x="1450731" y="20764501"/>
          <a:ext cx="307731" cy="586154"/>
        </a:xfrm>
        <a:prstGeom prst="curved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1069731</xdr:colOff>
      <xdr:row>37</xdr:row>
      <xdr:rowOff>29307</xdr:rowOff>
    </xdr:from>
    <xdr:to>
      <xdr:col>2</xdr:col>
      <xdr:colOff>14654</xdr:colOff>
      <xdr:row>49</xdr:row>
      <xdr:rowOff>29307</xdr:rowOff>
    </xdr:to>
    <xdr:sp macro="" textlink="">
      <xdr:nvSpPr>
        <xdr:cNvPr id="19" name="Flèche courbée vers la droite 18"/>
        <xdr:cNvSpPr/>
      </xdr:nvSpPr>
      <xdr:spPr>
        <a:xfrm>
          <a:off x="1245577" y="7004538"/>
          <a:ext cx="542192" cy="2110154"/>
        </a:xfrm>
        <a:prstGeom prst="curved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1084384</xdr:colOff>
      <xdr:row>54</xdr:row>
      <xdr:rowOff>29308</xdr:rowOff>
    </xdr:from>
    <xdr:to>
      <xdr:col>2</xdr:col>
      <xdr:colOff>29307</xdr:colOff>
      <xdr:row>66</xdr:row>
      <xdr:rowOff>29308</xdr:rowOff>
    </xdr:to>
    <xdr:sp macro="" textlink="">
      <xdr:nvSpPr>
        <xdr:cNvPr id="20" name="Flèche courbée vers la droite 19"/>
        <xdr:cNvSpPr/>
      </xdr:nvSpPr>
      <xdr:spPr>
        <a:xfrm>
          <a:off x="1260230" y="10140462"/>
          <a:ext cx="542192" cy="2110154"/>
        </a:xfrm>
        <a:prstGeom prst="curved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1069731</xdr:colOff>
      <xdr:row>71</xdr:row>
      <xdr:rowOff>14654</xdr:rowOff>
    </xdr:from>
    <xdr:to>
      <xdr:col>2</xdr:col>
      <xdr:colOff>14654</xdr:colOff>
      <xdr:row>83</xdr:row>
      <xdr:rowOff>14654</xdr:rowOff>
    </xdr:to>
    <xdr:sp macro="" textlink="">
      <xdr:nvSpPr>
        <xdr:cNvPr id="21" name="Flèche courbée vers la droite 20"/>
        <xdr:cNvSpPr/>
      </xdr:nvSpPr>
      <xdr:spPr>
        <a:xfrm>
          <a:off x="1245577" y="13261731"/>
          <a:ext cx="542192" cy="2110154"/>
        </a:xfrm>
        <a:prstGeom prst="curved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1040423</xdr:colOff>
      <xdr:row>88</xdr:row>
      <xdr:rowOff>14654</xdr:rowOff>
    </xdr:from>
    <xdr:to>
      <xdr:col>1</xdr:col>
      <xdr:colOff>1582615</xdr:colOff>
      <xdr:row>100</xdr:row>
      <xdr:rowOff>14654</xdr:rowOff>
    </xdr:to>
    <xdr:sp macro="" textlink="">
      <xdr:nvSpPr>
        <xdr:cNvPr id="22" name="Flèche courbée vers la droite 21"/>
        <xdr:cNvSpPr/>
      </xdr:nvSpPr>
      <xdr:spPr>
        <a:xfrm>
          <a:off x="1216269" y="16397654"/>
          <a:ext cx="542192" cy="2110154"/>
        </a:xfrm>
        <a:prstGeom prst="curved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1069731</xdr:colOff>
      <xdr:row>105</xdr:row>
      <xdr:rowOff>29307</xdr:rowOff>
    </xdr:from>
    <xdr:to>
      <xdr:col>2</xdr:col>
      <xdr:colOff>14654</xdr:colOff>
      <xdr:row>116</xdr:row>
      <xdr:rowOff>29307</xdr:rowOff>
    </xdr:to>
    <xdr:sp macro="" textlink="">
      <xdr:nvSpPr>
        <xdr:cNvPr id="23" name="Flèche courbée vers la droite 22"/>
        <xdr:cNvSpPr/>
      </xdr:nvSpPr>
      <xdr:spPr>
        <a:xfrm>
          <a:off x="1245577" y="19548230"/>
          <a:ext cx="542192" cy="2110154"/>
        </a:xfrm>
        <a:prstGeom prst="curved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1245577</xdr:colOff>
      <xdr:row>23</xdr:row>
      <xdr:rowOff>43961</xdr:rowOff>
    </xdr:from>
    <xdr:to>
      <xdr:col>1</xdr:col>
      <xdr:colOff>1547202</xdr:colOff>
      <xdr:row>24</xdr:row>
      <xdr:rowOff>139211</xdr:rowOff>
    </xdr:to>
    <xdr:sp macro="" textlink="">
      <xdr:nvSpPr>
        <xdr:cNvPr id="15" name="Flèche courbée vers la droite 14"/>
        <xdr:cNvSpPr/>
      </xdr:nvSpPr>
      <xdr:spPr>
        <a:xfrm>
          <a:off x="1421423" y="4645269"/>
          <a:ext cx="301625" cy="285750"/>
        </a:xfrm>
        <a:prstGeom prst="curved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1260230</xdr:colOff>
      <xdr:row>40</xdr:row>
      <xdr:rowOff>43962</xdr:rowOff>
    </xdr:from>
    <xdr:to>
      <xdr:col>1</xdr:col>
      <xdr:colOff>1561855</xdr:colOff>
      <xdr:row>41</xdr:row>
      <xdr:rowOff>139212</xdr:rowOff>
    </xdr:to>
    <xdr:sp macro="" textlink="">
      <xdr:nvSpPr>
        <xdr:cNvPr id="16" name="Flèche courbée vers la droite 15"/>
        <xdr:cNvSpPr/>
      </xdr:nvSpPr>
      <xdr:spPr>
        <a:xfrm>
          <a:off x="1436076" y="7971693"/>
          <a:ext cx="301625" cy="285750"/>
        </a:xfrm>
        <a:prstGeom prst="curved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1245577</xdr:colOff>
      <xdr:row>57</xdr:row>
      <xdr:rowOff>73269</xdr:rowOff>
    </xdr:from>
    <xdr:to>
      <xdr:col>1</xdr:col>
      <xdr:colOff>1547202</xdr:colOff>
      <xdr:row>58</xdr:row>
      <xdr:rowOff>168519</xdr:rowOff>
    </xdr:to>
    <xdr:sp macro="" textlink="">
      <xdr:nvSpPr>
        <xdr:cNvPr id="17" name="Flèche courbée vers la droite 16"/>
        <xdr:cNvSpPr/>
      </xdr:nvSpPr>
      <xdr:spPr>
        <a:xfrm>
          <a:off x="1421423" y="11327423"/>
          <a:ext cx="301625" cy="285750"/>
        </a:xfrm>
        <a:prstGeom prst="curved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1245577</xdr:colOff>
      <xdr:row>74</xdr:row>
      <xdr:rowOff>43962</xdr:rowOff>
    </xdr:from>
    <xdr:to>
      <xdr:col>1</xdr:col>
      <xdr:colOff>1547202</xdr:colOff>
      <xdr:row>75</xdr:row>
      <xdr:rowOff>139212</xdr:rowOff>
    </xdr:to>
    <xdr:sp macro="" textlink="">
      <xdr:nvSpPr>
        <xdr:cNvPr id="18" name="Flèche courbée vers la droite 17"/>
        <xdr:cNvSpPr/>
      </xdr:nvSpPr>
      <xdr:spPr>
        <a:xfrm>
          <a:off x="1421423" y="14624539"/>
          <a:ext cx="301625" cy="285750"/>
        </a:xfrm>
        <a:prstGeom prst="curved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1230923</xdr:colOff>
      <xdr:row>91</xdr:row>
      <xdr:rowOff>58615</xdr:rowOff>
    </xdr:from>
    <xdr:to>
      <xdr:col>1</xdr:col>
      <xdr:colOff>1532548</xdr:colOff>
      <xdr:row>92</xdr:row>
      <xdr:rowOff>153865</xdr:rowOff>
    </xdr:to>
    <xdr:sp macro="" textlink="">
      <xdr:nvSpPr>
        <xdr:cNvPr id="24" name="Flèche courbée vers la droite 23"/>
        <xdr:cNvSpPr/>
      </xdr:nvSpPr>
      <xdr:spPr>
        <a:xfrm>
          <a:off x="1406769" y="17965615"/>
          <a:ext cx="301625" cy="285750"/>
        </a:xfrm>
        <a:prstGeom prst="curved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AT157"/>
  <sheetViews>
    <sheetView topLeftCell="A34" zoomScale="65" zoomScaleNormal="65" zoomScaleSheetLayoutView="100" zoomScalePageLayoutView="75" workbookViewId="0">
      <selection activeCell="M81" sqref="M81"/>
    </sheetView>
  </sheetViews>
  <sheetFormatPr baseColWidth="10" defaultRowHeight="15.75" x14ac:dyDescent="0.25"/>
  <cols>
    <col min="1" max="1" width="2.375" customWidth="1"/>
    <col min="2" max="2" width="20.875" customWidth="1"/>
    <col min="3" max="3" width="14.5" bestFit="1" customWidth="1"/>
    <col min="4" max="4" width="6.125" customWidth="1"/>
    <col min="5" max="5" width="9.375" style="2" hidden="1" customWidth="1"/>
    <col min="6" max="6" width="3.5" style="2" hidden="1" customWidth="1"/>
    <col min="7" max="11" width="6" style="2" customWidth="1"/>
    <col min="12" max="13" width="7.625" style="2" bestFit="1" customWidth="1"/>
    <col min="14" max="22" width="9.875" style="2" bestFit="1" customWidth="1"/>
    <col min="23" max="23" width="8.5" style="2" customWidth="1"/>
    <col min="24" max="34" width="9.875" style="2" bestFit="1" customWidth="1"/>
    <col min="35" max="35" width="7.375" style="2" customWidth="1"/>
    <col min="36" max="36" width="7.375" style="2" hidden="1" customWidth="1"/>
    <col min="37" max="37" width="12" style="2" customWidth="1"/>
    <col min="38" max="38" width="4" style="2" customWidth="1"/>
    <col min="39" max="39" width="11.375" bestFit="1" customWidth="1"/>
    <col min="40" max="40" width="11.75" bestFit="1" customWidth="1"/>
    <col min="41" max="41" width="11.375" bestFit="1" customWidth="1"/>
    <col min="42" max="42" width="21.125" style="8" bestFit="1" customWidth="1"/>
    <col min="46" max="46" width="11.125" bestFit="1" customWidth="1"/>
  </cols>
  <sheetData>
    <row r="1" spans="1:42" ht="6.75" customHeight="1" x14ac:dyDescent="0.25">
      <c r="A1" t="s">
        <v>114</v>
      </c>
    </row>
    <row r="2" spans="1:42" s="1" customFormat="1" ht="18.75" x14ac:dyDescent="0.3">
      <c r="B2" s="282">
        <v>42597</v>
      </c>
      <c r="C2" s="283"/>
      <c r="D2" s="283"/>
      <c r="E2" s="11" t="s">
        <v>35</v>
      </c>
      <c r="F2" s="11" t="s">
        <v>36</v>
      </c>
      <c r="G2" s="11" t="s">
        <v>37</v>
      </c>
      <c r="H2" s="11" t="s">
        <v>38</v>
      </c>
      <c r="I2" s="11" t="s">
        <v>39</v>
      </c>
      <c r="J2" s="11" t="s">
        <v>40</v>
      </c>
      <c r="K2" s="11" t="s">
        <v>9</v>
      </c>
      <c r="L2" s="12" t="s">
        <v>10</v>
      </c>
      <c r="M2" s="12" t="s">
        <v>11</v>
      </c>
      <c r="N2" s="12" t="s">
        <v>12</v>
      </c>
      <c r="O2" s="12" t="s">
        <v>13</v>
      </c>
      <c r="P2" s="12" t="s">
        <v>14</v>
      </c>
      <c r="Q2" s="13" t="s">
        <v>15</v>
      </c>
      <c r="R2" s="13" t="s">
        <v>16</v>
      </c>
      <c r="S2" s="13" t="s">
        <v>17</v>
      </c>
      <c r="T2" s="13" t="s">
        <v>18</v>
      </c>
      <c r="U2" s="13" t="s">
        <v>19</v>
      </c>
      <c r="V2" s="13" t="s">
        <v>20</v>
      </c>
      <c r="W2" s="13" t="s">
        <v>21</v>
      </c>
      <c r="X2" s="12" t="s">
        <v>22</v>
      </c>
      <c r="Y2" s="12" t="s">
        <v>23</v>
      </c>
      <c r="Z2" s="12" t="s">
        <v>24</v>
      </c>
      <c r="AA2" s="12" t="s">
        <v>25</v>
      </c>
      <c r="AB2" s="12" t="s">
        <v>26</v>
      </c>
      <c r="AC2" s="12" t="s">
        <v>27</v>
      </c>
      <c r="AD2" s="13" t="s">
        <v>28</v>
      </c>
      <c r="AE2" s="13" t="s">
        <v>29</v>
      </c>
      <c r="AF2" s="13" t="s">
        <v>30</v>
      </c>
      <c r="AG2" s="13" t="s">
        <v>31</v>
      </c>
      <c r="AH2" s="13" t="s">
        <v>32</v>
      </c>
      <c r="AI2" s="11" t="s">
        <v>33</v>
      </c>
      <c r="AJ2" s="11" t="s">
        <v>34</v>
      </c>
      <c r="AK2" s="14" t="s">
        <v>0</v>
      </c>
      <c r="AL2" s="4"/>
      <c r="AP2" s="8"/>
    </row>
    <row r="3" spans="1:42" ht="15" customHeight="1" x14ac:dyDescent="0.25">
      <c r="B3" s="15" t="s">
        <v>55</v>
      </c>
      <c r="C3" s="257" t="s">
        <v>41</v>
      </c>
      <c r="D3" s="257"/>
      <c r="E3" s="3"/>
      <c r="F3" s="3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14">
        <f>COUNTA(E3:AJ3)*0.5</f>
        <v>0</v>
      </c>
      <c r="AL3" s="4"/>
    </row>
    <row r="4" spans="1:42" ht="15" customHeight="1" x14ac:dyDescent="0.25">
      <c r="B4" s="16" t="s">
        <v>56</v>
      </c>
      <c r="C4" s="257" t="s">
        <v>42</v>
      </c>
      <c r="D4" s="257"/>
      <c r="E4" s="3"/>
      <c r="F4" s="3"/>
      <c r="G4" s="3" t="s">
        <v>53</v>
      </c>
      <c r="H4" s="3" t="s">
        <v>53</v>
      </c>
      <c r="I4" s="3" t="s">
        <v>53</v>
      </c>
      <c r="J4" s="3" t="s">
        <v>53</v>
      </c>
      <c r="K4" s="3" t="s">
        <v>53</v>
      </c>
      <c r="L4" s="3" t="s">
        <v>53</v>
      </c>
      <c r="M4" s="3" t="s">
        <v>53</v>
      </c>
      <c r="N4" s="3" t="s">
        <v>53</v>
      </c>
      <c r="O4" s="3" t="s">
        <v>53</v>
      </c>
      <c r="P4" s="3" t="s">
        <v>53</v>
      </c>
      <c r="Q4" s="3" t="s">
        <v>53</v>
      </c>
      <c r="R4" s="3" t="s">
        <v>53</v>
      </c>
      <c r="S4" s="3" t="s">
        <v>53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14">
        <f>COUNTA(E4:AJ4)*0.5</f>
        <v>6.5</v>
      </c>
      <c r="AL4" s="4"/>
    </row>
    <row r="5" spans="1:42" ht="15" customHeight="1" x14ac:dyDescent="0.25">
      <c r="B5" s="286" t="s">
        <v>80</v>
      </c>
      <c r="C5" s="257" t="s">
        <v>43</v>
      </c>
      <c r="D5" s="257"/>
      <c r="E5" s="3"/>
      <c r="F5" s="3"/>
      <c r="G5" s="3" t="s">
        <v>53</v>
      </c>
      <c r="H5" s="3" t="s">
        <v>53</v>
      </c>
      <c r="I5" s="3" t="s">
        <v>53</v>
      </c>
      <c r="J5" s="3" t="s">
        <v>53</v>
      </c>
      <c r="K5" s="3" t="s">
        <v>53</v>
      </c>
      <c r="L5" s="3" t="s">
        <v>53</v>
      </c>
      <c r="M5" s="3" t="s">
        <v>53</v>
      </c>
      <c r="N5" s="3" t="s">
        <v>53</v>
      </c>
      <c r="O5" s="3" t="s">
        <v>53</v>
      </c>
      <c r="P5" s="48" t="s">
        <v>53</v>
      </c>
      <c r="Q5" s="29" t="s">
        <v>53</v>
      </c>
      <c r="R5" s="3" t="s">
        <v>53</v>
      </c>
      <c r="S5" s="3" t="s">
        <v>53</v>
      </c>
      <c r="T5" s="61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14">
        <f t="shared" ref="AK5:AK15" si="0">COUNTA(E5:AJ5)*0.5</f>
        <v>6.5</v>
      </c>
      <c r="AL5" s="4"/>
    </row>
    <row r="6" spans="1:42" ht="15" customHeight="1" x14ac:dyDescent="0.25">
      <c r="B6" s="284"/>
      <c r="C6" s="257" t="s">
        <v>66</v>
      </c>
      <c r="D6" s="257" t="s">
        <v>60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8"/>
      <c r="R6" s="48" t="s">
        <v>54</v>
      </c>
      <c r="S6" s="48" t="s">
        <v>54</v>
      </c>
      <c r="T6" s="48" t="s">
        <v>54</v>
      </c>
      <c r="U6" s="48" t="s">
        <v>54</v>
      </c>
      <c r="V6" s="48" t="s">
        <v>54</v>
      </c>
      <c r="W6" s="48" t="s">
        <v>54</v>
      </c>
      <c r="X6" s="48"/>
      <c r="Y6" s="48" t="s">
        <v>54</v>
      </c>
      <c r="Z6" s="48" t="s">
        <v>54</v>
      </c>
      <c r="AA6" s="31" t="s">
        <v>54</v>
      </c>
      <c r="AB6" s="31" t="s">
        <v>54</v>
      </c>
      <c r="AC6" s="31"/>
      <c r="AD6" s="31" t="s">
        <v>54</v>
      </c>
      <c r="AE6" s="31" t="s">
        <v>54</v>
      </c>
      <c r="AF6" s="31" t="s">
        <v>54</v>
      </c>
      <c r="AG6" s="31" t="s">
        <v>54</v>
      </c>
      <c r="AH6" s="31" t="s">
        <v>54</v>
      </c>
      <c r="AI6" s="60" t="s">
        <v>57</v>
      </c>
      <c r="AJ6" s="3"/>
      <c r="AK6" s="14">
        <f t="shared" si="0"/>
        <v>8</v>
      </c>
      <c r="AL6" s="4"/>
      <c r="AM6" t="s">
        <v>98</v>
      </c>
    </row>
    <row r="7" spans="1:42" ht="15" customHeight="1" x14ac:dyDescent="0.25">
      <c r="B7" s="284"/>
      <c r="C7" s="257" t="s">
        <v>83</v>
      </c>
      <c r="D7" s="257" t="s">
        <v>61</v>
      </c>
      <c r="E7" s="7"/>
      <c r="F7" s="7"/>
      <c r="G7" s="82"/>
      <c r="H7" s="82"/>
      <c r="I7" s="82"/>
      <c r="J7" s="82"/>
      <c r="K7" s="82"/>
      <c r="L7" s="82"/>
      <c r="M7" s="82"/>
      <c r="N7" s="82"/>
      <c r="O7" s="82"/>
      <c r="P7" s="3"/>
      <c r="Q7" s="3"/>
      <c r="R7" s="3"/>
      <c r="S7" s="3"/>
      <c r="T7" s="3"/>
      <c r="U7" s="3"/>
      <c r="V7" s="105"/>
      <c r="W7" s="105"/>
      <c r="X7" s="64" t="s">
        <v>53</v>
      </c>
      <c r="Y7" s="64" t="s">
        <v>53</v>
      </c>
      <c r="Z7" s="62" t="s">
        <v>53</v>
      </c>
      <c r="AA7" s="3" t="s">
        <v>53</v>
      </c>
      <c r="AB7" s="100" t="s">
        <v>53</v>
      </c>
      <c r="AC7" s="100" t="s">
        <v>53</v>
      </c>
      <c r="AD7" s="64" t="s">
        <v>53</v>
      </c>
      <c r="AE7" s="64" t="s">
        <v>53</v>
      </c>
      <c r="AF7" s="3" t="s">
        <v>53</v>
      </c>
      <c r="AG7" s="3" t="s">
        <v>53</v>
      </c>
      <c r="AH7" s="64" t="s">
        <v>53</v>
      </c>
      <c r="AI7" s="64" t="s">
        <v>53</v>
      </c>
      <c r="AJ7" s="3"/>
      <c r="AK7" s="14">
        <f t="shared" si="0"/>
        <v>6</v>
      </c>
      <c r="AL7" s="4"/>
    </row>
    <row r="8" spans="1:42" ht="15" customHeight="1" x14ac:dyDescent="0.25">
      <c r="B8" s="284"/>
      <c r="C8" s="259" t="s">
        <v>92</v>
      </c>
      <c r="D8" s="259" t="s">
        <v>62</v>
      </c>
      <c r="E8" s="3"/>
      <c r="F8" s="3"/>
      <c r="G8" s="3"/>
      <c r="H8" s="3"/>
      <c r="I8" s="3"/>
      <c r="J8" s="3"/>
      <c r="K8" s="3"/>
      <c r="L8" s="31"/>
      <c r="M8" s="31"/>
      <c r="N8" s="31"/>
      <c r="O8" s="31"/>
      <c r="P8" s="104" t="s">
        <v>112</v>
      </c>
      <c r="Q8" s="104" t="s">
        <v>112</v>
      </c>
      <c r="R8" s="104" t="s">
        <v>112</v>
      </c>
      <c r="S8" s="104" t="s">
        <v>112</v>
      </c>
      <c r="T8" s="104" t="s">
        <v>112</v>
      </c>
      <c r="U8" s="104" t="s">
        <v>112</v>
      </c>
      <c r="V8" s="104" t="s">
        <v>112</v>
      </c>
      <c r="W8" s="104" t="s">
        <v>112</v>
      </c>
      <c r="X8" s="104" t="s">
        <v>112</v>
      </c>
      <c r="Y8" s="104" t="s">
        <v>112</v>
      </c>
      <c r="Z8" s="104" t="s">
        <v>112</v>
      </c>
      <c r="AA8" s="104" t="s">
        <v>112</v>
      </c>
      <c r="AB8" s="3"/>
      <c r="AC8" s="3"/>
      <c r="AD8" s="3"/>
      <c r="AE8" s="3"/>
      <c r="AF8" s="3"/>
      <c r="AG8" s="3"/>
      <c r="AH8" s="3"/>
      <c r="AI8" s="3"/>
      <c r="AJ8" s="3"/>
      <c r="AK8" s="14">
        <f t="shared" si="0"/>
        <v>6</v>
      </c>
      <c r="AL8" s="4"/>
    </row>
    <row r="9" spans="1:42" ht="15" customHeight="1" x14ac:dyDescent="0.25">
      <c r="B9" s="284"/>
      <c r="C9" s="259" t="s">
        <v>69</v>
      </c>
      <c r="D9" s="259"/>
      <c r="E9" s="10"/>
      <c r="F9" s="10"/>
      <c r="G9" s="30"/>
      <c r="H9" s="103" t="s">
        <v>111</v>
      </c>
      <c r="I9" s="103" t="s">
        <v>111</v>
      </c>
      <c r="J9" s="103" t="s">
        <v>111</v>
      </c>
      <c r="K9" s="103" t="s">
        <v>111</v>
      </c>
      <c r="L9" s="103" t="s">
        <v>111</v>
      </c>
      <c r="M9" s="103" t="s">
        <v>111</v>
      </c>
      <c r="N9" s="103" t="s">
        <v>111</v>
      </c>
      <c r="O9" s="103" t="s">
        <v>111</v>
      </c>
      <c r="P9" s="103" t="s">
        <v>111</v>
      </c>
      <c r="Q9" s="103" t="s">
        <v>111</v>
      </c>
      <c r="R9" s="103" t="s">
        <v>111</v>
      </c>
      <c r="S9" s="103" t="s">
        <v>111</v>
      </c>
      <c r="T9" s="103" t="s">
        <v>111</v>
      </c>
      <c r="U9" s="38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0"/>
      <c r="AJ9" s="3"/>
      <c r="AK9" s="14">
        <f t="shared" si="0"/>
        <v>6.5</v>
      </c>
      <c r="AL9" s="4"/>
    </row>
    <row r="10" spans="1:42" ht="15" customHeight="1" x14ac:dyDescent="0.25">
      <c r="B10" s="284"/>
      <c r="C10" s="257" t="s">
        <v>110</v>
      </c>
      <c r="D10" s="257" t="s">
        <v>63</v>
      </c>
      <c r="E10" s="3"/>
      <c r="F10" s="3"/>
      <c r="G10" s="3"/>
      <c r="H10" s="3"/>
      <c r="I10" s="3"/>
      <c r="J10" s="3"/>
      <c r="K10" s="3"/>
      <c r="L10" s="110" t="s">
        <v>57</v>
      </c>
      <c r="M10" s="110" t="s">
        <v>57</v>
      </c>
      <c r="N10" s="110" t="s">
        <v>57</v>
      </c>
      <c r="O10" s="110" t="s">
        <v>57</v>
      </c>
      <c r="P10" s="110" t="s">
        <v>54</v>
      </c>
      <c r="Q10" s="110" t="s">
        <v>54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110" t="s">
        <v>57</v>
      </c>
      <c r="AC10" s="110" t="s">
        <v>57</v>
      </c>
      <c r="AD10" s="63" t="s">
        <v>57</v>
      </c>
      <c r="AE10" s="60" t="s">
        <v>57</v>
      </c>
      <c r="AF10" s="56" t="s">
        <v>54</v>
      </c>
      <c r="AG10" s="56" t="s">
        <v>54</v>
      </c>
      <c r="AH10" s="56" t="s">
        <v>54</v>
      </c>
      <c r="AI10" s="60" t="s">
        <v>57</v>
      </c>
      <c r="AJ10" s="3"/>
      <c r="AK10" s="14">
        <v>3</v>
      </c>
      <c r="AL10" s="4"/>
      <c r="AN10" t="s">
        <v>103</v>
      </c>
    </row>
    <row r="11" spans="1:42" ht="15" customHeight="1" x14ac:dyDescent="0.25">
      <c r="B11" s="284"/>
      <c r="C11" s="257" t="s">
        <v>101</v>
      </c>
      <c r="D11" s="257" t="s">
        <v>64</v>
      </c>
      <c r="E11" s="3"/>
      <c r="F11" s="3"/>
      <c r="G11" s="82"/>
      <c r="H11" s="82"/>
      <c r="I11" s="82"/>
      <c r="J11" s="82"/>
      <c r="K11" s="83"/>
      <c r="L11" s="104" t="s">
        <v>112</v>
      </c>
      <c r="M11" s="104" t="s">
        <v>112</v>
      </c>
      <c r="N11" s="104" t="s">
        <v>112</v>
      </c>
      <c r="O11" s="104" t="s">
        <v>112</v>
      </c>
      <c r="P11" s="104" t="s">
        <v>112</v>
      </c>
      <c r="Q11" s="104" t="s">
        <v>112</v>
      </c>
      <c r="R11" s="104" t="s">
        <v>112</v>
      </c>
      <c r="S11" s="104" t="s">
        <v>112</v>
      </c>
      <c r="T11" s="104" t="s">
        <v>112</v>
      </c>
      <c r="U11" s="104" t="s">
        <v>112</v>
      </c>
      <c r="V11" s="104" t="s">
        <v>112</v>
      </c>
      <c r="W11" s="104" t="s">
        <v>112</v>
      </c>
      <c r="X11" s="104" t="s">
        <v>112</v>
      </c>
      <c r="Y11" s="104" t="s">
        <v>112</v>
      </c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3"/>
      <c r="AK11" s="14">
        <f t="shared" si="0"/>
        <v>7</v>
      </c>
      <c r="AL11" s="4"/>
    </row>
    <row r="12" spans="1:42" ht="15" customHeight="1" x14ac:dyDescent="0.25">
      <c r="B12" s="284"/>
      <c r="C12" s="257" t="s">
        <v>95</v>
      </c>
      <c r="D12" s="257"/>
      <c r="E12" s="3"/>
      <c r="F12" s="3"/>
      <c r="G12" s="3"/>
      <c r="H12" s="52"/>
      <c r="I12" s="100" t="s">
        <v>53</v>
      </c>
      <c r="J12" s="100" t="s">
        <v>53</v>
      </c>
      <c r="K12" s="100" t="s">
        <v>53</v>
      </c>
      <c r="L12" s="100" t="s">
        <v>53</v>
      </c>
      <c r="M12" s="100" t="s">
        <v>53</v>
      </c>
      <c r="N12" s="100" t="s">
        <v>53</v>
      </c>
      <c r="O12" s="100" t="s">
        <v>53</v>
      </c>
      <c r="P12" s="82" t="s">
        <v>53</v>
      </c>
      <c r="Q12" s="82" t="s">
        <v>53</v>
      </c>
      <c r="R12" s="82" t="s">
        <v>53</v>
      </c>
      <c r="S12" s="82" t="s">
        <v>53</v>
      </c>
      <c r="T12" s="82" t="s">
        <v>53</v>
      </c>
      <c r="U12" s="89" t="s">
        <v>53</v>
      </c>
      <c r="V12" s="82"/>
      <c r="W12" s="82"/>
      <c r="X12" s="82"/>
      <c r="Y12" s="82"/>
      <c r="Z12" s="82"/>
      <c r="AA12" s="82"/>
      <c r="AB12" s="82"/>
      <c r="AC12" s="52"/>
      <c r="AD12" s="52"/>
      <c r="AE12" s="52"/>
      <c r="AF12" s="52"/>
      <c r="AG12" s="52"/>
      <c r="AH12" s="52"/>
      <c r="AI12" s="82"/>
      <c r="AJ12" s="3"/>
      <c r="AK12" s="14">
        <f t="shared" si="0"/>
        <v>6.5</v>
      </c>
      <c r="AL12" s="4"/>
    </row>
    <row r="13" spans="1:42" ht="15" customHeight="1" x14ac:dyDescent="0.25">
      <c r="B13" s="284"/>
      <c r="C13" s="257" t="s">
        <v>84</v>
      </c>
      <c r="D13" s="257"/>
      <c r="E13" s="3"/>
      <c r="F13" s="3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97" t="s">
        <v>82</v>
      </c>
      <c r="AA13" s="91" t="s">
        <v>54</v>
      </c>
      <c r="AB13" s="82" t="s">
        <v>54</v>
      </c>
      <c r="AC13" s="82" t="s">
        <v>54</v>
      </c>
      <c r="AD13" s="82" t="s">
        <v>54</v>
      </c>
      <c r="AE13" s="82" t="s">
        <v>54</v>
      </c>
      <c r="AF13" s="82" t="s">
        <v>54</v>
      </c>
      <c r="AG13" s="82" t="s">
        <v>54</v>
      </c>
      <c r="AH13" s="82" t="s">
        <v>54</v>
      </c>
      <c r="AI13" s="10" t="s">
        <v>57</v>
      </c>
      <c r="AJ13" s="68"/>
      <c r="AK13" s="69">
        <v>5</v>
      </c>
      <c r="AL13" s="4"/>
    </row>
    <row r="14" spans="1:42" ht="15" customHeight="1" x14ac:dyDescent="0.25">
      <c r="B14" s="284"/>
      <c r="C14" s="257" t="s">
        <v>113</v>
      </c>
      <c r="D14" s="257"/>
      <c r="E14" s="48"/>
      <c r="F14" s="48"/>
      <c r="G14" s="48"/>
      <c r="H14" s="48"/>
      <c r="I14" s="48"/>
      <c r="J14" s="48"/>
      <c r="K14" s="48"/>
      <c r="L14" s="99" t="s">
        <v>54</v>
      </c>
      <c r="M14" s="99" t="s">
        <v>54</v>
      </c>
      <c r="N14" s="99" t="s">
        <v>54</v>
      </c>
      <c r="O14" s="99" t="s">
        <v>54</v>
      </c>
      <c r="P14" s="99" t="s">
        <v>54</v>
      </c>
      <c r="Q14" s="99" t="s">
        <v>54</v>
      </c>
      <c r="R14" s="99" t="s">
        <v>54</v>
      </c>
      <c r="S14" s="10" t="s">
        <v>57</v>
      </c>
      <c r="T14" s="10" t="s">
        <v>57</v>
      </c>
      <c r="U14" s="84" t="s">
        <v>57</v>
      </c>
      <c r="V14" s="10" t="s">
        <v>57</v>
      </c>
      <c r="W14" s="10" t="s">
        <v>57</v>
      </c>
      <c r="X14" s="10" t="s">
        <v>57</v>
      </c>
      <c r="Y14" s="10" t="s">
        <v>57</v>
      </c>
      <c r="Z14" s="83"/>
      <c r="AA14" s="83"/>
      <c r="AJ14" s="10" t="s">
        <v>57</v>
      </c>
      <c r="AK14" s="39"/>
      <c r="AL14" s="4"/>
    </row>
    <row r="15" spans="1:42" ht="15.95" customHeight="1" x14ac:dyDescent="0.25">
      <c r="B15" s="284"/>
      <c r="C15" s="257"/>
      <c r="D15" s="257"/>
      <c r="E15" s="3"/>
      <c r="F15" s="3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8"/>
      <c r="W15" s="88"/>
      <c r="X15" s="88"/>
      <c r="Y15" s="88"/>
      <c r="Z15" s="88"/>
      <c r="AA15" s="88"/>
      <c r="AB15" s="82"/>
      <c r="AC15" s="82"/>
      <c r="AD15" s="82"/>
      <c r="AE15" s="82"/>
      <c r="AF15" s="82"/>
      <c r="AG15" s="82"/>
      <c r="AH15" s="82"/>
      <c r="AI15" s="82"/>
      <c r="AJ15" s="3"/>
      <c r="AK15" s="39">
        <f t="shared" si="0"/>
        <v>0</v>
      </c>
      <c r="AL15" s="4"/>
    </row>
    <row r="16" spans="1:42" ht="15.95" customHeight="1" x14ac:dyDescent="0.25">
      <c r="B16" s="285"/>
      <c r="C16" s="291" t="s">
        <v>0</v>
      </c>
      <c r="D16" s="291"/>
      <c r="E16" s="3">
        <f>COUNTA(E3:E15)*0.5</f>
        <v>0</v>
      </c>
      <c r="F16" s="3">
        <f>COUNTA(F3:F15)*0.5</f>
        <v>0</v>
      </c>
      <c r="G16" s="3">
        <f t="shared" ref="G16:Y16" si="1">COUNTA(G3:G15)*0.5</f>
        <v>1</v>
      </c>
      <c r="H16" s="3">
        <f t="shared" si="1"/>
        <v>1.5</v>
      </c>
      <c r="I16" s="3">
        <f t="shared" si="1"/>
        <v>2</v>
      </c>
      <c r="J16" s="3">
        <f t="shared" si="1"/>
        <v>2</v>
      </c>
      <c r="K16" s="3">
        <f t="shared" si="1"/>
        <v>2</v>
      </c>
      <c r="L16" s="3">
        <f t="shared" si="1"/>
        <v>3.5</v>
      </c>
      <c r="M16" s="3">
        <f t="shared" si="1"/>
        <v>3.5</v>
      </c>
      <c r="N16" s="3">
        <f t="shared" si="1"/>
        <v>3.5</v>
      </c>
      <c r="O16" s="3">
        <f t="shared" si="1"/>
        <v>3.5</v>
      </c>
      <c r="P16" s="3">
        <f t="shared" si="1"/>
        <v>4</v>
      </c>
      <c r="Q16" s="3">
        <f t="shared" si="1"/>
        <v>4</v>
      </c>
      <c r="R16" s="3">
        <f t="shared" si="1"/>
        <v>4</v>
      </c>
      <c r="S16" s="3">
        <f t="shared" si="1"/>
        <v>4</v>
      </c>
      <c r="T16" s="3">
        <f t="shared" si="1"/>
        <v>3</v>
      </c>
      <c r="U16" s="3">
        <f t="shared" si="1"/>
        <v>2.5</v>
      </c>
      <c r="V16" s="3">
        <f t="shared" si="1"/>
        <v>2</v>
      </c>
      <c r="W16" s="3">
        <f t="shared" si="1"/>
        <v>2</v>
      </c>
      <c r="X16" s="3">
        <f t="shared" si="1"/>
        <v>2</v>
      </c>
      <c r="Y16" s="3">
        <f t="shared" si="1"/>
        <v>2.5</v>
      </c>
      <c r="Z16" s="3">
        <f>COUNTA(Z3:Z15)*0.5</f>
        <v>2</v>
      </c>
      <c r="AA16" s="3">
        <f t="shared" ref="AA16" si="2">COUNTA(AA3:AA15)*0.5</f>
        <v>2</v>
      </c>
      <c r="AB16" s="3">
        <f t="shared" ref="AB16" si="3">COUNTA(AB3:AB15)*0.5</f>
        <v>2</v>
      </c>
      <c r="AC16" s="3">
        <f t="shared" ref="AC16" si="4">COUNTA(AC3:AC15)*0.5</f>
        <v>1.5</v>
      </c>
      <c r="AD16" s="3">
        <f t="shared" ref="AD16" si="5">COUNTA(AD3:AD15)*0.5</f>
        <v>2</v>
      </c>
      <c r="AE16" s="3">
        <f t="shared" ref="AE16" si="6">COUNTA(AE3:AE15)*0.5</f>
        <v>2</v>
      </c>
      <c r="AF16" s="3">
        <f t="shared" ref="AF16" si="7">COUNTA(AF3:AF15)*0.5</f>
        <v>2</v>
      </c>
      <c r="AG16" s="3">
        <f t="shared" ref="AG16" si="8">COUNTA(AG3:AG15)*0.5</f>
        <v>2</v>
      </c>
      <c r="AH16" s="3">
        <f t="shared" ref="AH16" si="9">COUNTA(AH3:AH15)*0.5</f>
        <v>2</v>
      </c>
      <c r="AI16" s="3">
        <f t="shared" ref="AI16" si="10">COUNTA(AI3:AI15)*0.5</f>
        <v>2</v>
      </c>
      <c r="AJ16" s="3">
        <f>COUNTA(AJ3:AJ15)*0.5</f>
        <v>0.5</v>
      </c>
      <c r="AK16" s="14">
        <f>SUM(AK3:AK15)</f>
        <v>61</v>
      </c>
      <c r="AL16" s="4"/>
    </row>
    <row r="17" spans="2:44" x14ac:dyDescent="0.25">
      <c r="E17" s="17"/>
      <c r="F17" s="5"/>
      <c r="G17" s="5" t="s">
        <v>82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18"/>
      <c r="AL17" s="5"/>
    </row>
    <row r="18" spans="2:44" s="1" customFormat="1" ht="18.75" x14ac:dyDescent="0.3">
      <c r="B18" s="282">
        <v>42598</v>
      </c>
      <c r="C18" s="283"/>
      <c r="D18" s="283"/>
      <c r="E18" s="11" t="s">
        <v>35</v>
      </c>
      <c r="F18" s="11" t="s">
        <v>36</v>
      </c>
      <c r="G18" s="11" t="s">
        <v>37</v>
      </c>
      <c r="H18" s="11" t="s">
        <v>38</v>
      </c>
      <c r="I18" s="11" t="s">
        <v>39</v>
      </c>
      <c r="J18" s="11" t="s">
        <v>40</v>
      </c>
      <c r="K18" s="11" t="s">
        <v>9</v>
      </c>
      <c r="L18" s="12" t="s">
        <v>10</v>
      </c>
      <c r="M18" s="12" t="s">
        <v>11</v>
      </c>
      <c r="N18" s="12" t="s">
        <v>12</v>
      </c>
      <c r="O18" s="12" t="s">
        <v>13</v>
      </c>
      <c r="P18" s="12" t="s">
        <v>14</v>
      </c>
      <c r="Q18" s="12" t="s">
        <v>15</v>
      </c>
      <c r="R18" s="13" t="s">
        <v>16</v>
      </c>
      <c r="S18" s="13" t="s">
        <v>17</v>
      </c>
      <c r="T18" s="13" t="s">
        <v>18</v>
      </c>
      <c r="U18" s="13" t="s">
        <v>19</v>
      </c>
      <c r="V18" s="13" t="s">
        <v>20</v>
      </c>
      <c r="W18" s="13" t="s">
        <v>21</v>
      </c>
      <c r="X18" s="12" t="s">
        <v>22</v>
      </c>
      <c r="Y18" s="12" t="s">
        <v>23</v>
      </c>
      <c r="Z18" s="12" t="s">
        <v>24</v>
      </c>
      <c r="AA18" s="12" t="s">
        <v>25</v>
      </c>
      <c r="AB18" s="12" t="s">
        <v>26</v>
      </c>
      <c r="AC18" s="12" t="s">
        <v>27</v>
      </c>
      <c r="AD18" s="13" t="s">
        <v>28</v>
      </c>
      <c r="AE18" s="13" t="s">
        <v>29</v>
      </c>
      <c r="AF18" s="13" t="s">
        <v>30</v>
      </c>
      <c r="AG18" s="13" t="s">
        <v>31</v>
      </c>
      <c r="AH18" s="13" t="s">
        <v>32</v>
      </c>
      <c r="AI18" s="11" t="s">
        <v>33</v>
      </c>
      <c r="AJ18" s="11" t="s">
        <v>34</v>
      </c>
      <c r="AK18" s="14" t="s">
        <v>0</v>
      </c>
      <c r="AL18" s="4"/>
      <c r="AP18" s="8"/>
    </row>
    <row r="19" spans="2:44" ht="15" customHeight="1" x14ac:dyDescent="0.25">
      <c r="B19" s="15" t="s">
        <v>55</v>
      </c>
      <c r="C19" s="257" t="s">
        <v>41</v>
      </c>
      <c r="D19" s="257"/>
      <c r="E19" s="3"/>
      <c r="F19" s="3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14">
        <f>COUNTA(E19:AJ19)*0.5</f>
        <v>0</v>
      </c>
      <c r="AL19" s="4"/>
    </row>
    <row r="20" spans="2:44" ht="15" customHeight="1" x14ac:dyDescent="0.25">
      <c r="B20" s="16" t="s">
        <v>56</v>
      </c>
      <c r="C20" s="257" t="s">
        <v>42</v>
      </c>
      <c r="D20" s="257"/>
      <c r="E20" s="3"/>
      <c r="F20" s="3"/>
      <c r="G20" s="3" t="s">
        <v>53</v>
      </c>
      <c r="H20" s="3" t="s">
        <v>53</v>
      </c>
      <c r="I20" s="3" t="s">
        <v>53</v>
      </c>
      <c r="J20" s="3" t="s">
        <v>53</v>
      </c>
      <c r="K20" s="3" t="s">
        <v>53</v>
      </c>
      <c r="L20" s="3" t="s">
        <v>53</v>
      </c>
      <c r="M20" s="3" t="s">
        <v>53</v>
      </c>
      <c r="N20" s="3" t="s">
        <v>53</v>
      </c>
      <c r="O20" s="3" t="s">
        <v>53</v>
      </c>
      <c r="P20" s="48" t="s">
        <v>53</v>
      </c>
      <c r="Q20" s="3" t="s">
        <v>53</v>
      </c>
      <c r="R20" s="46" t="s">
        <v>53</v>
      </c>
      <c r="S20" s="3" t="s">
        <v>53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14">
        <f>COUNTA(E20:AJ20)*0.5</f>
        <v>6.5</v>
      </c>
      <c r="AL20" s="4"/>
    </row>
    <row r="21" spans="2:44" ht="15" customHeight="1" x14ac:dyDescent="0.25">
      <c r="B21" s="286" t="s">
        <v>81</v>
      </c>
      <c r="C21" s="257" t="s">
        <v>43</v>
      </c>
      <c r="D21" s="257"/>
      <c r="E21" s="3"/>
      <c r="F21" s="3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3"/>
      <c r="AK21" s="14">
        <f t="shared" ref="AK21:AK32" si="11">COUNTA(E21:AJ21)*0.5</f>
        <v>0</v>
      </c>
      <c r="AL21" s="4"/>
    </row>
    <row r="22" spans="2:44" ht="15" customHeight="1" x14ac:dyDescent="0.25">
      <c r="B22" s="284"/>
      <c r="C22" s="257" t="s">
        <v>66</v>
      </c>
      <c r="D22" s="257" t="s">
        <v>60</v>
      </c>
      <c r="E22" s="3"/>
      <c r="F22" s="3"/>
      <c r="G22" s="31"/>
      <c r="H22" s="31"/>
      <c r="I22" s="31"/>
      <c r="J22" s="31"/>
      <c r="K22" s="31"/>
      <c r="L22" s="48" t="s">
        <v>54</v>
      </c>
      <c r="M22" s="48" t="s">
        <v>54</v>
      </c>
      <c r="N22" s="48" t="s">
        <v>54</v>
      </c>
      <c r="O22" s="48" t="s">
        <v>54</v>
      </c>
      <c r="P22" s="48" t="s">
        <v>54</v>
      </c>
      <c r="Q22" s="48"/>
      <c r="R22" s="48" t="s">
        <v>54</v>
      </c>
      <c r="S22" s="48" t="s">
        <v>54</v>
      </c>
      <c r="T22" s="48" t="s">
        <v>54</v>
      </c>
      <c r="U22" s="48" t="s">
        <v>54</v>
      </c>
      <c r="V22" s="48" t="s">
        <v>54</v>
      </c>
      <c r="W22" s="48" t="s">
        <v>54</v>
      </c>
      <c r="X22" s="48"/>
      <c r="Y22" s="38"/>
      <c r="Z22" s="31"/>
      <c r="AA22" s="31"/>
      <c r="AB22" s="31"/>
      <c r="AC22" s="31"/>
      <c r="AD22" s="31"/>
      <c r="AE22" s="31"/>
      <c r="AF22" s="31"/>
      <c r="AG22" s="31"/>
      <c r="AH22" s="31"/>
      <c r="AI22" s="3"/>
      <c r="AJ22" s="3"/>
      <c r="AK22" s="14">
        <f t="shared" si="11"/>
        <v>5.5</v>
      </c>
      <c r="AL22" s="4"/>
    </row>
    <row r="23" spans="2:44" ht="15" customHeight="1" x14ac:dyDescent="0.25">
      <c r="B23" s="284"/>
      <c r="C23" s="257" t="s">
        <v>83</v>
      </c>
      <c r="D23" s="257" t="s">
        <v>61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31"/>
      <c r="Q23" s="31"/>
      <c r="R23" s="31"/>
      <c r="S23" s="31"/>
      <c r="T23" s="31"/>
      <c r="U23" s="31"/>
      <c r="V23" s="86" t="s">
        <v>53</v>
      </c>
      <c r="W23" s="64" t="s">
        <v>53</v>
      </c>
      <c r="X23" s="64" t="s">
        <v>53</v>
      </c>
      <c r="Y23" s="64" t="s">
        <v>53</v>
      </c>
      <c r="Z23" s="31" t="s">
        <v>53</v>
      </c>
      <c r="AA23" s="31" t="s">
        <v>53</v>
      </c>
      <c r="AB23" s="31" t="s">
        <v>53</v>
      </c>
      <c r="AC23" s="86" t="s">
        <v>53</v>
      </c>
      <c r="AD23" s="31" t="s">
        <v>53</v>
      </c>
      <c r="AE23" s="31" t="s">
        <v>53</v>
      </c>
      <c r="AF23" s="31" t="s">
        <v>53</v>
      </c>
      <c r="AG23" s="31" t="s">
        <v>53</v>
      </c>
      <c r="AH23" s="64" t="s">
        <v>53</v>
      </c>
      <c r="AI23" s="64" t="s">
        <v>53</v>
      </c>
      <c r="AJ23" s="3"/>
      <c r="AK23" s="14">
        <f t="shared" si="11"/>
        <v>7</v>
      </c>
      <c r="AL23" s="4"/>
    </row>
    <row r="24" spans="2:44" ht="15" customHeight="1" x14ac:dyDescent="0.25">
      <c r="B24" s="284"/>
      <c r="C24" s="259" t="s">
        <v>92</v>
      </c>
      <c r="D24" s="259" t="s">
        <v>62</v>
      </c>
      <c r="E24" s="3"/>
      <c r="F24" s="3"/>
      <c r="G24" s="31"/>
      <c r="H24" s="31"/>
      <c r="I24" s="31"/>
      <c r="J24" s="31"/>
      <c r="K24" s="31"/>
      <c r="L24" s="38"/>
      <c r="M24" s="38"/>
      <c r="N24" s="38"/>
      <c r="O24" s="38"/>
      <c r="P24" s="56"/>
      <c r="Q24" s="104" t="s">
        <v>112</v>
      </c>
      <c r="R24" s="104" t="s">
        <v>112</v>
      </c>
      <c r="S24" s="104" t="s">
        <v>112</v>
      </c>
      <c r="T24" s="104" t="s">
        <v>112</v>
      </c>
      <c r="U24" s="104" t="s">
        <v>112</v>
      </c>
      <c r="V24" s="104" t="s">
        <v>112</v>
      </c>
      <c r="W24" s="104" t="s">
        <v>112</v>
      </c>
      <c r="X24" s="104" t="s">
        <v>112</v>
      </c>
      <c r="Y24" s="104" t="s">
        <v>112</v>
      </c>
      <c r="Z24" s="48"/>
      <c r="AA24" s="70"/>
      <c r="AB24" s="104" t="s">
        <v>112</v>
      </c>
      <c r="AC24" s="104" t="s">
        <v>112</v>
      </c>
      <c r="AD24" s="104" t="s">
        <v>112</v>
      </c>
      <c r="AE24" s="104" t="s">
        <v>112</v>
      </c>
      <c r="AF24" s="104" t="s">
        <v>112</v>
      </c>
      <c r="AG24" s="104" t="s">
        <v>112</v>
      </c>
      <c r="AH24" s="104" t="s">
        <v>112</v>
      </c>
      <c r="AI24" s="104" t="s">
        <v>112</v>
      </c>
      <c r="AJ24" s="3"/>
      <c r="AK24" s="14">
        <f t="shared" si="11"/>
        <v>8.5</v>
      </c>
      <c r="AL24" s="4"/>
      <c r="AN24" t="s">
        <v>99</v>
      </c>
      <c r="AR24" t="s">
        <v>100</v>
      </c>
    </row>
    <row r="25" spans="2:44" ht="15" customHeight="1" x14ac:dyDescent="0.25">
      <c r="B25" s="284"/>
      <c r="C25" s="302" t="s">
        <v>115</v>
      </c>
      <c r="D25" s="303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 t="s">
        <v>54</v>
      </c>
      <c r="R25" s="100" t="s">
        <v>54</v>
      </c>
      <c r="S25" s="100" t="s">
        <v>54</v>
      </c>
      <c r="T25" s="100" t="s">
        <v>54</v>
      </c>
      <c r="U25" s="100" t="s">
        <v>54</v>
      </c>
      <c r="V25" s="100" t="s">
        <v>54</v>
      </c>
      <c r="W25" s="100" t="s">
        <v>54</v>
      </c>
      <c r="X25" s="10" t="s">
        <v>57</v>
      </c>
      <c r="Y25" s="10" t="s">
        <v>57</v>
      </c>
      <c r="Z25" s="105"/>
      <c r="AA25" s="105"/>
      <c r="AB25" s="100" t="s">
        <v>54</v>
      </c>
      <c r="AC25" s="100" t="s">
        <v>54</v>
      </c>
      <c r="AD25" s="100" t="s">
        <v>54</v>
      </c>
      <c r="AE25" s="100" t="s">
        <v>54</v>
      </c>
      <c r="AF25" s="100" t="s">
        <v>54</v>
      </c>
      <c r="AG25" s="100" t="s">
        <v>54</v>
      </c>
      <c r="AH25" s="100" t="s">
        <v>54</v>
      </c>
      <c r="AI25" s="10" t="s">
        <v>57</v>
      </c>
      <c r="AJ25" s="10" t="s">
        <v>57</v>
      </c>
      <c r="AK25" s="102"/>
      <c r="AL25" s="4"/>
    </row>
    <row r="26" spans="2:44" ht="15" customHeight="1" x14ac:dyDescent="0.25">
      <c r="B26" s="284"/>
      <c r="C26" s="257" t="s">
        <v>69</v>
      </c>
      <c r="D26" s="257"/>
      <c r="E26" s="10"/>
      <c r="F26" s="10"/>
      <c r="G26" s="43"/>
      <c r="H26" s="43" t="s">
        <v>53</v>
      </c>
      <c r="I26" s="43" t="s">
        <v>53</v>
      </c>
      <c r="J26" s="43" t="s">
        <v>53</v>
      </c>
      <c r="K26" s="99" t="s">
        <v>54</v>
      </c>
      <c r="L26" s="43" t="s">
        <v>53</v>
      </c>
      <c r="M26" s="43" t="s">
        <v>53</v>
      </c>
      <c r="N26" s="43" t="s">
        <v>53</v>
      </c>
      <c r="O26" s="43" t="s">
        <v>53</v>
      </c>
      <c r="P26" s="48" t="s">
        <v>53</v>
      </c>
      <c r="Q26" s="43" t="s">
        <v>53</v>
      </c>
      <c r="R26" s="43" t="s">
        <v>53</v>
      </c>
      <c r="S26" s="43" t="s">
        <v>53</v>
      </c>
      <c r="T26" s="43" t="s">
        <v>53</v>
      </c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30"/>
      <c r="AJ26" s="3"/>
      <c r="AK26" s="14">
        <f t="shared" si="11"/>
        <v>6.5</v>
      </c>
      <c r="AL26" s="4"/>
    </row>
    <row r="27" spans="2:44" ht="15" customHeight="1" x14ac:dyDescent="0.25">
      <c r="B27" s="284"/>
      <c r="C27" s="257" t="s">
        <v>116</v>
      </c>
      <c r="D27" s="257" t="s">
        <v>63</v>
      </c>
      <c r="E27" s="3"/>
      <c r="F27" s="3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D27" s="110" t="s">
        <v>54</v>
      </c>
      <c r="AE27" s="110" t="s">
        <v>54</v>
      </c>
      <c r="AF27" s="110" t="s">
        <v>54</v>
      </c>
      <c r="AG27" s="110" t="s">
        <v>54</v>
      </c>
      <c r="AH27" s="110" t="s">
        <v>54</v>
      </c>
      <c r="AI27" s="110" t="s">
        <v>54</v>
      </c>
      <c r="AJ27" s="3"/>
      <c r="AK27" s="14">
        <f t="shared" si="11"/>
        <v>3</v>
      </c>
      <c r="AL27" s="4"/>
    </row>
    <row r="28" spans="2:44" ht="15" customHeight="1" x14ac:dyDescent="0.25">
      <c r="B28" s="284"/>
      <c r="C28" s="259" t="s">
        <v>101</v>
      </c>
      <c r="D28" s="259" t="s">
        <v>64</v>
      </c>
      <c r="E28" s="3"/>
      <c r="F28" s="3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71"/>
      <c r="Y28" s="104" t="s">
        <v>112</v>
      </c>
      <c r="Z28" s="104" t="s">
        <v>112</v>
      </c>
      <c r="AA28" s="104" t="s">
        <v>112</v>
      </c>
      <c r="AB28" s="104" t="s">
        <v>112</v>
      </c>
      <c r="AC28" s="104" t="s">
        <v>112</v>
      </c>
      <c r="AD28" s="104" t="s">
        <v>112</v>
      </c>
      <c r="AE28" s="104" t="s">
        <v>112</v>
      </c>
      <c r="AF28" s="104" t="s">
        <v>112</v>
      </c>
      <c r="AG28" s="104" t="s">
        <v>112</v>
      </c>
      <c r="AH28" s="104" t="s">
        <v>112</v>
      </c>
      <c r="AI28" s="104" t="s">
        <v>112</v>
      </c>
      <c r="AJ28" s="3"/>
      <c r="AK28" s="14">
        <f t="shared" si="11"/>
        <v>5.5</v>
      </c>
      <c r="AL28" s="4"/>
    </row>
    <row r="29" spans="2:44" ht="15" customHeight="1" x14ac:dyDescent="0.25">
      <c r="B29" s="284"/>
      <c r="C29" s="257" t="s">
        <v>95</v>
      </c>
      <c r="D29" s="257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86" t="s">
        <v>53</v>
      </c>
      <c r="Q29" s="86" t="s">
        <v>53</v>
      </c>
      <c r="R29" s="86" t="s">
        <v>53</v>
      </c>
      <c r="S29" s="86" t="s">
        <v>53</v>
      </c>
      <c r="T29" s="87" t="s">
        <v>53</v>
      </c>
      <c r="U29" s="87" t="s">
        <v>53</v>
      </c>
      <c r="V29" s="52"/>
      <c r="W29" s="52"/>
      <c r="X29" s="52"/>
      <c r="Y29" s="52"/>
      <c r="Z29" s="52"/>
      <c r="AA29" s="52"/>
      <c r="AB29" s="52"/>
      <c r="AC29" s="52"/>
      <c r="AD29" s="52" t="s">
        <v>53</v>
      </c>
      <c r="AE29" s="52" t="s">
        <v>53</v>
      </c>
      <c r="AF29" s="52" t="s">
        <v>53</v>
      </c>
      <c r="AG29" s="52" t="s">
        <v>53</v>
      </c>
      <c r="AH29" s="52" t="s">
        <v>53</v>
      </c>
      <c r="AI29" s="73" t="s">
        <v>53</v>
      </c>
      <c r="AJ29" s="3"/>
      <c r="AK29" s="14">
        <f t="shared" si="11"/>
        <v>6</v>
      </c>
      <c r="AL29" s="4"/>
    </row>
    <row r="30" spans="2:44" ht="15" customHeight="1" x14ac:dyDescent="0.25">
      <c r="B30" s="284"/>
      <c r="C30" s="257" t="str">
        <f>+C13</f>
        <v>Katia BOUSBA</v>
      </c>
      <c r="D30" s="257"/>
      <c r="E30" s="3"/>
      <c r="F30" s="3"/>
      <c r="G30" s="3"/>
      <c r="H30" s="32"/>
      <c r="I30" s="32"/>
      <c r="J30" s="32"/>
      <c r="K30" s="32"/>
      <c r="L30" s="32"/>
      <c r="M30" s="32"/>
      <c r="N30" s="46"/>
      <c r="O30" s="46"/>
      <c r="P30" s="46"/>
      <c r="Q30" s="46"/>
      <c r="R30" s="46"/>
      <c r="S30" s="46"/>
      <c r="T30" s="46"/>
      <c r="U30" s="46"/>
      <c r="V30" s="46"/>
      <c r="W30" s="47"/>
      <c r="X30" s="55"/>
      <c r="Y30" s="55"/>
      <c r="Z30" s="55"/>
      <c r="AA30" s="55"/>
      <c r="AB30" s="63"/>
      <c r="AC30" s="55"/>
      <c r="AD30" s="55"/>
      <c r="AE30" s="55"/>
      <c r="AF30" s="55"/>
      <c r="AG30" s="55"/>
      <c r="AH30" s="55"/>
      <c r="AI30" s="60"/>
      <c r="AJ30" s="3"/>
      <c r="AK30" s="14">
        <f t="shared" si="11"/>
        <v>0</v>
      </c>
      <c r="AL30" s="4"/>
    </row>
    <row r="31" spans="2:44" ht="15" customHeight="1" x14ac:dyDescent="0.25">
      <c r="B31" s="284"/>
      <c r="C31" s="257" t="s">
        <v>113</v>
      </c>
      <c r="D31" s="257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105"/>
      <c r="R31" s="105"/>
      <c r="S31" s="105"/>
      <c r="T31" s="105"/>
      <c r="U31" s="105"/>
      <c r="V31" s="105"/>
      <c r="W31" s="105"/>
      <c r="X31" s="105"/>
      <c r="Y31" s="99" t="s">
        <v>54</v>
      </c>
      <c r="Z31" s="99" t="s">
        <v>54</v>
      </c>
      <c r="AA31" s="99" t="s">
        <v>54</v>
      </c>
      <c r="AB31" s="99" t="s">
        <v>54</v>
      </c>
      <c r="AC31" s="99" t="s">
        <v>54</v>
      </c>
      <c r="AD31" s="99" t="s">
        <v>54</v>
      </c>
      <c r="AE31" s="99" t="s">
        <v>54</v>
      </c>
      <c r="AF31" s="99" t="s">
        <v>54</v>
      </c>
      <c r="AG31" s="99" t="s">
        <v>54</v>
      </c>
      <c r="AH31" s="99" t="s">
        <v>54</v>
      </c>
      <c r="AI31" s="99" t="s">
        <v>57</v>
      </c>
      <c r="AJ31" s="38"/>
      <c r="AK31" s="39">
        <f t="shared" si="11"/>
        <v>5.5</v>
      </c>
      <c r="AL31" s="4"/>
    </row>
    <row r="32" spans="2:44" ht="15.95" customHeight="1" x14ac:dyDescent="0.25">
      <c r="B32" s="284"/>
      <c r="C32" s="257"/>
      <c r="D32" s="257"/>
      <c r="E32" s="38"/>
      <c r="F32" s="38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38"/>
      <c r="AK32" s="39">
        <f t="shared" si="11"/>
        <v>0</v>
      </c>
      <c r="AL32" s="4"/>
    </row>
    <row r="33" spans="2:44" ht="15.95" customHeight="1" x14ac:dyDescent="0.25">
      <c r="B33" s="285"/>
      <c r="C33" s="291" t="s">
        <v>0</v>
      </c>
      <c r="D33" s="291"/>
      <c r="E33" s="3">
        <f>COUNTA(E19:E32)*0.5</f>
        <v>0</v>
      </c>
      <c r="F33" s="3">
        <f>COUNTA(F19:F32)*0.5</f>
        <v>0</v>
      </c>
      <c r="G33" s="3">
        <f t="shared" ref="G33" si="12">COUNTA(G19:G32)*0.5</f>
        <v>0.5</v>
      </c>
      <c r="H33" s="3">
        <f t="shared" ref="H33" si="13">COUNTA(H19:H32)*0.5</f>
        <v>1</v>
      </c>
      <c r="I33" s="3">
        <f t="shared" ref="I33" si="14">COUNTA(I19:I32)*0.5</f>
        <v>1</v>
      </c>
      <c r="J33" s="3">
        <f t="shared" ref="J33" si="15">COUNTA(J19:J32)*0.5</f>
        <v>1</v>
      </c>
      <c r="K33" s="3">
        <f t="shared" ref="K33" si="16">COUNTA(K19:K32)*0.5</f>
        <v>1</v>
      </c>
      <c r="L33" s="3">
        <f t="shared" ref="L33" si="17">COUNTA(L19:L32)*0.5</f>
        <v>1.5</v>
      </c>
      <c r="M33" s="3">
        <f t="shared" ref="M33" si="18">COUNTA(M19:M32)*0.5</f>
        <v>1.5</v>
      </c>
      <c r="N33" s="3">
        <f t="shared" ref="N33" si="19">COUNTA(N19:N32)*0.5</f>
        <v>1.5</v>
      </c>
      <c r="O33" s="3">
        <f t="shared" ref="O33" si="20">COUNTA(O19:O32)*0.5</f>
        <v>1.5</v>
      </c>
      <c r="P33" s="3">
        <f t="shared" ref="P33" si="21">COUNTA(P19:P32)*0.5</f>
        <v>2</v>
      </c>
      <c r="Q33" s="3">
        <f t="shared" ref="Q33" si="22">COUNTA(Q19:Q32)*0.5</f>
        <v>2.5</v>
      </c>
      <c r="R33" s="3">
        <f t="shared" ref="R33" si="23">COUNTA(R19:R32)*0.5</f>
        <v>3</v>
      </c>
      <c r="S33" s="3">
        <f t="shared" ref="S33" si="24">COUNTA(S19:S32)*0.5</f>
        <v>3</v>
      </c>
      <c r="T33" s="3">
        <f t="shared" ref="T33" si="25">COUNTA(T19:T32)*0.5</f>
        <v>2.5</v>
      </c>
      <c r="U33" s="3">
        <f t="shared" ref="U33" si="26">COUNTA(U19:U32)*0.5</f>
        <v>2</v>
      </c>
      <c r="V33" s="3">
        <f t="shared" ref="V33" si="27">COUNTA(V19:V32)*0.5</f>
        <v>2</v>
      </c>
      <c r="W33" s="3">
        <f t="shared" ref="W33" si="28">COUNTA(W19:W32)*0.5</f>
        <v>2</v>
      </c>
      <c r="X33" s="3">
        <f t="shared" ref="X33" si="29">COUNTA(X19:X32)*0.5</f>
        <v>1.5</v>
      </c>
      <c r="Y33" s="3">
        <f t="shared" ref="Y33" si="30">COUNTA(Y19:Y32)*0.5</f>
        <v>2.5</v>
      </c>
      <c r="Z33" s="3">
        <f>COUNTA(Z19:Z32)*0.5</f>
        <v>1.5</v>
      </c>
      <c r="AA33" s="3">
        <f t="shared" ref="AA33" si="31">COUNTA(AA19:AA32)*0.5</f>
        <v>1.5</v>
      </c>
      <c r="AB33" s="3">
        <f t="shared" ref="AB33" si="32">COUNTA(AB19:AB32)*0.5</f>
        <v>2.5</v>
      </c>
      <c r="AC33" s="3">
        <f t="shared" ref="AC33" si="33">COUNTA(AC19:AC32)*0.5</f>
        <v>2.5</v>
      </c>
      <c r="AD33" s="3">
        <f t="shared" ref="AD33" si="34">COUNTA(AD19:AD32)*0.5</f>
        <v>3.5</v>
      </c>
      <c r="AE33" s="3">
        <f t="shared" ref="AE33" si="35">COUNTA(AE19:AE32)*0.5</f>
        <v>3.5</v>
      </c>
      <c r="AF33" s="3">
        <f t="shared" ref="AF33" si="36">COUNTA(AF19:AF32)*0.5</f>
        <v>3.5</v>
      </c>
      <c r="AG33" s="3">
        <f t="shared" ref="AG33" si="37">COUNTA(AG19:AG32)*0.5</f>
        <v>3.5</v>
      </c>
      <c r="AH33" s="3">
        <f t="shared" ref="AH33" si="38">COUNTA(AH19:AH32)*0.5</f>
        <v>3.5</v>
      </c>
      <c r="AI33" s="3">
        <f t="shared" ref="AI33" si="39">COUNTA(AI19:AI32)*0.5</f>
        <v>3.5</v>
      </c>
      <c r="AJ33" s="3">
        <f>COUNTA(AJ19:AJ32)*0.5</f>
        <v>0.5</v>
      </c>
      <c r="AK33" s="14">
        <f>SUM(AK19:AK32)</f>
        <v>54</v>
      </c>
      <c r="AL33" s="4"/>
    </row>
    <row r="35" spans="2:44" s="1" customFormat="1" ht="18.75" x14ac:dyDescent="0.3">
      <c r="B35" s="282">
        <v>42599</v>
      </c>
      <c r="C35" s="283"/>
      <c r="D35" s="283"/>
      <c r="E35" s="11" t="s">
        <v>35</v>
      </c>
      <c r="F35" s="11" t="s">
        <v>36</v>
      </c>
      <c r="G35" s="11" t="s">
        <v>37</v>
      </c>
      <c r="H35" s="11" t="s">
        <v>38</v>
      </c>
      <c r="I35" s="11" t="s">
        <v>39</v>
      </c>
      <c r="J35" s="11" t="s">
        <v>40</v>
      </c>
      <c r="K35" s="11" t="s">
        <v>9</v>
      </c>
      <c r="L35" s="12" t="s">
        <v>10</v>
      </c>
      <c r="M35" s="12" t="s">
        <v>11</v>
      </c>
      <c r="N35" s="12" t="s">
        <v>12</v>
      </c>
      <c r="O35" s="12" t="s">
        <v>13</v>
      </c>
      <c r="P35" s="12" t="s">
        <v>14</v>
      </c>
      <c r="Q35" s="12" t="s">
        <v>15</v>
      </c>
      <c r="R35" s="13" t="s">
        <v>16</v>
      </c>
      <c r="S35" s="13" t="s">
        <v>17</v>
      </c>
      <c r="T35" s="13" t="s">
        <v>18</v>
      </c>
      <c r="U35" s="13" t="s">
        <v>19</v>
      </c>
      <c r="V35" s="13" t="s">
        <v>20</v>
      </c>
      <c r="W35" s="13" t="s">
        <v>21</v>
      </c>
      <c r="X35" s="12" t="s">
        <v>22</v>
      </c>
      <c r="Y35" s="12" t="s">
        <v>23</v>
      </c>
      <c r="Z35" s="12" t="s">
        <v>24</v>
      </c>
      <c r="AA35" s="12" t="s">
        <v>25</v>
      </c>
      <c r="AB35" s="12" t="s">
        <v>26</v>
      </c>
      <c r="AC35" s="12" t="s">
        <v>27</v>
      </c>
      <c r="AD35" s="13" t="s">
        <v>28</v>
      </c>
      <c r="AE35" s="13" t="s">
        <v>29</v>
      </c>
      <c r="AF35" s="13" t="s">
        <v>30</v>
      </c>
      <c r="AG35" s="13" t="s">
        <v>31</v>
      </c>
      <c r="AH35" s="13" t="s">
        <v>32</v>
      </c>
      <c r="AI35" s="11" t="s">
        <v>33</v>
      </c>
      <c r="AJ35" s="11" t="s">
        <v>34</v>
      </c>
      <c r="AK35" s="14" t="s">
        <v>0</v>
      </c>
      <c r="AL35" s="4"/>
      <c r="AP35" s="8"/>
    </row>
    <row r="36" spans="2:44" ht="15" customHeight="1" x14ac:dyDescent="0.25">
      <c r="B36" s="15" t="s">
        <v>55</v>
      </c>
      <c r="C36" s="287" t="s">
        <v>41</v>
      </c>
      <c r="D36" s="288"/>
      <c r="E36" s="3"/>
      <c r="F36" s="3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14">
        <f>COUNTA(E36:AJ36)*0.5</f>
        <v>0</v>
      </c>
      <c r="AL36" s="4"/>
    </row>
    <row r="37" spans="2:44" ht="15" customHeight="1" x14ac:dyDescent="0.25">
      <c r="B37" s="16" t="s">
        <v>56</v>
      </c>
      <c r="C37" s="287" t="s">
        <v>42</v>
      </c>
      <c r="D37" s="288"/>
      <c r="E37" s="3"/>
      <c r="F37" s="3"/>
      <c r="G37" s="3" t="s">
        <v>53</v>
      </c>
      <c r="H37" s="3" t="s">
        <v>53</v>
      </c>
      <c r="I37" s="3" t="s">
        <v>53</v>
      </c>
      <c r="J37" s="3" t="s">
        <v>53</v>
      </c>
      <c r="K37" s="3" t="s">
        <v>53</v>
      </c>
      <c r="L37" s="3" t="s">
        <v>53</v>
      </c>
      <c r="M37" s="3" t="s">
        <v>53</v>
      </c>
      <c r="N37" s="3" t="s">
        <v>53</v>
      </c>
      <c r="O37" s="3" t="s">
        <v>53</v>
      </c>
      <c r="P37" s="3" t="s">
        <v>53</v>
      </c>
      <c r="Q37" s="3" t="s">
        <v>53</v>
      </c>
      <c r="R37" s="46" t="s">
        <v>53</v>
      </c>
      <c r="S37" s="3" t="s">
        <v>53</v>
      </c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14">
        <f>COUNTA(E37:AJ37)*0.5</f>
        <v>6.5</v>
      </c>
      <c r="AL37" s="4"/>
      <c r="AR37" s="1" t="s">
        <v>93</v>
      </c>
    </row>
    <row r="38" spans="2:44" ht="15" customHeight="1" x14ac:dyDescent="0.25">
      <c r="B38" s="286" t="s">
        <v>1</v>
      </c>
      <c r="C38" s="287" t="s">
        <v>43</v>
      </c>
      <c r="D38" s="288"/>
      <c r="E38" s="3"/>
      <c r="F38" s="3"/>
      <c r="G38" s="52" t="s">
        <v>53</v>
      </c>
      <c r="H38" s="52" t="s">
        <v>53</v>
      </c>
      <c r="I38" s="52" t="s">
        <v>53</v>
      </c>
      <c r="J38" s="52" t="s">
        <v>53</v>
      </c>
      <c r="K38" s="52" t="s">
        <v>53</v>
      </c>
      <c r="L38" s="52" t="s">
        <v>53</v>
      </c>
      <c r="M38" s="52" t="s">
        <v>53</v>
      </c>
      <c r="N38" s="52" t="s">
        <v>53</v>
      </c>
      <c r="O38" s="52" t="s">
        <v>53</v>
      </c>
      <c r="P38" s="52" t="s">
        <v>53</v>
      </c>
      <c r="Q38" s="52" t="s">
        <v>53</v>
      </c>
      <c r="R38" s="52" t="s">
        <v>53</v>
      </c>
      <c r="S38" s="52" t="s">
        <v>53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14">
        <f t="shared" ref="AK38:AK47" si="40">COUNTA(E38:AJ38)*0.5</f>
        <v>6.5</v>
      </c>
      <c r="AL38" s="4"/>
      <c r="AR38" t="s">
        <v>94</v>
      </c>
    </row>
    <row r="39" spans="2:44" ht="15" customHeight="1" x14ac:dyDescent="0.25">
      <c r="B39" s="284"/>
      <c r="C39" s="287" t="s">
        <v>66</v>
      </c>
      <c r="D39" s="288"/>
      <c r="E39" s="3"/>
      <c r="F39" s="3"/>
      <c r="G39" s="31"/>
      <c r="H39" s="31"/>
      <c r="I39" s="31"/>
      <c r="J39" s="31"/>
      <c r="K39" s="31"/>
      <c r="L39" s="38"/>
      <c r="M39" s="38"/>
      <c r="N39" s="38"/>
      <c r="O39" s="38"/>
      <c r="P39" s="38"/>
      <c r="Q39" s="48"/>
      <c r="R39" s="48"/>
      <c r="S39" s="38"/>
      <c r="T39" s="38"/>
      <c r="U39" s="38"/>
      <c r="V39" s="56"/>
      <c r="W39" s="56"/>
      <c r="X39" s="85" t="s">
        <v>54</v>
      </c>
      <c r="Y39" s="56" t="s">
        <v>54</v>
      </c>
      <c r="Z39" s="56" t="s">
        <v>54</v>
      </c>
      <c r="AA39" s="56" t="s">
        <v>54</v>
      </c>
      <c r="AB39" s="57" t="s">
        <v>54</v>
      </c>
      <c r="AC39" s="83"/>
      <c r="AD39" s="40" t="s">
        <v>85</v>
      </c>
      <c r="AE39" s="56" t="s">
        <v>54</v>
      </c>
      <c r="AF39" s="56" t="s">
        <v>54</v>
      </c>
      <c r="AG39" s="56" t="s">
        <v>54</v>
      </c>
      <c r="AH39" s="56" t="s">
        <v>54</v>
      </c>
      <c r="AI39" s="60" t="s">
        <v>57</v>
      </c>
      <c r="AJ39" s="3"/>
      <c r="AK39" s="14">
        <f t="shared" si="40"/>
        <v>5.5</v>
      </c>
      <c r="AL39" s="4"/>
      <c r="AM39" t="s">
        <v>90</v>
      </c>
    </row>
    <row r="40" spans="2:44" ht="15" customHeight="1" x14ac:dyDescent="0.25">
      <c r="B40" s="284"/>
      <c r="C40" s="287" t="s">
        <v>83</v>
      </c>
      <c r="D40" s="288"/>
      <c r="E40" s="7"/>
      <c r="F40" s="7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31"/>
      <c r="V40" s="64" t="s">
        <v>53</v>
      </c>
      <c r="W40" s="64" t="s">
        <v>53</v>
      </c>
      <c r="X40" s="64" t="s">
        <v>53</v>
      </c>
      <c r="Y40" s="64" t="s">
        <v>53</v>
      </c>
      <c r="Z40" s="31" t="s">
        <v>53</v>
      </c>
      <c r="AA40" s="31" t="s">
        <v>53</v>
      </c>
      <c r="AB40" s="86" t="s">
        <v>53</v>
      </c>
      <c r="AC40" s="86" t="s">
        <v>53</v>
      </c>
      <c r="AD40" s="31" t="s">
        <v>53</v>
      </c>
      <c r="AE40" s="31" t="s">
        <v>53</v>
      </c>
      <c r="AF40" s="31" t="s">
        <v>53</v>
      </c>
      <c r="AG40" s="31" t="s">
        <v>53</v>
      </c>
      <c r="AH40" s="64" t="s">
        <v>53</v>
      </c>
      <c r="AI40" s="64" t="s">
        <v>53</v>
      </c>
      <c r="AJ40" s="3"/>
      <c r="AK40" s="14">
        <f t="shared" si="40"/>
        <v>7</v>
      </c>
      <c r="AL40" s="4"/>
    </row>
    <row r="41" spans="2:44" ht="15" customHeight="1" x14ac:dyDescent="0.25">
      <c r="B41" s="284"/>
      <c r="C41" s="259" t="s">
        <v>102</v>
      </c>
      <c r="D41" s="259" t="s">
        <v>62</v>
      </c>
      <c r="E41" s="3"/>
      <c r="F41" s="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104" t="s">
        <v>112</v>
      </c>
      <c r="V41" s="104" t="s">
        <v>112</v>
      </c>
      <c r="W41" s="104" t="s">
        <v>112</v>
      </c>
      <c r="X41" s="104" t="s">
        <v>112</v>
      </c>
      <c r="Y41" s="104" t="s">
        <v>112</v>
      </c>
      <c r="Z41" s="104" t="s">
        <v>112</v>
      </c>
      <c r="AA41" s="104" t="s">
        <v>112</v>
      </c>
      <c r="AB41" s="104" t="s">
        <v>112</v>
      </c>
      <c r="AC41" s="104" t="s">
        <v>112</v>
      </c>
      <c r="AD41" s="104" t="s">
        <v>112</v>
      </c>
      <c r="AE41" s="104" t="s">
        <v>112</v>
      </c>
      <c r="AF41" s="104" t="s">
        <v>112</v>
      </c>
      <c r="AG41" s="104" t="s">
        <v>112</v>
      </c>
      <c r="AH41" s="104" t="s">
        <v>112</v>
      </c>
      <c r="AI41" s="104" t="s">
        <v>112</v>
      </c>
      <c r="AJ41" s="3"/>
      <c r="AK41" s="14">
        <f t="shared" si="40"/>
        <v>7.5</v>
      </c>
      <c r="AL41" s="4"/>
      <c r="AM41" t="s">
        <v>91</v>
      </c>
    </row>
    <row r="42" spans="2:44" ht="15" customHeight="1" x14ac:dyDescent="0.25">
      <c r="B42" s="284"/>
      <c r="C42" s="106"/>
      <c r="D42" s="106"/>
      <c r="E42" s="100"/>
      <c r="F42" s="100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100" t="s">
        <v>54</v>
      </c>
      <c r="V42" s="100" t="s">
        <v>54</v>
      </c>
      <c r="W42" s="100" t="s">
        <v>54</v>
      </c>
      <c r="X42" s="100" t="s">
        <v>54</v>
      </c>
      <c r="Y42" s="100" t="s">
        <v>54</v>
      </c>
      <c r="Z42" s="100" t="s">
        <v>54</v>
      </c>
      <c r="AA42" s="100" t="s">
        <v>54</v>
      </c>
      <c r="AB42" s="10" t="s">
        <v>57</v>
      </c>
      <c r="AC42" s="10" t="s">
        <v>57</v>
      </c>
      <c r="AD42" s="10" t="s">
        <v>57</v>
      </c>
      <c r="AE42" s="10" t="s">
        <v>57</v>
      </c>
      <c r="AF42" s="10" t="s">
        <v>57</v>
      </c>
      <c r="AG42" s="10" t="s">
        <v>57</v>
      </c>
      <c r="AH42" s="10" t="s">
        <v>57</v>
      </c>
      <c r="AI42" s="10" t="s">
        <v>57</v>
      </c>
      <c r="AJ42" s="100"/>
      <c r="AK42" s="102"/>
      <c r="AL42" s="4"/>
    </row>
    <row r="43" spans="2:44" ht="15" customHeight="1" x14ac:dyDescent="0.25">
      <c r="B43" s="284"/>
      <c r="C43" s="257" t="s">
        <v>69</v>
      </c>
      <c r="D43" s="257"/>
      <c r="E43" s="10"/>
      <c r="F43" s="10"/>
      <c r="G43" s="43"/>
      <c r="H43" s="43" t="s">
        <v>53</v>
      </c>
      <c r="I43" s="43" t="s">
        <v>53</v>
      </c>
      <c r="J43" s="43" t="s">
        <v>53</v>
      </c>
      <c r="K43" s="99" t="s">
        <v>54</v>
      </c>
      <c r="L43" s="43" t="s">
        <v>53</v>
      </c>
      <c r="M43" s="43" t="s">
        <v>53</v>
      </c>
      <c r="N43" s="43" t="s">
        <v>53</v>
      </c>
      <c r="O43" s="43" t="s">
        <v>53</v>
      </c>
      <c r="P43" s="82" t="s">
        <v>53</v>
      </c>
      <c r="Q43" s="43" t="s">
        <v>53</v>
      </c>
      <c r="R43" s="43" t="s">
        <v>53</v>
      </c>
      <c r="S43" s="43" t="s">
        <v>53</v>
      </c>
      <c r="T43" s="43" t="s">
        <v>53</v>
      </c>
      <c r="U43" s="43"/>
      <c r="V43" s="43"/>
      <c r="W43" s="43"/>
      <c r="X43" s="43"/>
      <c r="Y43" s="56"/>
      <c r="Z43" s="65"/>
      <c r="AA43" s="56"/>
      <c r="AB43" s="43"/>
      <c r="AC43" s="43"/>
      <c r="AD43" s="43"/>
      <c r="AE43" s="43"/>
      <c r="AF43" s="43"/>
      <c r="AG43" s="43"/>
      <c r="AH43" s="43"/>
      <c r="AI43" s="43"/>
      <c r="AJ43" s="3"/>
      <c r="AK43" s="14">
        <f t="shared" si="40"/>
        <v>6.5</v>
      </c>
      <c r="AL43" s="4"/>
    </row>
    <row r="44" spans="2:44" ht="15" customHeight="1" x14ac:dyDescent="0.25">
      <c r="B44" s="284"/>
      <c r="C44" s="257" t="s">
        <v>79</v>
      </c>
      <c r="D44" s="257" t="s">
        <v>63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8"/>
      <c r="Z44" s="38"/>
      <c r="AA44" s="38"/>
      <c r="AB44" s="38"/>
      <c r="AC44" s="3"/>
      <c r="AD44" s="3"/>
      <c r="AE44" s="3"/>
      <c r="AF44" s="3"/>
      <c r="AG44" s="3"/>
      <c r="AH44" s="3"/>
      <c r="AI44" s="3"/>
      <c r="AJ44" s="3"/>
      <c r="AK44" s="14">
        <f t="shared" si="40"/>
        <v>0</v>
      </c>
      <c r="AL44" s="4"/>
    </row>
    <row r="45" spans="2:44" ht="15" customHeight="1" x14ac:dyDescent="0.25">
      <c r="B45" s="284"/>
      <c r="C45" s="259" t="s">
        <v>101</v>
      </c>
      <c r="D45" s="259" t="s">
        <v>64</v>
      </c>
      <c r="E45" s="38"/>
      <c r="F45" s="38"/>
      <c r="G45" s="83"/>
      <c r="H45" s="83"/>
      <c r="I45" s="83"/>
      <c r="J45" s="83"/>
      <c r="K45" s="83"/>
      <c r="L45" s="104" t="s">
        <v>112</v>
      </c>
      <c r="M45" s="104" t="s">
        <v>112</v>
      </c>
      <c r="N45" s="104" t="s">
        <v>112</v>
      </c>
      <c r="O45" s="104" t="s">
        <v>112</v>
      </c>
      <c r="P45" s="104" t="s">
        <v>112</v>
      </c>
      <c r="Q45" s="104" t="s">
        <v>112</v>
      </c>
      <c r="R45" s="104" t="s">
        <v>112</v>
      </c>
      <c r="S45" s="104" t="s">
        <v>112</v>
      </c>
      <c r="T45" s="104" t="s">
        <v>112</v>
      </c>
      <c r="U45" s="104" t="s">
        <v>112</v>
      </c>
      <c r="V45" s="104" t="s">
        <v>112</v>
      </c>
      <c r="W45" s="104" t="s">
        <v>112</v>
      </c>
      <c r="Y45" s="82"/>
      <c r="Z45" s="82"/>
      <c r="AA45" s="82"/>
      <c r="AB45" s="53"/>
      <c r="AC45" s="53"/>
      <c r="AD45" s="53"/>
      <c r="AE45" s="53"/>
      <c r="AF45" s="53"/>
      <c r="AG45" s="53"/>
      <c r="AH45" s="53"/>
      <c r="AI45" s="83"/>
      <c r="AJ45" s="3"/>
      <c r="AK45" s="14">
        <f t="shared" si="40"/>
        <v>6</v>
      </c>
      <c r="AL45" s="4"/>
    </row>
    <row r="46" spans="2:44" ht="15" customHeight="1" x14ac:dyDescent="0.25">
      <c r="B46" s="284"/>
      <c r="C46" s="257" t="s">
        <v>95</v>
      </c>
      <c r="D46" s="257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82" t="s">
        <v>53</v>
      </c>
      <c r="Q46" s="82" t="s">
        <v>53</v>
      </c>
      <c r="R46" s="82" t="s">
        <v>53</v>
      </c>
      <c r="S46" s="82" t="s">
        <v>53</v>
      </c>
      <c r="T46" s="82" t="s">
        <v>53</v>
      </c>
      <c r="U46" s="82" t="s">
        <v>53</v>
      </c>
      <c r="V46" s="82"/>
      <c r="W46" s="82"/>
      <c r="X46" s="82"/>
      <c r="Y46" s="82"/>
      <c r="Z46" s="82"/>
      <c r="AA46" s="82"/>
      <c r="AB46" s="82"/>
      <c r="AC46" s="82" t="s">
        <v>53</v>
      </c>
      <c r="AD46" s="82" t="s">
        <v>53</v>
      </c>
      <c r="AE46" s="82" t="s">
        <v>53</v>
      </c>
      <c r="AF46" s="82" t="s">
        <v>53</v>
      </c>
      <c r="AG46" s="82" t="s">
        <v>53</v>
      </c>
      <c r="AH46" s="82" t="s">
        <v>53</v>
      </c>
      <c r="AI46" s="82" t="s">
        <v>53</v>
      </c>
      <c r="AJ46" s="3"/>
      <c r="AK46" s="14">
        <f t="shared" si="40"/>
        <v>6.5</v>
      </c>
      <c r="AL46" s="4"/>
    </row>
    <row r="47" spans="2:44" ht="15" customHeight="1" x14ac:dyDescent="0.25">
      <c r="B47" s="284"/>
      <c r="C47" s="257" t="str">
        <f>+C30</f>
        <v>Katia BOUSBA</v>
      </c>
      <c r="D47" s="257"/>
      <c r="E47" s="3"/>
      <c r="F47" s="3"/>
      <c r="G47" s="43"/>
      <c r="H47" s="43"/>
      <c r="I47" s="43"/>
      <c r="J47" s="43"/>
      <c r="K47" s="43"/>
      <c r="L47" s="43"/>
      <c r="M47" s="43"/>
      <c r="N47" s="83"/>
      <c r="O47" s="83"/>
      <c r="P47" s="10" t="s">
        <v>54</v>
      </c>
      <c r="Q47" s="10" t="s">
        <v>54</v>
      </c>
      <c r="R47" s="10" t="s">
        <v>54</v>
      </c>
      <c r="S47" s="10" t="s">
        <v>54</v>
      </c>
      <c r="T47" s="82" t="s">
        <v>54</v>
      </c>
      <c r="U47" s="82" t="s">
        <v>54</v>
      </c>
      <c r="V47" s="51"/>
      <c r="W47" s="51"/>
      <c r="X47" s="51"/>
      <c r="Y47" s="51"/>
      <c r="Z47" s="59"/>
      <c r="AA47" s="59"/>
      <c r="AB47" s="59"/>
      <c r="AC47" s="10" t="s">
        <v>54</v>
      </c>
      <c r="AD47" s="10" t="s">
        <v>54</v>
      </c>
      <c r="AE47" s="10" t="s">
        <v>54</v>
      </c>
      <c r="AF47" s="10" t="s">
        <v>54</v>
      </c>
      <c r="AG47" s="10" t="s">
        <v>54</v>
      </c>
      <c r="AH47" s="10" t="s">
        <v>54</v>
      </c>
      <c r="AI47" s="10" t="s">
        <v>54</v>
      </c>
      <c r="AJ47" s="3"/>
      <c r="AK47" s="14">
        <f t="shared" si="40"/>
        <v>6.5</v>
      </c>
      <c r="AL47" s="4"/>
    </row>
    <row r="48" spans="2:44" ht="15" customHeight="1" x14ac:dyDescent="0.25">
      <c r="B48" s="284"/>
      <c r="C48" s="257" t="s">
        <v>113</v>
      </c>
      <c r="D48" s="257"/>
      <c r="E48" s="51"/>
      <c r="F48" s="51"/>
      <c r="G48" s="51"/>
      <c r="H48" s="51"/>
      <c r="I48" s="51"/>
      <c r="J48" s="51"/>
      <c r="K48" s="51"/>
      <c r="L48" s="10" t="s">
        <v>54</v>
      </c>
      <c r="M48" s="10" t="s">
        <v>54</v>
      </c>
      <c r="N48" s="10" t="s">
        <v>54</v>
      </c>
      <c r="O48" s="10" t="s">
        <v>54</v>
      </c>
      <c r="P48" s="10" t="s">
        <v>54</v>
      </c>
      <c r="Q48" s="10" t="s">
        <v>54</v>
      </c>
      <c r="R48" s="10" t="s">
        <v>54</v>
      </c>
      <c r="S48" s="10" t="s">
        <v>54</v>
      </c>
      <c r="T48" s="10" t="s">
        <v>54</v>
      </c>
      <c r="U48" s="10" t="s">
        <v>54</v>
      </c>
      <c r="V48" s="10" t="s">
        <v>54</v>
      </c>
      <c r="W48" s="10" t="s">
        <v>54</v>
      </c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38"/>
      <c r="AK48" s="39"/>
      <c r="AL48" s="4"/>
    </row>
    <row r="49" spans="2:46" ht="15.95" customHeight="1" x14ac:dyDescent="0.25">
      <c r="B49" s="284"/>
      <c r="C49" s="291"/>
      <c r="D49" s="291"/>
      <c r="E49" s="38"/>
      <c r="F49" s="38"/>
      <c r="G49" s="99" t="s">
        <v>53</v>
      </c>
      <c r="H49" s="99" t="s">
        <v>53</v>
      </c>
      <c r="I49" s="99" t="s">
        <v>53</v>
      </c>
      <c r="J49" s="99" t="s">
        <v>53</v>
      </c>
      <c r="K49" s="99" t="s">
        <v>53</v>
      </c>
      <c r="L49" s="99" t="s">
        <v>53</v>
      </c>
      <c r="M49" s="99" t="s">
        <v>53</v>
      </c>
      <c r="N49" s="99" t="s">
        <v>53</v>
      </c>
      <c r="O49" s="99" t="s">
        <v>53</v>
      </c>
      <c r="P49" s="99" t="s">
        <v>53</v>
      </c>
      <c r="Q49" s="99" t="s">
        <v>53</v>
      </c>
      <c r="R49" s="99" t="s">
        <v>53</v>
      </c>
      <c r="S49" s="99" t="s">
        <v>53</v>
      </c>
      <c r="T49" s="59"/>
      <c r="U49" s="59"/>
      <c r="V49" s="61"/>
      <c r="W49" s="61"/>
      <c r="X49" s="50"/>
      <c r="Y49" s="50"/>
      <c r="Z49" s="50"/>
      <c r="AA49" s="50"/>
      <c r="AB49" s="50"/>
      <c r="AC49" s="82"/>
      <c r="AD49" s="82"/>
      <c r="AE49" s="82"/>
      <c r="AF49" s="82"/>
      <c r="AG49" s="82"/>
      <c r="AH49" s="82"/>
      <c r="AI49" s="82"/>
      <c r="AJ49" s="10" t="s">
        <v>54</v>
      </c>
      <c r="AK49" s="83"/>
      <c r="AL49" s="4"/>
    </row>
    <row r="50" spans="2:46" ht="15.95" customHeight="1" x14ac:dyDescent="0.25">
      <c r="B50" s="285"/>
      <c r="C50" s="291" t="s">
        <v>0</v>
      </c>
      <c r="D50" s="291"/>
      <c r="E50" s="3">
        <f>COUNTA(E36:E49)*0.5</f>
        <v>0</v>
      </c>
      <c r="F50" s="3">
        <f>COUNTA(F36:F49)*0.5</f>
        <v>0</v>
      </c>
      <c r="G50" s="3">
        <f t="shared" ref="G50" si="41">COUNTA(G36:G49)*0.5</f>
        <v>1.5</v>
      </c>
      <c r="H50" s="3">
        <f t="shared" ref="H50" si="42">COUNTA(H36:H49)*0.5</f>
        <v>2</v>
      </c>
      <c r="I50" s="3">
        <f t="shared" ref="I50" si="43">COUNTA(I36:I49)*0.5</f>
        <v>2</v>
      </c>
      <c r="J50" s="3">
        <f t="shared" ref="J50" si="44">COUNTA(J36:J49)*0.5</f>
        <v>2</v>
      </c>
      <c r="K50" s="3">
        <f>COUNTA(K36:K49)*0.5</f>
        <v>2</v>
      </c>
      <c r="L50" s="3">
        <f t="shared" ref="L50" si="45">COUNTA(L36:L49)*0.5</f>
        <v>3</v>
      </c>
      <c r="M50" s="3">
        <f t="shared" ref="M50" si="46">COUNTA(M36:M49)*0.5</f>
        <v>3</v>
      </c>
      <c r="N50" s="3">
        <f t="shared" ref="N50" si="47">COUNTA(N36:N49)*0.5</f>
        <v>3</v>
      </c>
      <c r="O50" s="3">
        <f t="shared" ref="O50" si="48">COUNTA(O36:O49)*0.5</f>
        <v>3</v>
      </c>
      <c r="P50" s="3">
        <f t="shared" ref="P50" si="49">COUNTA(P36:P49)*0.5</f>
        <v>4</v>
      </c>
      <c r="Q50" s="3">
        <f t="shared" ref="Q50" si="50">COUNTA(Q36:Q49)*0.5</f>
        <v>4</v>
      </c>
      <c r="R50" s="3">
        <f t="shared" ref="R50" si="51">COUNTA(R36:R49)*0.5</f>
        <v>4</v>
      </c>
      <c r="S50" s="3">
        <f t="shared" ref="S50" si="52">COUNTA(S36:S49)*0.5</f>
        <v>4</v>
      </c>
      <c r="T50" s="3">
        <f t="shared" ref="T50" si="53">COUNTA(T36:T49)*0.5</f>
        <v>2.5</v>
      </c>
      <c r="U50" s="3">
        <f t="shared" ref="U50" si="54">COUNTA(U36:U49)*0.5</f>
        <v>3</v>
      </c>
      <c r="V50" s="3">
        <f t="shared" ref="V50" si="55">COUNTA(V36:V49)*0.5</f>
        <v>2.5</v>
      </c>
      <c r="W50" s="3">
        <f t="shared" ref="W50" si="56">COUNTA(W36:W49)*0.5</f>
        <v>2.5</v>
      </c>
      <c r="X50" s="3">
        <f t="shared" ref="X50" si="57">COUNTA(X36:X49)*0.5</f>
        <v>2</v>
      </c>
      <c r="Y50" s="3">
        <f t="shared" ref="Y50" si="58">COUNTA(Y36:Y49)*0.5</f>
        <v>2</v>
      </c>
      <c r="Z50" s="3">
        <f>COUNTA(Z36:Z49)*0.5</f>
        <v>2</v>
      </c>
      <c r="AA50" s="3">
        <f t="shared" ref="AA50" si="59">COUNTA(AA36:AA49)*0.5</f>
        <v>2</v>
      </c>
      <c r="AB50" s="3">
        <f t="shared" ref="AB50" si="60">COUNTA(AB36:AB49)*0.5</f>
        <v>2</v>
      </c>
      <c r="AC50" s="3">
        <f t="shared" ref="AC50" si="61">COUNTA(AC36:AC49)*0.5</f>
        <v>2.5</v>
      </c>
      <c r="AD50" s="3">
        <f t="shared" ref="AD50" si="62">COUNTA(AD36:AD49)*0.5</f>
        <v>3</v>
      </c>
      <c r="AE50" s="3">
        <f t="shared" ref="AE50" si="63">COUNTA(AE36:AE49)*0.5</f>
        <v>3</v>
      </c>
      <c r="AF50" s="3">
        <f t="shared" ref="AF50" si="64">COUNTA(AF36:AF49)*0.5</f>
        <v>3</v>
      </c>
      <c r="AG50" s="3">
        <f t="shared" ref="AG50" si="65">COUNTA(AG36:AG49)*0.5</f>
        <v>3</v>
      </c>
      <c r="AH50" s="3">
        <f t="shared" ref="AH50" si="66">COUNTA(AH36:AH49)*0.5</f>
        <v>3</v>
      </c>
      <c r="AI50" s="3">
        <f t="shared" ref="AI50" si="67">COUNTA(AI36:AI49)*0.5</f>
        <v>3</v>
      </c>
      <c r="AJ50" s="3">
        <f>COUNTA(AJ36:AJ49)*0.5</f>
        <v>0.5</v>
      </c>
      <c r="AK50" s="14">
        <f>SUM(AK36:AK49)</f>
        <v>58.5</v>
      </c>
      <c r="AL50" s="4"/>
    </row>
    <row r="52" spans="2:46" s="1" customFormat="1" ht="18.75" x14ac:dyDescent="0.3">
      <c r="B52" s="282">
        <v>42600</v>
      </c>
      <c r="C52" s="283"/>
      <c r="D52" s="283"/>
      <c r="E52" s="11" t="s">
        <v>35</v>
      </c>
      <c r="F52" s="11" t="s">
        <v>36</v>
      </c>
      <c r="G52" s="11" t="s">
        <v>37</v>
      </c>
      <c r="H52" s="11" t="s">
        <v>38</v>
      </c>
      <c r="I52" s="11" t="s">
        <v>39</v>
      </c>
      <c r="J52" s="11" t="s">
        <v>40</v>
      </c>
      <c r="K52" s="11" t="s">
        <v>9</v>
      </c>
      <c r="L52" s="12" t="s">
        <v>10</v>
      </c>
      <c r="M52" s="12" t="s">
        <v>11</v>
      </c>
      <c r="N52" s="12" t="s">
        <v>12</v>
      </c>
      <c r="O52" s="12" t="s">
        <v>13</v>
      </c>
      <c r="P52" s="12" t="s">
        <v>14</v>
      </c>
      <c r="Q52" s="12" t="s">
        <v>15</v>
      </c>
      <c r="R52" s="13" t="s">
        <v>16</v>
      </c>
      <c r="S52" s="13" t="s">
        <v>17</v>
      </c>
      <c r="T52" s="13" t="s">
        <v>18</v>
      </c>
      <c r="U52" s="13" t="s">
        <v>19</v>
      </c>
      <c r="V52" s="13" t="s">
        <v>20</v>
      </c>
      <c r="W52" s="13" t="s">
        <v>21</v>
      </c>
      <c r="X52" s="12" t="s">
        <v>22</v>
      </c>
      <c r="Y52" s="12" t="s">
        <v>23</v>
      </c>
      <c r="Z52" s="12" t="s">
        <v>24</v>
      </c>
      <c r="AA52" s="12" t="s">
        <v>25</v>
      </c>
      <c r="AB52" s="12" t="s">
        <v>26</v>
      </c>
      <c r="AC52" s="12" t="s">
        <v>27</v>
      </c>
      <c r="AD52" s="13" t="s">
        <v>28</v>
      </c>
      <c r="AE52" s="13" t="s">
        <v>29</v>
      </c>
      <c r="AF52" s="13" t="s">
        <v>30</v>
      </c>
      <c r="AG52" s="13" t="s">
        <v>31</v>
      </c>
      <c r="AH52" s="13" t="s">
        <v>32</v>
      </c>
      <c r="AI52" s="11" t="s">
        <v>33</v>
      </c>
      <c r="AJ52" s="11" t="s">
        <v>34</v>
      </c>
      <c r="AK52" s="14" t="s">
        <v>0</v>
      </c>
      <c r="AL52" s="4"/>
      <c r="AP52" s="8"/>
    </row>
    <row r="53" spans="2:46" ht="15" customHeight="1" x14ac:dyDescent="0.25">
      <c r="B53" s="15" t="s">
        <v>55</v>
      </c>
      <c r="C53" s="287" t="s">
        <v>41</v>
      </c>
      <c r="D53" s="288"/>
      <c r="E53" s="3"/>
      <c r="F53" s="3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14">
        <f>COUNTA(E53:AJ53)*0.5</f>
        <v>0</v>
      </c>
      <c r="AL53" s="4"/>
    </row>
    <row r="54" spans="2:46" ht="15" customHeight="1" x14ac:dyDescent="0.25">
      <c r="B54" s="16" t="s">
        <v>56</v>
      </c>
      <c r="C54" s="287" t="s">
        <v>42</v>
      </c>
      <c r="D54" s="288"/>
      <c r="E54" s="3"/>
      <c r="F54" s="3"/>
      <c r="G54" s="3" t="s">
        <v>53</v>
      </c>
      <c r="H54" s="3" t="s">
        <v>53</v>
      </c>
      <c r="I54" s="3" t="s">
        <v>53</v>
      </c>
      <c r="J54" s="3" t="s">
        <v>53</v>
      </c>
      <c r="K54" s="3" t="s">
        <v>53</v>
      </c>
      <c r="L54" s="3" t="s">
        <v>53</v>
      </c>
      <c r="M54" s="3" t="s">
        <v>53</v>
      </c>
      <c r="N54" s="3" t="s">
        <v>53</v>
      </c>
      <c r="O54" s="3" t="s">
        <v>53</v>
      </c>
      <c r="P54" s="3" t="s">
        <v>53</v>
      </c>
      <c r="Q54" s="3" t="s">
        <v>53</v>
      </c>
      <c r="R54" s="3" t="s">
        <v>53</v>
      </c>
      <c r="S54" s="3" t="s">
        <v>53</v>
      </c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14">
        <f>COUNTA(E54:AJ54)*0.5</f>
        <v>6.5</v>
      </c>
      <c r="AL54" s="4"/>
    </row>
    <row r="55" spans="2:46" ht="15" customHeight="1" x14ac:dyDescent="0.25">
      <c r="B55" s="286" t="s">
        <v>2</v>
      </c>
      <c r="C55" s="289" t="s">
        <v>43</v>
      </c>
      <c r="D55" s="290"/>
      <c r="E55" s="3"/>
      <c r="F55" s="3"/>
      <c r="G55" s="104" t="s">
        <v>112</v>
      </c>
      <c r="H55" s="104" t="s">
        <v>112</v>
      </c>
      <c r="I55" s="104" t="s">
        <v>112</v>
      </c>
      <c r="J55" s="104" t="s">
        <v>112</v>
      </c>
      <c r="K55" s="104" t="s">
        <v>112</v>
      </c>
      <c r="L55" s="104" t="s">
        <v>112</v>
      </c>
      <c r="M55" s="104" t="s">
        <v>112</v>
      </c>
      <c r="N55" s="104" t="s">
        <v>112</v>
      </c>
      <c r="O55" s="104" t="s">
        <v>112</v>
      </c>
      <c r="P55" s="104" t="s">
        <v>112</v>
      </c>
      <c r="Q55" s="104" t="s">
        <v>112</v>
      </c>
      <c r="R55" s="104" t="s">
        <v>112</v>
      </c>
      <c r="S55" s="104" t="s">
        <v>112</v>
      </c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14">
        <f t="shared" ref="AK55:AK66" si="68">COUNTA(E55:AJ55)*0.5</f>
        <v>6.5</v>
      </c>
      <c r="AL55" s="4"/>
    </row>
    <row r="56" spans="2:46" ht="15" customHeight="1" x14ac:dyDescent="0.25">
      <c r="B56" s="284"/>
      <c r="C56" s="287" t="s">
        <v>66</v>
      </c>
      <c r="D56" s="288"/>
      <c r="E56" s="7"/>
      <c r="F56" s="7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3"/>
      <c r="AK56" s="14">
        <f t="shared" si="68"/>
        <v>0</v>
      </c>
      <c r="AL56" s="4"/>
    </row>
    <row r="57" spans="2:46" ht="15" customHeight="1" x14ac:dyDescent="0.25">
      <c r="B57" s="284"/>
      <c r="C57" s="287" t="s">
        <v>83</v>
      </c>
      <c r="D57" s="288"/>
      <c r="E57" s="7"/>
      <c r="F57" s="7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3"/>
      <c r="S57" s="3"/>
      <c r="T57" s="3"/>
      <c r="U57" s="3"/>
      <c r="V57" s="3"/>
      <c r="W57" s="3"/>
      <c r="X57" s="64" t="s">
        <v>53</v>
      </c>
      <c r="Y57" s="64" t="s">
        <v>53</v>
      </c>
      <c r="Z57" s="3" t="s">
        <v>53</v>
      </c>
      <c r="AA57" s="3" t="s">
        <v>53</v>
      </c>
      <c r="AB57" s="3" t="s">
        <v>53</v>
      </c>
      <c r="AC57" s="86" t="s">
        <v>53</v>
      </c>
      <c r="AD57" s="64" t="s">
        <v>53</v>
      </c>
      <c r="AE57" s="3" t="s">
        <v>53</v>
      </c>
      <c r="AF57" s="3" t="s">
        <v>53</v>
      </c>
      <c r="AG57" s="3" t="s">
        <v>53</v>
      </c>
      <c r="AH57" s="64" t="s">
        <v>53</v>
      </c>
      <c r="AI57" s="64" t="s">
        <v>53</v>
      </c>
      <c r="AJ57" s="3"/>
      <c r="AK57" s="14">
        <f t="shared" si="68"/>
        <v>6</v>
      </c>
      <c r="AL57" s="4"/>
    </row>
    <row r="58" spans="2:46" ht="15" customHeight="1" x14ac:dyDescent="0.25">
      <c r="B58" s="284"/>
      <c r="C58" s="259" t="s">
        <v>92</v>
      </c>
      <c r="D58" s="259" t="s">
        <v>62</v>
      </c>
      <c r="E58" s="3"/>
      <c r="F58" s="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104" t="s">
        <v>112</v>
      </c>
      <c r="S58" s="104" t="s">
        <v>112</v>
      </c>
      <c r="T58" s="104" t="s">
        <v>112</v>
      </c>
      <c r="U58" s="104" t="s">
        <v>112</v>
      </c>
      <c r="V58" s="104" t="s">
        <v>112</v>
      </c>
      <c r="W58" s="104" t="s">
        <v>112</v>
      </c>
      <c r="X58" s="104" t="s">
        <v>112</v>
      </c>
      <c r="Y58" s="104" t="s">
        <v>112</v>
      </c>
      <c r="Z58" s="104" t="s">
        <v>112</v>
      </c>
      <c r="AA58" s="104" t="s">
        <v>112</v>
      </c>
      <c r="AB58" s="56"/>
      <c r="AC58" s="83"/>
      <c r="AD58" s="83"/>
      <c r="AE58" s="83"/>
      <c r="AF58" s="83"/>
      <c r="AG58" s="83"/>
      <c r="AH58" s="83"/>
      <c r="AI58" s="3"/>
      <c r="AJ58" s="3"/>
      <c r="AK58" s="14">
        <f t="shared" si="68"/>
        <v>5</v>
      </c>
      <c r="AL58" s="4"/>
      <c r="AM58" t="s">
        <v>104</v>
      </c>
    </row>
    <row r="59" spans="2:46" ht="15" customHeight="1" x14ac:dyDescent="0.25">
      <c r="B59" s="284"/>
      <c r="C59" s="107"/>
      <c r="D59" s="108"/>
      <c r="E59" s="100"/>
      <c r="F59" s="100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100" t="s">
        <v>54</v>
      </c>
      <c r="S59" s="100" t="s">
        <v>54</v>
      </c>
      <c r="T59" s="100" t="s">
        <v>54</v>
      </c>
      <c r="U59" s="100" t="s">
        <v>54</v>
      </c>
      <c r="V59" s="100" t="s">
        <v>54</v>
      </c>
      <c r="W59" s="100" t="s">
        <v>54</v>
      </c>
      <c r="X59" s="100" t="s">
        <v>54</v>
      </c>
      <c r="Y59" s="100" t="s">
        <v>54</v>
      </c>
      <c r="Z59" s="100" t="s">
        <v>54</v>
      </c>
      <c r="AA59" s="100" t="s">
        <v>54</v>
      </c>
      <c r="AB59" s="100"/>
      <c r="AC59" s="83"/>
      <c r="AD59" s="83"/>
      <c r="AE59" s="83"/>
      <c r="AF59" s="83"/>
      <c r="AG59" s="83"/>
      <c r="AH59" s="83"/>
      <c r="AI59" s="100"/>
      <c r="AJ59" s="100"/>
      <c r="AK59" s="102"/>
      <c r="AL59" s="4"/>
    </row>
    <row r="60" spans="2:46" ht="15" customHeight="1" x14ac:dyDescent="0.25">
      <c r="B60" s="284"/>
      <c r="C60" s="287" t="s">
        <v>69</v>
      </c>
      <c r="D60" s="288"/>
      <c r="E60" s="10"/>
      <c r="F60" s="10"/>
      <c r="G60" s="43"/>
      <c r="H60" s="43" t="s">
        <v>53</v>
      </c>
      <c r="I60" s="43" t="s">
        <v>53</v>
      </c>
      <c r="J60" s="43" t="s">
        <v>53</v>
      </c>
      <c r="K60" s="109" t="s">
        <v>54</v>
      </c>
      <c r="L60" s="43" t="s">
        <v>53</v>
      </c>
      <c r="M60" s="43" t="s">
        <v>53</v>
      </c>
      <c r="N60" s="43" t="s">
        <v>53</v>
      </c>
      <c r="O60" s="43" t="s">
        <v>53</v>
      </c>
      <c r="P60" s="48" t="s">
        <v>54</v>
      </c>
      <c r="Q60" s="48" t="s">
        <v>54</v>
      </c>
      <c r="R60" s="43" t="s">
        <v>53</v>
      </c>
      <c r="S60" s="43" t="s">
        <v>53</v>
      </c>
      <c r="T60" s="43" t="s">
        <v>53</v>
      </c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56"/>
      <c r="AF60" s="43"/>
      <c r="AG60" s="43"/>
      <c r="AH60" s="43"/>
      <c r="AI60" s="43"/>
      <c r="AJ60" s="3"/>
      <c r="AK60" s="14">
        <f t="shared" si="68"/>
        <v>6.5</v>
      </c>
      <c r="AL60" s="4"/>
    </row>
    <row r="61" spans="2:46" ht="15" customHeight="1" x14ac:dyDescent="0.25">
      <c r="B61" s="284"/>
      <c r="C61" s="257" t="s">
        <v>109</v>
      </c>
      <c r="D61" s="257" t="s">
        <v>63</v>
      </c>
      <c r="E61" s="3"/>
      <c r="F61" s="3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56"/>
      <c r="S61" s="56"/>
      <c r="T61" s="56"/>
      <c r="U61" s="56"/>
      <c r="V61" s="56"/>
      <c r="W61" s="56"/>
      <c r="X61" s="56"/>
      <c r="Y61" s="56"/>
      <c r="Z61" s="51"/>
      <c r="AA61" s="72"/>
      <c r="AB61" s="40" t="s">
        <v>54</v>
      </c>
      <c r="AC61" s="40" t="s">
        <v>54</v>
      </c>
      <c r="AD61" s="31" t="s">
        <v>54</v>
      </c>
      <c r="AE61" s="31" t="s">
        <v>54</v>
      </c>
      <c r="AF61" s="31" t="s">
        <v>54</v>
      </c>
      <c r="AG61" s="31" t="s">
        <v>54</v>
      </c>
      <c r="AH61" s="31" t="s">
        <v>54</v>
      </c>
      <c r="AI61" s="60" t="s">
        <v>57</v>
      </c>
      <c r="AJ61" s="3"/>
      <c r="AK61" s="14">
        <f t="shared" si="68"/>
        <v>4</v>
      </c>
      <c r="AL61" s="4"/>
    </row>
    <row r="62" spans="2:46" ht="15" customHeight="1" x14ac:dyDescent="0.25">
      <c r="B62" s="284"/>
      <c r="C62" s="259" t="s">
        <v>101</v>
      </c>
      <c r="D62" s="259" t="s">
        <v>64</v>
      </c>
      <c r="E62" s="38"/>
      <c r="F62" s="38"/>
      <c r="G62" s="83"/>
      <c r="H62" s="83"/>
      <c r="I62" s="83"/>
      <c r="J62" s="83"/>
      <c r="K62" s="83"/>
      <c r="L62" s="104" t="s">
        <v>112</v>
      </c>
      <c r="M62" s="104" t="s">
        <v>112</v>
      </c>
      <c r="N62" s="104" t="s">
        <v>112</v>
      </c>
      <c r="O62" s="104" t="s">
        <v>112</v>
      </c>
      <c r="P62" s="104" t="s">
        <v>112</v>
      </c>
      <c r="Q62" s="104" t="s">
        <v>112</v>
      </c>
      <c r="R62" s="104" t="s">
        <v>112</v>
      </c>
      <c r="S62" s="104" t="s">
        <v>112</v>
      </c>
      <c r="T62" s="104" t="s">
        <v>112</v>
      </c>
      <c r="U62" s="104" t="s">
        <v>112</v>
      </c>
      <c r="V62" s="104" t="s">
        <v>112</v>
      </c>
      <c r="W62" s="104" t="s">
        <v>112</v>
      </c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83"/>
      <c r="AJ62" s="3"/>
      <c r="AK62" s="14">
        <f t="shared" si="68"/>
        <v>6</v>
      </c>
      <c r="AL62" s="4"/>
      <c r="AT62">
        <v>0</v>
      </c>
    </row>
    <row r="63" spans="2:46" ht="15" customHeight="1" x14ac:dyDescent="0.25">
      <c r="B63" s="284"/>
      <c r="C63" s="257" t="s">
        <v>95</v>
      </c>
      <c r="D63" s="257"/>
      <c r="E63" s="3"/>
      <c r="F63" s="3"/>
      <c r="G63" s="3"/>
      <c r="H63" s="32"/>
      <c r="I63" s="32"/>
      <c r="J63" s="32"/>
      <c r="K63" s="32"/>
      <c r="L63" s="32"/>
      <c r="M63" s="32"/>
      <c r="N63" s="32"/>
      <c r="O63" s="32"/>
      <c r="P63" s="86"/>
      <c r="Q63" s="86"/>
      <c r="R63" s="86"/>
      <c r="S63" s="86"/>
      <c r="T63" s="29"/>
      <c r="U63" s="29"/>
      <c r="V63" s="52"/>
      <c r="W63" s="57"/>
      <c r="X63" s="57"/>
      <c r="Y63" s="57"/>
      <c r="Z63" s="57"/>
      <c r="AA63" s="57"/>
      <c r="AB63" s="57"/>
      <c r="AC63" s="57"/>
      <c r="AD63" s="57" t="s">
        <v>53</v>
      </c>
      <c r="AE63" s="57" t="s">
        <v>53</v>
      </c>
      <c r="AF63" s="57" t="s">
        <v>53</v>
      </c>
      <c r="AG63" s="57" t="s">
        <v>53</v>
      </c>
      <c r="AH63" s="57" t="s">
        <v>53</v>
      </c>
      <c r="AI63" s="73" t="s">
        <v>53</v>
      </c>
      <c r="AJ63" s="3"/>
      <c r="AK63" s="14">
        <f t="shared" si="68"/>
        <v>3</v>
      </c>
      <c r="AL63" s="4"/>
    </row>
    <row r="64" spans="2:46" ht="15" customHeight="1" x14ac:dyDescent="0.25">
      <c r="B64" s="284"/>
      <c r="C64" s="257" t="str">
        <f>+C47</f>
        <v>Katia BOUSBA</v>
      </c>
      <c r="D64" s="257"/>
      <c r="E64" s="3"/>
      <c r="F64" s="3"/>
      <c r="G64" s="43"/>
      <c r="H64" s="43"/>
      <c r="I64" s="43"/>
      <c r="J64" s="43"/>
      <c r="K64" s="43"/>
      <c r="L64" s="43"/>
      <c r="M64" s="43"/>
      <c r="N64" s="43"/>
      <c r="O64" s="46"/>
      <c r="P64" s="46"/>
      <c r="Q64" s="46"/>
      <c r="R64" s="48"/>
      <c r="S64" s="75" t="s">
        <v>82</v>
      </c>
      <c r="T64" s="48"/>
      <c r="U64" s="48"/>
      <c r="V64" s="48"/>
      <c r="W64" s="47"/>
      <c r="X64" s="47"/>
      <c r="Y64" s="48"/>
      <c r="Z64" s="91" t="s">
        <v>54</v>
      </c>
      <c r="AA64" s="91" t="s">
        <v>54</v>
      </c>
      <c r="AB64" s="70" t="s">
        <v>54</v>
      </c>
      <c r="AC64" s="70" t="s">
        <v>54</v>
      </c>
      <c r="AD64" s="70" t="s">
        <v>54</v>
      </c>
      <c r="AE64" s="70" t="s">
        <v>54</v>
      </c>
      <c r="AF64" s="70" t="s">
        <v>54</v>
      </c>
      <c r="AG64" s="70" t="s">
        <v>54</v>
      </c>
      <c r="AH64" s="70" t="s">
        <v>54</v>
      </c>
      <c r="AI64" s="70" t="s">
        <v>57</v>
      </c>
      <c r="AJ64" s="3"/>
      <c r="AK64" s="14">
        <v>5</v>
      </c>
      <c r="AL64" s="4"/>
    </row>
    <row r="65" spans="2:42" ht="15" customHeight="1" x14ac:dyDescent="0.25">
      <c r="B65" s="284"/>
      <c r="C65" s="257" t="s">
        <v>113</v>
      </c>
      <c r="D65" s="257"/>
      <c r="E65" s="38"/>
      <c r="F65" s="38"/>
      <c r="G65" s="38"/>
      <c r="H65" s="38"/>
      <c r="I65" s="38"/>
      <c r="J65" s="38"/>
      <c r="K65" s="38"/>
      <c r="L65" s="10" t="s">
        <v>54</v>
      </c>
      <c r="M65" s="10" t="s">
        <v>54</v>
      </c>
      <c r="N65" s="10" t="s">
        <v>54</v>
      </c>
      <c r="O65" s="10" t="s">
        <v>54</v>
      </c>
      <c r="P65" s="10" t="s">
        <v>54</v>
      </c>
      <c r="Q65" s="10" t="s">
        <v>54</v>
      </c>
      <c r="R65" s="10" t="s">
        <v>54</v>
      </c>
      <c r="S65" s="10" t="s">
        <v>54</v>
      </c>
      <c r="T65" s="10" t="s">
        <v>54</v>
      </c>
      <c r="U65" s="10" t="s">
        <v>54</v>
      </c>
      <c r="V65" s="10" t="s">
        <v>54</v>
      </c>
      <c r="W65" s="10" t="s">
        <v>54</v>
      </c>
      <c r="X65" s="105"/>
      <c r="Y65" s="105"/>
      <c r="Z65" s="105"/>
      <c r="AA65" s="105"/>
      <c r="AB65" s="51"/>
      <c r="AC65" s="51"/>
      <c r="AD65" s="51"/>
      <c r="AE65" s="51"/>
      <c r="AF65" s="51"/>
      <c r="AG65" s="51"/>
      <c r="AH65" s="51"/>
      <c r="AI65" s="38"/>
      <c r="AJ65" s="38"/>
      <c r="AK65" s="39">
        <f t="shared" si="68"/>
        <v>6</v>
      </c>
      <c r="AL65" s="4"/>
    </row>
    <row r="66" spans="2:42" ht="15.95" customHeight="1" x14ac:dyDescent="0.25">
      <c r="B66" s="284"/>
      <c r="C66" s="257"/>
      <c r="D66" s="257"/>
      <c r="E66" s="38"/>
      <c r="F66" s="38"/>
      <c r="G66" s="99" t="s">
        <v>53</v>
      </c>
      <c r="H66" s="99" t="s">
        <v>53</v>
      </c>
      <c r="I66" s="99" t="s">
        <v>53</v>
      </c>
      <c r="J66" s="99" t="s">
        <v>53</v>
      </c>
      <c r="K66" s="99" t="s">
        <v>53</v>
      </c>
      <c r="L66" s="99" t="s">
        <v>53</v>
      </c>
      <c r="M66" s="99" t="s">
        <v>53</v>
      </c>
      <c r="N66" s="99" t="s">
        <v>53</v>
      </c>
      <c r="O66" s="99" t="s">
        <v>53</v>
      </c>
      <c r="P66" s="99" t="s">
        <v>53</v>
      </c>
      <c r="Q66" s="99" t="s">
        <v>53</v>
      </c>
      <c r="R66" s="99" t="s">
        <v>53</v>
      </c>
      <c r="S66" s="99" t="s">
        <v>53</v>
      </c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38"/>
      <c r="AK66" s="39">
        <f t="shared" si="68"/>
        <v>6.5</v>
      </c>
      <c r="AL66" s="4"/>
    </row>
    <row r="67" spans="2:42" ht="15.95" customHeight="1" x14ac:dyDescent="0.25">
      <c r="B67" s="285"/>
      <c r="C67" s="291" t="s">
        <v>0</v>
      </c>
      <c r="D67" s="291"/>
      <c r="E67" s="3">
        <f>COUNTA(E53:E66)*0.5</f>
        <v>0</v>
      </c>
      <c r="F67" s="3">
        <f>COUNTA(F53:F66)*0.5</f>
        <v>0</v>
      </c>
      <c r="G67" s="3">
        <f t="shared" ref="G67" si="69">COUNTA(G53:G66)*0.5</f>
        <v>1.5</v>
      </c>
      <c r="H67" s="3">
        <f t="shared" ref="H67" si="70">COUNTA(H53:H66)*0.5</f>
        <v>2</v>
      </c>
      <c r="I67" s="3">
        <f t="shared" ref="I67" si="71">COUNTA(I53:I66)*0.5</f>
        <v>2</v>
      </c>
      <c r="J67" s="3">
        <f t="shared" ref="J67" si="72">COUNTA(J53:J66)*0.5</f>
        <v>2</v>
      </c>
      <c r="K67" s="3">
        <f t="shared" ref="K67" si="73">COUNTA(K53:K66)*0.5</f>
        <v>2</v>
      </c>
      <c r="L67" s="3">
        <f t="shared" ref="L67" si="74">COUNTA(L53:L66)*0.5</f>
        <v>3</v>
      </c>
      <c r="M67" s="3">
        <f t="shared" ref="M67" si="75">COUNTA(M53:M66)*0.5</f>
        <v>3</v>
      </c>
      <c r="N67" s="3">
        <f t="shared" ref="N67" si="76">COUNTA(N53:N66)*0.5</f>
        <v>3</v>
      </c>
      <c r="O67" s="3">
        <f t="shared" ref="O67" si="77">COUNTA(O53:O66)*0.5</f>
        <v>3</v>
      </c>
      <c r="P67" s="3">
        <f t="shared" ref="P67" si="78">COUNTA(P53:P66)*0.5</f>
        <v>3</v>
      </c>
      <c r="Q67" s="3">
        <f t="shared" ref="Q67" si="79">COUNTA(Q53:Q66)*0.5</f>
        <v>3</v>
      </c>
      <c r="R67" s="3">
        <f t="shared" ref="R67" si="80">COUNTA(R53:R66)*0.5</f>
        <v>4</v>
      </c>
      <c r="S67" s="3">
        <f t="shared" ref="S67" si="81">COUNTA(S53:S66)*0.5</f>
        <v>4.5</v>
      </c>
      <c r="T67" s="3">
        <f t="shared" ref="T67" si="82">COUNTA(T53:T66)*0.5</f>
        <v>2.5</v>
      </c>
      <c r="U67" s="3">
        <f t="shared" ref="U67" si="83">COUNTA(U53:U66)*0.5</f>
        <v>2</v>
      </c>
      <c r="V67" s="3">
        <f t="shared" ref="V67" si="84">COUNTA(V53:V66)*0.5</f>
        <v>2</v>
      </c>
      <c r="W67" s="3">
        <f t="shared" ref="W67" si="85">COUNTA(W53:W66)*0.5</f>
        <v>2</v>
      </c>
      <c r="X67" s="3">
        <f t="shared" ref="X67" si="86">COUNTA(X53:X66)*0.5</f>
        <v>1.5</v>
      </c>
      <c r="Y67" s="3">
        <f t="shared" ref="Y67" si="87">COUNTA(Y53:Y66)*0.5</f>
        <v>1.5</v>
      </c>
      <c r="Z67" s="3">
        <f>COUNTA(Z53:Z66)*0.5</f>
        <v>2</v>
      </c>
      <c r="AA67" s="3">
        <f t="shared" ref="AA67" si="88">COUNTA(AA53:AA66)*0.5</f>
        <v>2</v>
      </c>
      <c r="AB67" s="3">
        <f t="shared" ref="AB67" si="89">COUNTA(AB53:AB66)*0.5</f>
        <v>1.5</v>
      </c>
      <c r="AC67" s="3">
        <f t="shared" ref="AC67" si="90">COUNTA(AC53:AC66)*0.5</f>
        <v>1.5</v>
      </c>
      <c r="AD67" s="3">
        <f t="shared" ref="AD67" si="91">COUNTA(AD53:AD66)*0.5</f>
        <v>2</v>
      </c>
      <c r="AE67" s="3">
        <f t="shared" ref="AE67" si="92">COUNTA(AE53:AE66)*0.5</f>
        <v>2</v>
      </c>
      <c r="AF67" s="3">
        <f t="shared" ref="AF67" si="93">COUNTA(AF53:AF66)*0.5</f>
        <v>2</v>
      </c>
      <c r="AG67" s="3">
        <f t="shared" ref="AG67" si="94">COUNTA(AG53:AG66)*0.5</f>
        <v>2</v>
      </c>
      <c r="AH67" s="3">
        <f t="shared" ref="AH67" si="95">COUNTA(AH53:AH66)*0.5</f>
        <v>2</v>
      </c>
      <c r="AI67" s="3">
        <f t="shared" ref="AI67" si="96">COUNTA(AI53:AI66)*0.5</f>
        <v>2</v>
      </c>
      <c r="AJ67" s="3">
        <f>COUNTA(AJ53:AJ66)*0.5</f>
        <v>0</v>
      </c>
      <c r="AK67" s="14">
        <f>SUM(AK53:AK66)</f>
        <v>61</v>
      </c>
      <c r="AL67" s="4"/>
    </row>
    <row r="69" spans="2:42" s="1" customFormat="1" ht="18.75" x14ac:dyDescent="0.3">
      <c r="B69" s="282">
        <v>42601</v>
      </c>
      <c r="C69" s="283"/>
      <c r="D69" s="283"/>
      <c r="E69" s="11" t="s">
        <v>35</v>
      </c>
      <c r="F69" s="11" t="s">
        <v>36</v>
      </c>
      <c r="G69" s="11" t="s">
        <v>37</v>
      </c>
      <c r="H69" s="11" t="s">
        <v>38</v>
      </c>
      <c r="I69" s="11" t="s">
        <v>39</v>
      </c>
      <c r="J69" s="11" t="s">
        <v>40</v>
      </c>
      <c r="K69" s="11" t="s">
        <v>9</v>
      </c>
      <c r="L69" s="12" t="s">
        <v>10</v>
      </c>
      <c r="M69" s="12" t="s">
        <v>11</v>
      </c>
      <c r="N69" s="12" t="s">
        <v>12</v>
      </c>
      <c r="O69" s="12" t="s">
        <v>13</v>
      </c>
      <c r="P69" s="12" t="s">
        <v>14</v>
      </c>
      <c r="Q69" s="12" t="s">
        <v>15</v>
      </c>
      <c r="R69" s="13" t="s">
        <v>16</v>
      </c>
      <c r="S69" s="13" t="s">
        <v>17</v>
      </c>
      <c r="T69" s="13" t="s">
        <v>18</v>
      </c>
      <c r="U69" s="13" t="s">
        <v>19</v>
      </c>
      <c r="V69" s="13" t="s">
        <v>20</v>
      </c>
      <c r="W69" s="13" t="s">
        <v>21</v>
      </c>
      <c r="X69" s="12" t="s">
        <v>22</v>
      </c>
      <c r="Y69" s="12" t="s">
        <v>23</v>
      </c>
      <c r="Z69" s="12" t="s">
        <v>24</v>
      </c>
      <c r="AA69" s="12" t="s">
        <v>25</v>
      </c>
      <c r="AB69" s="12" t="s">
        <v>26</v>
      </c>
      <c r="AC69" s="12" t="s">
        <v>27</v>
      </c>
      <c r="AD69" s="13" t="s">
        <v>28</v>
      </c>
      <c r="AE69" s="13" t="s">
        <v>29</v>
      </c>
      <c r="AF69" s="13" t="s">
        <v>30</v>
      </c>
      <c r="AG69" s="13" t="s">
        <v>31</v>
      </c>
      <c r="AH69" s="13" t="s">
        <v>32</v>
      </c>
      <c r="AI69" s="11" t="s">
        <v>33</v>
      </c>
      <c r="AJ69" s="11" t="s">
        <v>34</v>
      </c>
      <c r="AK69" s="14" t="s">
        <v>0</v>
      </c>
      <c r="AL69" s="4"/>
      <c r="AP69" s="8"/>
    </row>
    <row r="70" spans="2:42" ht="15" customHeight="1" x14ac:dyDescent="0.25">
      <c r="B70" s="15" t="s">
        <v>55</v>
      </c>
      <c r="C70" s="257" t="s">
        <v>41</v>
      </c>
      <c r="D70" s="257"/>
      <c r="E70" s="3"/>
      <c r="F70" s="3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14">
        <f>COUNTA(E70:AJ70)*0.5</f>
        <v>0</v>
      </c>
      <c r="AL70" s="4"/>
    </row>
    <row r="71" spans="2:42" ht="15" customHeight="1" x14ac:dyDescent="0.25">
      <c r="B71" s="16" t="s">
        <v>56</v>
      </c>
      <c r="C71" s="257" t="s">
        <v>42</v>
      </c>
      <c r="D71" s="257"/>
      <c r="E71" s="3"/>
      <c r="F71" s="3"/>
      <c r="G71" s="3" t="s">
        <v>53</v>
      </c>
      <c r="H71" s="3" t="s">
        <v>53</v>
      </c>
      <c r="I71" s="3" t="s">
        <v>53</v>
      </c>
      <c r="J71" s="3" t="s">
        <v>53</v>
      </c>
      <c r="K71" s="3" t="s">
        <v>53</v>
      </c>
      <c r="L71" s="3" t="s">
        <v>53</v>
      </c>
      <c r="M71" s="3" t="s">
        <v>53</v>
      </c>
      <c r="N71" s="3" t="s">
        <v>53</v>
      </c>
      <c r="O71" s="3" t="s">
        <v>53</v>
      </c>
      <c r="P71" s="3" t="s">
        <v>53</v>
      </c>
      <c r="Q71" s="3" t="s">
        <v>53</v>
      </c>
      <c r="R71" s="3" t="s">
        <v>53</v>
      </c>
      <c r="S71" s="3" t="s">
        <v>53</v>
      </c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14">
        <f>COUNTA(E71:AJ71)*0.5</f>
        <v>6.5</v>
      </c>
      <c r="AL71" s="4"/>
    </row>
    <row r="72" spans="2:42" ht="15" customHeight="1" x14ac:dyDescent="0.25">
      <c r="B72" s="286" t="s">
        <v>3</v>
      </c>
      <c r="C72" s="257" t="s">
        <v>43</v>
      </c>
      <c r="D72" s="257"/>
      <c r="E72" s="3"/>
      <c r="F72" s="3"/>
      <c r="G72" s="104" t="s">
        <v>112</v>
      </c>
      <c r="H72" s="104" t="s">
        <v>112</v>
      </c>
      <c r="I72" s="104" t="s">
        <v>112</v>
      </c>
      <c r="J72" s="104" t="s">
        <v>112</v>
      </c>
      <c r="K72" s="104" t="s">
        <v>112</v>
      </c>
      <c r="L72" s="104" t="s">
        <v>112</v>
      </c>
      <c r="M72" s="104" t="s">
        <v>112</v>
      </c>
      <c r="N72" s="104" t="s">
        <v>112</v>
      </c>
      <c r="O72" s="104" t="s">
        <v>112</v>
      </c>
      <c r="P72" s="104" t="s">
        <v>112</v>
      </c>
      <c r="Q72" s="104" t="s">
        <v>112</v>
      </c>
      <c r="R72" s="104" t="s">
        <v>112</v>
      </c>
      <c r="S72" s="104" t="s">
        <v>112</v>
      </c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14">
        <f t="shared" ref="AK72:AK83" si="97">COUNTA(E72:AJ72)*0.5</f>
        <v>6.5</v>
      </c>
      <c r="AL72" s="4"/>
    </row>
    <row r="73" spans="2:42" ht="15" customHeight="1" x14ac:dyDescent="0.25">
      <c r="B73" s="284"/>
      <c r="C73" s="257" t="s">
        <v>66</v>
      </c>
      <c r="D73" s="257" t="s">
        <v>60</v>
      </c>
      <c r="E73" s="3"/>
      <c r="F73" s="3"/>
      <c r="G73" s="31"/>
      <c r="H73" s="43"/>
      <c r="I73" s="43"/>
      <c r="J73" s="43"/>
      <c r="K73" s="43"/>
      <c r="L73" s="56" t="s">
        <v>54</v>
      </c>
      <c r="M73" s="56" t="s">
        <v>54</v>
      </c>
      <c r="N73" s="56" t="s">
        <v>54</v>
      </c>
      <c r="O73" s="56" t="s">
        <v>54</v>
      </c>
      <c r="P73" s="56" t="s">
        <v>54</v>
      </c>
      <c r="Q73" s="74"/>
      <c r="R73" s="48" t="s">
        <v>54</v>
      </c>
      <c r="S73" s="38" t="s">
        <v>54</v>
      </c>
      <c r="T73" s="38" t="s">
        <v>54</v>
      </c>
      <c r="U73" s="38" t="s">
        <v>54</v>
      </c>
      <c r="V73" s="46" t="s">
        <v>54</v>
      </c>
      <c r="W73" s="48" t="s">
        <v>54</v>
      </c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"/>
      <c r="AJ73" s="3"/>
      <c r="AK73" s="14">
        <f t="shared" si="97"/>
        <v>5.5</v>
      </c>
      <c r="AL73" s="4"/>
    </row>
    <row r="74" spans="2:42" ht="15" customHeight="1" x14ac:dyDescent="0.25">
      <c r="B74" s="284"/>
      <c r="C74" s="257" t="s">
        <v>83</v>
      </c>
      <c r="D74" s="257" t="s">
        <v>61</v>
      </c>
      <c r="E74" s="7"/>
      <c r="F74" s="7"/>
      <c r="G74" s="83"/>
      <c r="H74" s="83"/>
      <c r="I74" s="83"/>
      <c r="J74" s="83"/>
      <c r="K74" s="83"/>
      <c r="L74" s="83"/>
      <c r="M74" s="83"/>
      <c r="N74" s="83"/>
      <c r="O74" s="83"/>
      <c r="P74" s="31"/>
      <c r="Q74" s="31"/>
      <c r="R74" s="31"/>
      <c r="S74" s="31"/>
      <c r="T74" s="31"/>
      <c r="U74" s="31"/>
      <c r="V74" s="64"/>
      <c r="W74" s="64"/>
      <c r="X74" s="64" t="s">
        <v>53</v>
      </c>
      <c r="Y74" s="64" t="s">
        <v>53</v>
      </c>
      <c r="Z74" s="31" t="s">
        <v>53</v>
      </c>
      <c r="AA74" s="31" t="s">
        <v>53</v>
      </c>
      <c r="AB74" s="86" t="s">
        <v>53</v>
      </c>
      <c r="AC74" s="86" t="s">
        <v>53</v>
      </c>
      <c r="AD74" s="31" t="s">
        <v>53</v>
      </c>
      <c r="AE74" s="31" t="s">
        <v>53</v>
      </c>
      <c r="AF74" s="31" t="s">
        <v>53</v>
      </c>
      <c r="AG74" s="31" t="s">
        <v>53</v>
      </c>
      <c r="AH74" s="64" t="s">
        <v>53</v>
      </c>
      <c r="AI74" s="64" t="s">
        <v>53</v>
      </c>
      <c r="AJ74" s="3"/>
      <c r="AK74" s="14">
        <f t="shared" si="97"/>
        <v>6</v>
      </c>
      <c r="AL74" s="4"/>
    </row>
    <row r="75" spans="2:42" ht="15" customHeight="1" x14ac:dyDescent="0.25">
      <c r="B75" s="284"/>
      <c r="C75" s="259" t="s">
        <v>92</v>
      </c>
      <c r="D75" s="259" t="s">
        <v>62</v>
      </c>
      <c r="E75" s="3"/>
      <c r="F75" s="3"/>
      <c r="G75" s="31"/>
      <c r="H75" s="31"/>
      <c r="I75" s="31"/>
      <c r="J75" s="31"/>
      <c r="K75" s="31"/>
      <c r="L75" s="48"/>
      <c r="M75" s="48"/>
      <c r="N75" s="48"/>
      <c r="O75" s="48"/>
      <c r="P75" s="48"/>
      <c r="Q75" s="48"/>
      <c r="R75" s="57"/>
      <c r="S75" s="58"/>
      <c r="T75" s="58"/>
      <c r="U75" s="56"/>
      <c r="V75" s="56"/>
      <c r="W75" s="104" t="s">
        <v>112</v>
      </c>
      <c r="X75" s="104" t="s">
        <v>112</v>
      </c>
      <c r="Y75" s="104" t="s">
        <v>112</v>
      </c>
      <c r="Z75" s="104" t="s">
        <v>112</v>
      </c>
      <c r="AA75" s="104" t="s">
        <v>112</v>
      </c>
      <c r="AB75" s="104" t="s">
        <v>112</v>
      </c>
      <c r="AC75" s="104" t="s">
        <v>112</v>
      </c>
      <c r="AD75" s="56"/>
      <c r="AE75" s="56"/>
      <c r="AF75" s="104" t="s">
        <v>112</v>
      </c>
      <c r="AG75" s="104" t="s">
        <v>112</v>
      </c>
      <c r="AH75" s="104" t="s">
        <v>112</v>
      </c>
      <c r="AI75" s="104" t="s">
        <v>112</v>
      </c>
      <c r="AJ75" s="3"/>
      <c r="AK75" s="14">
        <f t="shared" si="97"/>
        <v>5.5</v>
      </c>
      <c r="AL75" s="4"/>
    </row>
    <row r="76" spans="2:42" ht="15" customHeight="1" x14ac:dyDescent="0.25">
      <c r="B76" s="284"/>
      <c r="C76" s="106"/>
      <c r="D76" s="106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 t="s">
        <v>54</v>
      </c>
      <c r="X76" s="100" t="s">
        <v>54</v>
      </c>
      <c r="Y76" s="100" t="s">
        <v>54</v>
      </c>
      <c r="Z76" s="100" t="s">
        <v>54</v>
      </c>
      <c r="AA76" s="100" t="s">
        <v>54</v>
      </c>
      <c r="AB76" s="100" t="s">
        <v>54</v>
      </c>
      <c r="AC76" s="100" t="s">
        <v>54</v>
      </c>
      <c r="AD76" s="100"/>
      <c r="AE76" s="100"/>
      <c r="AF76" s="100" t="s">
        <v>54</v>
      </c>
      <c r="AG76" s="100" t="s">
        <v>54</v>
      </c>
      <c r="AH76" s="100" t="s">
        <v>54</v>
      </c>
      <c r="AI76" s="100" t="s">
        <v>54</v>
      </c>
      <c r="AJ76" s="100"/>
      <c r="AK76" s="102"/>
      <c r="AL76" s="4"/>
    </row>
    <row r="77" spans="2:42" ht="15" customHeight="1" x14ac:dyDescent="0.25">
      <c r="B77" s="284"/>
      <c r="C77" s="257" t="s">
        <v>69</v>
      </c>
      <c r="D77" s="257"/>
      <c r="E77" s="10"/>
      <c r="F77" s="10"/>
      <c r="G77" s="43"/>
      <c r="H77" s="43" t="s">
        <v>53</v>
      </c>
      <c r="I77" s="43" t="s">
        <v>53</v>
      </c>
      <c r="J77" s="43" t="s">
        <v>53</v>
      </c>
      <c r="K77" s="43" t="s">
        <v>53</v>
      </c>
      <c r="L77" s="43" t="s">
        <v>53</v>
      </c>
      <c r="M77" s="43" t="s">
        <v>53</v>
      </c>
      <c r="N77" s="43" t="s">
        <v>53</v>
      </c>
      <c r="O77" s="43" t="s">
        <v>53</v>
      </c>
      <c r="P77" s="48" t="s">
        <v>53</v>
      </c>
      <c r="Q77" s="82" t="s">
        <v>53</v>
      </c>
      <c r="R77" s="82" t="s">
        <v>53</v>
      </c>
      <c r="S77" s="43" t="s">
        <v>53</v>
      </c>
      <c r="T77" s="43" t="s">
        <v>53</v>
      </c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3"/>
      <c r="AK77" s="14">
        <f t="shared" si="97"/>
        <v>6.5</v>
      </c>
      <c r="AL77" s="4"/>
    </row>
    <row r="78" spans="2:42" ht="15" customHeight="1" x14ac:dyDescent="0.25">
      <c r="B78" s="284"/>
      <c r="C78" s="257" t="s">
        <v>109</v>
      </c>
      <c r="D78" s="257" t="s">
        <v>63</v>
      </c>
      <c r="E78" s="3"/>
      <c r="F78" s="3"/>
      <c r="G78" s="3"/>
      <c r="H78" s="3"/>
      <c r="I78" s="3"/>
      <c r="J78" s="3"/>
      <c r="K78" s="109" t="s">
        <v>54</v>
      </c>
      <c r="L78" s="109" t="s">
        <v>54</v>
      </c>
      <c r="M78" s="109" t="s">
        <v>54</v>
      </c>
      <c r="N78" s="109" t="s">
        <v>54</v>
      </c>
      <c r="O78" s="109" t="s">
        <v>54</v>
      </c>
      <c r="P78" s="109" t="s">
        <v>54</v>
      </c>
      <c r="Q78" s="109" t="s">
        <v>54</v>
      </c>
      <c r="R78" s="109" t="s">
        <v>54</v>
      </c>
      <c r="S78" s="109" t="s">
        <v>54</v>
      </c>
      <c r="T78" s="109" t="s">
        <v>54</v>
      </c>
      <c r="U78" s="109" t="s">
        <v>54</v>
      </c>
      <c r="V78" s="109" t="s">
        <v>54</v>
      </c>
      <c r="W78" s="3"/>
      <c r="X78" s="3"/>
      <c r="Y78" s="51"/>
      <c r="Z78" s="51"/>
      <c r="AA78" s="51"/>
      <c r="AB78" s="3"/>
      <c r="AC78" s="3"/>
      <c r="AD78" s="3"/>
      <c r="AE78" s="3"/>
      <c r="AF78" s="3"/>
      <c r="AG78" s="3"/>
      <c r="AH78" s="3"/>
      <c r="AI78" s="3"/>
      <c r="AJ78" s="3"/>
      <c r="AK78" s="14">
        <f t="shared" si="97"/>
        <v>6</v>
      </c>
      <c r="AL78" s="4"/>
    </row>
    <row r="79" spans="2:42" ht="15" customHeight="1" x14ac:dyDescent="0.25">
      <c r="B79" s="284"/>
      <c r="C79" s="259" t="s">
        <v>101</v>
      </c>
      <c r="D79" s="259" t="s">
        <v>64</v>
      </c>
      <c r="E79" s="38"/>
      <c r="F79" s="38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53"/>
      <c r="AA79" s="104" t="s">
        <v>112</v>
      </c>
      <c r="AB79" s="104" t="s">
        <v>112</v>
      </c>
      <c r="AC79" s="104" t="s">
        <v>112</v>
      </c>
      <c r="AD79" s="104" t="s">
        <v>112</v>
      </c>
      <c r="AE79" s="104" t="s">
        <v>112</v>
      </c>
      <c r="AF79" s="104" t="s">
        <v>112</v>
      </c>
      <c r="AG79" s="104" t="s">
        <v>112</v>
      </c>
      <c r="AH79" s="104" t="s">
        <v>112</v>
      </c>
      <c r="AI79" s="104" t="s">
        <v>112</v>
      </c>
      <c r="AJ79" s="3"/>
      <c r="AK79" s="14">
        <f t="shared" si="97"/>
        <v>4.5</v>
      </c>
      <c r="AL79" s="4"/>
    </row>
    <row r="80" spans="2:42" ht="15" customHeight="1" x14ac:dyDescent="0.25">
      <c r="B80" s="284"/>
      <c r="C80" s="257" t="s">
        <v>95</v>
      </c>
      <c r="D80" s="257"/>
      <c r="E80" s="3"/>
      <c r="F80" s="3"/>
      <c r="G80" s="3"/>
      <c r="H80" s="3"/>
      <c r="I80" s="3"/>
      <c r="J80" s="3"/>
      <c r="K80" s="3"/>
      <c r="L80" s="3"/>
      <c r="M80" s="3"/>
      <c r="N80" s="87"/>
      <c r="O80" s="87"/>
      <c r="P80" s="86" t="s">
        <v>53</v>
      </c>
      <c r="Q80" s="86" t="s">
        <v>53</v>
      </c>
      <c r="R80" s="86" t="s">
        <v>53</v>
      </c>
      <c r="S80" s="86" t="s">
        <v>53</v>
      </c>
      <c r="T80" s="86" t="s">
        <v>53</v>
      </c>
      <c r="U80" s="86" t="s">
        <v>53</v>
      </c>
      <c r="V80" s="66"/>
      <c r="W80" s="66"/>
      <c r="X80" s="66"/>
      <c r="Y80" s="66"/>
      <c r="Z80" s="54"/>
      <c r="AA80" s="54"/>
      <c r="AB80" s="54" t="s">
        <v>53</v>
      </c>
      <c r="AC80" s="54" t="s">
        <v>53</v>
      </c>
      <c r="AD80" s="54" t="s">
        <v>53</v>
      </c>
      <c r="AE80" s="54" t="s">
        <v>53</v>
      </c>
      <c r="AF80" s="54" t="s">
        <v>53</v>
      </c>
      <c r="AG80" s="54" t="s">
        <v>53</v>
      </c>
      <c r="AH80" s="54" t="s">
        <v>53</v>
      </c>
      <c r="AI80" s="73" t="s">
        <v>53</v>
      </c>
      <c r="AJ80" s="3"/>
      <c r="AK80" s="14">
        <f t="shared" si="97"/>
        <v>7</v>
      </c>
      <c r="AL80" s="4"/>
    </row>
    <row r="81" spans="2:42" ht="15" customHeight="1" x14ac:dyDescent="0.25">
      <c r="B81" s="284"/>
      <c r="C81" s="257" t="str">
        <f>+C64</f>
        <v>Katia BOUSBA</v>
      </c>
      <c r="D81" s="257"/>
      <c r="E81" s="3"/>
      <c r="F81" s="3"/>
      <c r="G81" s="3"/>
      <c r="H81" s="29"/>
      <c r="I81" s="29"/>
      <c r="J81" s="29"/>
      <c r="K81" s="29"/>
      <c r="L81" s="29"/>
      <c r="M81" s="29"/>
      <c r="N81" s="82"/>
      <c r="O81" s="82"/>
      <c r="P81" s="82"/>
      <c r="Q81" s="82"/>
      <c r="R81" s="82"/>
      <c r="S81" s="82"/>
      <c r="T81" s="10"/>
      <c r="U81" s="10"/>
      <c r="V81" s="10"/>
      <c r="W81" s="10"/>
      <c r="X81" s="47"/>
      <c r="Y81" s="47"/>
      <c r="Z81" s="47"/>
      <c r="AA81" s="47"/>
      <c r="AB81" s="67" t="s">
        <v>54</v>
      </c>
      <c r="AC81" s="67" t="s">
        <v>57</v>
      </c>
      <c r="AD81" s="67" t="s">
        <v>57</v>
      </c>
      <c r="AE81" s="67" t="s">
        <v>54</v>
      </c>
      <c r="AF81" s="67" t="s">
        <v>54</v>
      </c>
      <c r="AG81" s="67" t="s">
        <v>54</v>
      </c>
      <c r="AH81" s="96" t="s">
        <v>54</v>
      </c>
      <c r="AI81" s="67" t="s">
        <v>57</v>
      </c>
      <c r="AJ81" s="3"/>
      <c r="AK81" s="14">
        <f t="shared" si="97"/>
        <v>4</v>
      </c>
      <c r="AL81" s="4"/>
      <c r="AM81" t="s">
        <v>107</v>
      </c>
    </row>
    <row r="82" spans="2:42" ht="15" customHeight="1" x14ac:dyDescent="0.25">
      <c r="B82" s="284"/>
      <c r="C82" s="257" t="s">
        <v>113</v>
      </c>
      <c r="D82" s="257"/>
      <c r="E82" s="38"/>
      <c r="F82" s="38"/>
      <c r="G82" s="38"/>
      <c r="H82" s="38"/>
      <c r="I82" s="38"/>
      <c r="J82" s="38"/>
      <c r="K82" s="38"/>
      <c r="L82" s="38"/>
      <c r="M82" s="38"/>
      <c r="V82" s="38"/>
      <c r="W82" s="38"/>
      <c r="X82" s="38"/>
      <c r="Z82" s="38"/>
      <c r="AA82" s="99" t="s">
        <v>54</v>
      </c>
      <c r="AB82" s="99" t="s">
        <v>54</v>
      </c>
      <c r="AC82" s="99" t="s">
        <v>54</v>
      </c>
      <c r="AD82" s="99" t="s">
        <v>54</v>
      </c>
      <c r="AE82" s="99" t="s">
        <v>54</v>
      </c>
      <c r="AF82" s="99" t="s">
        <v>54</v>
      </c>
      <c r="AG82" s="99" t="s">
        <v>54</v>
      </c>
      <c r="AH82" s="99" t="s">
        <v>54</v>
      </c>
      <c r="AI82" s="99" t="s">
        <v>54</v>
      </c>
      <c r="AJ82" s="38"/>
      <c r="AK82" s="39">
        <f t="shared" si="97"/>
        <v>4.5</v>
      </c>
      <c r="AL82" s="4"/>
      <c r="AM82" s="95" t="s">
        <v>106</v>
      </c>
    </row>
    <row r="83" spans="2:42" ht="15.95" customHeight="1" x14ac:dyDescent="0.25">
      <c r="B83" s="284"/>
      <c r="C83" s="257"/>
      <c r="D83" s="257"/>
      <c r="E83" s="38"/>
      <c r="F83" s="38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38"/>
      <c r="AK83" s="39">
        <f t="shared" si="97"/>
        <v>0</v>
      </c>
      <c r="AL83" s="4"/>
    </row>
    <row r="84" spans="2:42" ht="15.95" customHeight="1" x14ac:dyDescent="0.25">
      <c r="B84" s="285"/>
      <c r="C84" s="291" t="s">
        <v>0</v>
      </c>
      <c r="D84" s="291"/>
      <c r="E84" s="3">
        <f>COUNTA(E70:E83)*0.5</f>
        <v>0</v>
      </c>
      <c r="F84" s="3">
        <f>COUNTA(F70:F83)*0.5</f>
        <v>0</v>
      </c>
      <c r="G84" s="3">
        <f t="shared" ref="G84" si="98">COUNTA(G70:G83)*0.5</f>
        <v>1</v>
      </c>
      <c r="H84" s="3">
        <f t="shared" ref="H84" si="99">COUNTA(H70:H83)*0.5</f>
        <v>1.5</v>
      </c>
      <c r="I84" s="3">
        <f t="shared" ref="I84" si="100">COUNTA(I70:I83)*0.5</f>
        <v>1.5</v>
      </c>
      <c r="J84" s="3">
        <f t="shared" ref="J84" si="101">COUNTA(J70:J83)*0.5</f>
        <v>1.5</v>
      </c>
      <c r="K84" s="3">
        <f t="shared" ref="K84" si="102">COUNTA(K70:K83)*0.5</f>
        <v>2</v>
      </c>
      <c r="L84" s="3">
        <f t="shared" ref="L84" si="103">COUNTA(L70:L83)*0.5</f>
        <v>2.5</v>
      </c>
      <c r="M84" s="3">
        <f t="shared" ref="M84" si="104">COUNTA(M70:M83)*0.5</f>
        <v>2.5</v>
      </c>
      <c r="N84" s="3">
        <f t="shared" ref="N84" si="105">COUNTA(N70:N83)*0.5</f>
        <v>2.5</v>
      </c>
      <c r="O84" s="3">
        <f t="shared" ref="O84" si="106">COUNTA(O70:O83)*0.5</f>
        <v>2.5</v>
      </c>
      <c r="P84" s="3">
        <f t="shared" ref="P84" si="107">COUNTA(P70:P83)*0.5</f>
        <v>3</v>
      </c>
      <c r="Q84" s="3">
        <f t="shared" ref="Q84" si="108">COUNTA(Q70:Q83)*0.5</f>
        <v>2.5</v>
      </c>
      <c r="R84" s="3">
        <f t="shared" ref="R84" si="109">COUNTA(R70:R83)*0.5</f>
        <v>3</v>
      </c>
      <c r="S84" s="3">
        <f t="shared" ref="S84" si="110">COUNTA(S70:S83)*0.5</f>
        <v>3</v>
      </c>
      <c r="T84" s="3">
        <f t="shared" ref="T84" si="111">COUNTA(T70:T83)*0.5</f>
        <v>2</v>
      </c>
      <c r="U84" s="3">
        <f t="shared" ref="U84" si="112">COUNTA(U70:U83)*0.5</f>
        <v>1.5</v>
      </c>
      <c r="V84" s="3">
        <f t="shared" ref="V84" si="113">COUNTA(V70:V83)*0.5</f>
        <v>1</v>
      </c>
      <c r="W84" s="3">
        <f t="shared" ref="W84" si="114">COUNTA(W70:W83)*0.5</f>
        <v>1.5</v>
      </c>
      <c r="X84" s="3">
        <f t="shared" ref="X84" si="115">COUNTA(X70:X83)*0.5</f>
        <v>1.5</v>
      </c>
      <c r="Y84" s="3">
        <f t="shared" ref="Y84" si="116">COUNTA(Y70:Y83)*0.5</f>
        <v>1.5</v>
      </c>
      <c r="Z84" s="3">
        <f>COUNTA(Z70:Z83)*0.5</f>
        <v>1.5</v>
      </c>
      <c r="AA84" s="3">
        <f t="shared" ref="AA84" si="117">COUNTA(AA70:AA83)*0.5</f>
        <v>2.5</v>
      </c>
      <c r="AB84" s="3">
        <f t="shared" ref="AB84" si="118">COUNTA(AB70:AB83)*0.5</f>
        <v>3.5</v>
      </c>
      <c r="AC84" s="3">
        <f t="shared" ref="AC84" si="119">COUNTA(AC70:AC83)*0.5</f>
        <v>3.5</v>
      </c>
      <c r="AD84" s="3">
        <f t="shared" ref="AD84" si="120">COUNTA(AD70:AD83)*0.5</f>
        <v>2.5</v>
      </c>
      <c r="AE84" s="3">
        <f t="shared" ref="AE84" si="121">COUNTA(AE70:AE83)*0.5</f>
        <v>2.5</v>
      </c>
      <c r="AF84" s="3">
        <f t="shared" ref="AF84" si="122">COUNTA(AF70:AF83)*0.5</f>
        <v>3.5</v>
      </c>
      <c r="AG84" s="3">
        <f t="shared" ref="AG84" si="123">COUNTA(AG70:AG83)*0.5</f>
        <v>3.5</v>
      </c>
      <c r="AH84" s="3">
        <f t="shared" ref="AH84" si="124">COUNTA(AH70:AH83)*0.5</f>
        <v>3.5</v>
      </c>
      <c r="AI84" s="3">
        <f t="shared" ref="AI84" si="125">COUNTA(AI70:AI83)*0.5</f>
        <v>3.5</v>
      </c>
      <c r="AJ84" s="3">
        <f>COUNTA(AJ70:AJ83)*0.5</f>
        <v>0</v>
      </c>
      <c r="AK84" s="14">
        <f>SUM(AK70:AK83)</f>
        <v>62.5</v>
      </c>
      <c r="AL84" s="4"/>
    </row>
    <row r="86" spans="2:42" s="1" customFormat="1" ht="18.75" x14ac:dyDescent="0.3">
      <c r="B86" s="282">
        <v>42602</v>
      </c>
      <c r="C86" s="283"/>
      <c r="D86" s="283"/>
      <c r="E86" s="11" t="s">
        <v>35</v>
      </c>
      <c r="F86" s="11" t="s">
        <v>36</v>
      </c>
      <c r="G86" s="11" t="s">
        <v>37</v>
      </c>
      <c r="H86" s="11" t="s">
        <v>38</v>
      </c>
      <c r="I86" s="11" t="s">
        <v>39</v>
      </c>
      <c r="J86" s="11" t="s">
        <v>40</v>
      </c>
      <c r="K86" s="11" t="s">
        <v>9</v>
      </c>
      <c r="L86" s="12" t="s">
        <v>10</v>
      </c>
      <c r="M86" s="12" t="s">
        <v>11</v>
      </c>
      <c r="N86" s="12" t="s">
        <v>12</v>
      </c>
      <c r="O86" s="12" t="s">
        <v>13</v>
      </c>
      <c r="P86" s="12" t="s">
        <v>14</v>
      </c>
      <c r="Q86" s="12" t="s">
        <v>15</v>
      </c>
      <c r="R86" s="13" t="s">
        <v>16</v>
      </c>
      <c r="S86" s="13" t="s">
        <v>17</v>
      </c>
      <c r="T86" s="13" t="s">
        <v>18</v>
      </c>
      <c r="U86" s="13" t="s">
        <v>19</v>
      </c>
      <c r="V86" s="13" t="s">
        <v>20</v>
      </c>
      <c r="W86" s="13" t="s">
        <v>21</v>
      </c>
      <c r="X86" s="12" t="s">
        <v>22</v>
      </c>
      <c r="Y86" s="12" t="s">
        <v>23</v>
      </c>
      <c r="Z86" s="12" t="s">
        <v>24</v>
      </c>
      <c r="AA86" s="12" t="s">
        <v>25</v>
      </c>
      <c r="AB86" s="12" t="s">
        <v>26</v>
      </c>
      <c r="AC86" s="12" t="s">
        <v>27</v>
      </c>
      <c r="AD86" s="13" t="s">
        <v>28</v>
      </c>
      <c r="AE86" s="13" t="s">
        <v>29</v>
      </c>
      <c r="AF86" s="13" t="s">
        <v>30</v>
      </c>
      <c r="AG86" s="13" t="s">
        <v>31</v>
      </c>
      <c r="AH86" s="13" t="s">
        <v>32</v>
      </c>
      <c r="AI86" s="11" t="s">
        <v>33</v>
      </c>
      <c r="AJ86" s="11" t="s">
        <v>34</v>
      </c>
      <c r="AK86" s="14" t="s">
        <v>0</v>
      </c>
      <c r="AL86" s="4"/>
      <c r="AP86" s="8"/>
    </row>
    <row r="87" spans="2:42" ht="15" customHeight="1" x14ac:dyDescent="0.25">
      <c r="B87" s="15" t="s">
        <v>55</v>
      </c>
      <c r="C87" s="257" t="s">
        <v>41</v>
      </c>
      <c r="D87" s="257"/>
      <c r="E87" s="3"/>
      <c r="F87" s="3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14">
        <f>COUNTA(E87:AJ87)*0.5</f>
        <v>0</v>
      </c>
      <c r="AL87" s="4"/>
    </row>
    <row r="88" spans="2:42" ht="15" customHeight="1" x14ac:dyDescent="0.25">
      <c r="B88" s="16" t="s">
        <v>56</v>
      </c>
      <c r="C88" s="257" t="s">
        <v>42</v>
      </c>
      <c r="D88" s="257"/>
      <c r="E88" s="3"/>
      <c r="F88" s="3"/>
      <c r="G88" s="3" t="s">
        <v>53</v>
      </c>
      <c r="H88" s="3" t="s">
        <v>53</v>
      </c>
      <c r="I88" s="3" t="s">
        <v>53</v>
      </c>
      <c r="J88" s="3" t="s">
        <v>53</v>
      </c>
      <c r="K88" s="3" t="s">
        <v>53</v>
      </c>
      <c r="L88" s="3" t="s">
        <v>53</v>
      </c>
      <c r="M88" s="3" t="s">
        <v>53</v>
      </c>
      <c r="N88" s="3" t="s">
        <v>53</v>
      </c>
      <c r="O88" s="3" t="s">
        <v>53</v>
      </c>
      <c r="P88" s="3" t="s">
        <v>53</v>
      </c>
      <c r="Q88" s="3" t="s">
        <v>53</v>
      </c>
      <c r="R88" s="3" t="s">
        <v>53</v>
      </c>
      <c r="S88" s="3" t="s">
        <v>53</v>
      </c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14">
        <f>COUNTA(E88:AJ88)*0.5</f>
        <v>6.5</v>
      </c>
      <c r="AL88" s="4"/>
    </row>
    <row r="89" spans="2:42" ht="15" customHeight="1" x14ac:dyDescent="0.25">
      <c r="B89" s="286" t="s">
        <v>4</v>
      </c>
      <c r="C89" s="257" t="s">
        <v>43</v>
      </c>
      <c r="D89" s="257"/>
      <c r="E89" s="3"/>
      <c r="F89" s="3"/>
      <c r="G89" s="54"/>
      <c r="H89" s="104" t="s">
        <v>112</v>
      </c>
      <c r="I89" s="104" t="s">
        <v>112</v>
      </c>
      <c r="J89" s="104" t="s">
        <v>112</v>
      </c>
      <c r="K89" s="104" t="s">
        <v>112</v>
      </c>
      <c r="L89" s="104" t="s">
        <v>112</v>
      </c>
      <c r="M89" s="104" t="s">
        <v>112</v>
      </c>
      <c r="N89" s="104" t="s">
        <v>112</v>
      </c>
      <c r="O89" s="104" t="s">
        <v>112</v>
      </c>
      <c r="P89" s="104" t="s">
        <v>112</v>
      </c>
      <c r="Q89" s="104" t="s">
        <v>112</v>
      </c>
      <c r="R89" s="104" t="s">
        <v>112</v>
      </c>
      <c r="S89" s="104" t="s">
        <v>112</v>
      </c>
      <c r="T89" s="104" t="s">
        <v>112</v>
      </c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14">
        <f t="shared" ref="AK89:AK100" si="126">COUNTA(E89:AJ89)*0.5</f>
        <v>6.5</v>
      </c>
      <c r="AL89" s="4"/>
    </row>
    <row r="90" spans="2:42" ht="15" customHeight="1" x14ac:dyDescent="0.25">
      <c r="B90" s="284"/>
      <c r="C90" s="257" t="s">
        <v>66</v>
      </c>
      <c r="D90" s="257" t="s">
        <v>60</v>
      </c>
      <c r="E90" s="3"/>
      <c r="F90" s="3"/>
      <c r="G90" s="3"/>
      <c r="H90" s="3"/>
      <c r="I90" s="3"/>
      <c r="J90" s="3"/>
      <c r="K90" s="3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56"/>
      <c r="X90" s="56" t="s">
        <v>54</v>
      </c>
      <c r="Y90" s="56" t="s">
        <v>54</v>
      </c>
      <c r="Z90" s="56" t="s">
        <v>54</v>
      </c>
      <c r="AA90" s="56" t="s">
        <v>54</v>
      </c>
      <c r="AB90" s="56" t="s">
        <v>54</v>
      </c>
      <c r="AC90" s="74"/>
      <c r="AD90" s="56" t="s">
        <v>54</v>
      </c>
      <c r="AE90" s="56" t="s">
        <v>54</v>
      </c>
      <c r="AF90" s="56" t="s">
        <v>54</v>
      </c>
      <c r="AG90" s="56" t="s">
        <v>54</v>
      </c>
      <c r="AH90" s="56" t="s">
        <v>54</v>
      </c>
      <c r="AI90" s="60" t="s">
        <v>57</v>
      </c>
      <c r="AJ90" s="3"/>
      <c r="AK90" s="14">
        <f t="shared" si="126"/>
        <v>5.5</v>
      </c>
      <c r="AL90" s="4"/>
    </row>
    <row r="91" spans="2:42" ht="15" customHeight="1" x14ac:dyDescent="0.25">
      <c r="B91" s="284"/>
      <c r="C91" s="257" t="s">
        <v>83</v>
      </c>
      <c r="D91" s="257" t="s">
        <v>61</v>
      </c>
      <c r="E91" s="7"/>
      <c r="F91" s="7"/>
      <c r="G91" s="83"/>
      <c r="H91" s="83"/>
      <c r="I91" s="83"/>
      <c r="J91" s="83"/>
      <c r="K91" s="83"/>
      <c r="L91" s="83"/>
      <c r="M91" s="83"/>
      <c r="N91" s="83"/>
      <c r="O91" s="83"/>
      <c r="P91" s="3"/>
      <c r="Q91" s="3"/>
      <c r="R91" s="3"/>
      <c r="S91" s="3"/>
      <c r="T91" s="3"/>
      <c r="U91" s="3"/>
      <c r="V91" s="3"/>
      <c r="W91" s="3"/>
      <c r="X91" s="64" t="s">
        <v>53</v>
      </c>
      <c r="Y91" s="64" t="s">
        <v>53</v>
      </c>
      <c r="Z91" s="3" t="s">
        <v>53</v>
      </c>
      <c r="AA91" s="3" t="s">
        <v>53</v>
      </c>
      <c r="AB91" s="3" t="s">
        <v>53</v>
      </c>
      <c r="AC91" s="86" t="s">
        <v>53</v>
      </c>
      <c r="AD91" s="3" t="s">
        <v>53</v>
      </c>
      <c r="AE91" s="3" t="s">
        <v>53</v>
      </c>
      <c r="AF91" s="3" t="s">
        <v>53</v>
      </c>
      <c r="AG91" s="3" t="s">
        <v>53</v>
      </c>
      <c r="AH91" s="64" t="s">
        <v>53</v>
      </c>
      <c r="AI91" s="64" t="s">
        <v>53</v>
      </c>
      <c r="AJ91" s="3"/>
      <c r="AK91" s="14">
        <f t="shared" si="126"/>
        <v>6</v>
      </c>
      <c r="AL91" s="4"/>
    </row>
    <row r="92" spans="2:42" ht="15" customHeight="1" x14ac:dyDescent="0.25">
      <c r="B92" s="284"/>
      <c r="C92" s="259" t="s">
        <v>92</v>
      </c>
      <c r="D92" s="259" t="s">
        <v>62</v>
      </c>
      <c r="E92" s="3"/>
      <c r="F92" s="3"/>
      <c r="G92" s="31"/>
      <c r="H92" s="31"/>
      <c r="I92" s="31"/>
      <c r="J92" s="31"/>
      <c r="K92" s="31"/>
      <c r="L92" s="43"/>
      <c r="M92" s="43"/>
      <c r="N92" s="38"/>
      <c r="O92" s="38"/>
      <c r="P92" s="48"/>
      <c r="Q92" s="56"/>
      <c r="R92" s="104" t="s">
        <v>112</v>
      </c>
      <c r="S92" s="104" t="s">
        <v>112</v>
      </c>
      <c r="T92" s="104" t="s">
        <v>112</v>
      </c>
      <c r="U92" s="104" t="s">
        <v>112</v>
      </c>
      <c r="V92" s="104" t="s">
        <v>112</v>
      </c>
      <c r="W92" s="104" t="s">
        <v>112</v>
      </c>
      <c r="X92" s="104" t="s">
        <v>112</v>
      </c>
      <c r="Y92" s="104" t="s">
        <v>112</v>
      </c>
      <c r="Z92" s="104" t="s">
        <v>112</v>
      </c>
      <c r="AA92" s="56"/>
      <c r="AB92" s="56"/>
      <c r="AC92" s="31"/>
      <c r="AD92" s="31"/>
      <c r="AE92" s="31"/>
      <c r="AF92" s="31"/>
      <c r="AG92" s="31"/>
      <c r="AH92" s="31"/>
      <c r="AI92" s="31"/>
      <c r="AJ92" s="3"/>
      <c r="AK92" s="14">
        <f t="shared" si="126"/>
        <v>4.5</v>
      </c>
      <c r="AL92" s="4"/>
      <c r="AP92" s="8" t="s">
        <v>96</v>
      </c>
    </row>
    <row r="93" spans="2:42" ht="15" customHeight="1" x14ac:dyDescent="0.25">
      <c r="B93" s="284"/>
      <c r="C93" s="106"/>
      <c r="D93" s="106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5"/>
      <c r="S93" s="105"/>
      <c r="T93" s="105"/>
      <c r="U93" s="105"/>
      <c r="V93" s="105"/>
      <c r="W93" s="105"/>
      <c r="X93" s="105"/>
      <c r="Y93" s="105"/>
      <c r="Z93" s="105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2"/>
      <c r="AL93" s="4"/>
    </row>
    <row r="94" spans="2:42" ht="15" customHeight="1" x14ac:dyDescent="0.25">
      <c r="B94" s="284"/>
      <c r="C94" s="257" t="s">
        <v>69</v>
      </c>
      <c r="D94" s="257"/>
      <c r="E94" s="10"/>
      <c r="F94" s="10"/>
      <c r="G94" s="43"/>
      <c r="H94" s="43" t="s">
        <v>53</v>
      </c>
      <c r="I94" s="43" t="s">
        <v>53</v>
      </c>
      <c r="J94" s="43" t="s">
        <v>53</v>
      </c>
      <c r="K94" s="43" t="s">
        <v>53</v>
      </c>
      <c r="L94" s="43" t="s">
        <v>53</v>
      </c>
      <c r="M94" s="43" t="s">
        <v>53</v>
      </c>
      <c r="N94" s="43" t="s">
        <v>53</v>
      </c>
      <c r="O94" s="43" t="s">
        <v>53</v>
      </c>
      <c r="P94" s="48" t="s">
        <v>54</v>
      </c>
      <c r="Q94" s="48" t="s">
        <v>54</v>
      </c>
      <c r="R94" s="43" t="s">
        <v>53</v>
      </c>
      <c r="S94" s="43" t="s">
        <v>53</v>
      </c>
      <c r="T94" s="43" t="s">
        <v>53</v>
      </c>
      <c r="U94" s="43"/>
      <c r="V94" s="43"/>
      <c r="W94" s="43"/>
      <c r="X94" s="43"/>
      <c r="Y94" s="43"/>
      <c r="Z94" s="43"/>
      <c r="AA94" s="98"/>
      <c r="AB94" s="43"/>
      <c r="AC94" s="43"/>
      <c r="AD94" s="43"/>
      <c r="AE94" s="43"/>
      <c r="AF94" s="43"/>
      <c r="AG94" s="43"/>
      <c r="AH94" s="43"/>
      <c r="AI94" s="43"/>
      <c r="AJ94" s="3"/>
      <c r="AK94" s="14">
        <f t="shared" si="126"/>
        <v>6.5</v>
      </c>
      <c r="AL94" s="4"/>
    </row>
    <row r="95" spans="2:42" ht="15" customHeight="1" x14ac:dyDescent="0.25">
      <c r="B95" s="284"/>
      <c r="C95" s="257" t="s">
        <v>109</v>
      </c>
      <c r="D95" s="257" t="s">
        <v>63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56"/>
      <c r="T95" s="56"/>
      <c r="U95" s="56"/>
      <c r="V95" s="56"/>
      <c r="W95" s="56"/>
      <c r="X95" s="56"/>
      <c r="Y95" s="59"/>
      <c r="Z95" s="59"/>
      <c r="AA95" s="56"/>
      <c r="AB95" s="51"/>
      <c r="AC95" s="48"/>
      <c r="AD95" s="3" t="s">
        <v>54</v>
      </c>
      <c r="AE95" s="3" t="s">
        <v>54</v>
      </c>
      <c r="AF95" s="3" t="s">
        <v>54</v>
      </c>
      <c r="AG95" s="3" t="s">
        <v>54</v>
      </c>
      <c r="AH95" s="3" t="s">
        <v>54</v>
      </c>
      <c r="AI95" s="60" t="s">
        <v>57</v>
      </c>
      <c r="AJ95" s="3"/>
      <c r="AK95" s="14">
        <f t="shared" si="126"/>
        <v>3</v>
      </c>
      <c r="AL95" s="4"/>
    </row>
    <row r="96" spans="2:42" ht="15" customHeight="1" x14ac:dyDescent="0.25">
      <c r="B96" s="284"/>
      <c r="C96" s="259" t="s">
        <v>101</v>
      </c>
      <c r="D96" s="259" t="s">
        <v>64</v>
      </c>
      <c r="E96" s="38"/>
      <c r="F96" s="38"/>
      <c r="G96" s="83"/>
      <c r="H96" s="83"/>
      <c r="I96" s="83"/>
      <c r="J96" s="83"/>
      <c r="K96" s="83"/>
      <c r="L96" s="104" t="s">
        <v>112</v>
      </c>
      <c r="M96" s="104" t="s">
        <v>112</v>
      </c>
      <c r="N96" s="104" t="s">
        <v>112</v>
      </c>
      <c r="O96" s="104" t="s">
        <v>112</v>
      </c>
      <c r="P96" s="104" t="s">
        <v>112</v>
      </c>
      <c r="Q96" s="104" t="s">
        <v>112</v>
      </c>
      <c r="R96" s="104" t="s">
        <v>112</v>
      </c>
      <c r="S96" s="104" t="s">
        <v>112</v>
      </c>
      <c r="T96" s="104" t="s">
        <v>112</v>
      </c>
      <c r="U96" s="104" t="s">
        <v>112</v>
      </c>
      <c r="V96" s="104" t="s">
        <v>112</v>
      </c>
      <c r="W96" s="104" t="s">
        <v>112</v>
      </c>
      <c r="X96" s="56"/>
      <c r="Y96" s="56"/>
      <c r="Z96" s="53"/>
      <c r="AA96" s="53"/>
      <c r="AB96" s="53"/>
      <c r="AC96" s="53"/>
      <c r="AD96" s="53"/>
      <c r="AE96" s="53"/>
      <c r="AF96" s="53"/>
      <c r="AG96" s="53"/>
      <c r="AH96" s="53"/>
      <c r="AI96" s="10"/>
      <c r="AJ96" s="3"/>
      <c r="AK96" s="14">
        <f t="shared" si="126"/>
        <v>6</v>
      </c>
      <c r="AL96" s="4"/>
    </row>
    <row r="97" spans="2:45" ht="15" customHeight="1" x14ac:dyDescent="0.25">
      <c r="B97" s="284"/>
      <c r="C97" s="257" t="s">
        <v>95</v>
      </c>
      <c r="D97" s="257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86" t="s">
        <v>53</v>
      </c>
      <c r="Q97" s="86" t="s">
        <v>53</v>
      </c>
      <c r="R97" s="86" t="s">
        <v>53</v>
      </c>
      <c r="S97" s="86" t="s">
        <v>53</v>
      </c>
      <c r="T97" s="87" t="s">
        <v>53</v>
      </c>
      <c r="U97" s="87" t="s">
        <v>53</v>
      </c>
      <c r="V97" s="3"/>
      <c r="W97" s="54"/>
      <c r="X97" s="54"/>
      <c r="Y97" s="54"/>
      <c r="Z97" s="54"/>
      <c r="AA97" s="54"/>
      <c r="AB97" s="54"/>
      <c r="AC97" s="54"/>
      <c r="AD97" s="54" t="s">
        <v>53</v>
      </c>
      <c r="AE97" s="54" t="s">
        <v>53</v>
      </c>
      <c r="AF97" s="54" t="s">
        <v>53</v>
      </c>
      <c r="AG97" s="54" t="s">
        <v>53</v>
      </c>
      <c r="AH97" s="54" t="s">
        <v>53</v>
      </c>
      <c r="AI97" s="73" t="s">
        <v>53</v>
      </c>
      <c r="AJ97" s="3"/>
      <c r="AK97" s="14">
        <f t="shared" si="126"/>
        <v>6</v>
      </c>
      <c r="AL97" s="4"/>
    </row>
    <row r="98" spans="2:45" ht="15" customHeight="1" x14ac:dyDescent="0.25">
      <c r="B98" s="284"/>
      <c r="C98" s="257" t="str">
        <f>+C81</f>
        <v>Katia BOUSBA</v>
      </c>
      <c r="D98" s="257"/>
      <c r="E98" s="3"/>
      <c r="F98" s="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9"/>
      <c r="V98" s="49"/>
      <c r="W98" s="49"/>
      <c r="X98" s="91"/>
      <c r="Y98" s="91"/>
      <c r="Z98" s="91" t="s">
        <v>54</v>
      </c>
      <c r="AA98" s="91" t="s">
        <v>54</v>
      </c>
      <c r="AB98" s="90" t="s">
        <v>54</v>
      </c>
      <c r="AC98" s="55" t="s">
        <v>54</v>
      </c>
      <c r="AD98" s="55" t="s">
        <v>54</v>
      </c>
      <c r="AE98" s="55" t="s">
        <v>54</v>
      </c>
      <c r="AF98" s="55" t="s">
        <v>54</v>
      </c>
      <c r="AG98" s="55" t="s">
        <v>54</v>
      </c>
      <c r="AH98" s="55" t="s">
        <v>54</v>
      </c>
      <c r="AI98" s="60" t="s">
        <v>57</v>
      </c>
      <c r="AJ98" s="3"/>
      <c r="AK98" s="14">
        <f t="shared" si="126"/>
        <v>5</v>
      </c>
      <c r="AL98" s="4"/>
      <c r="AM98" t="s">
        <v>108</v>
      </c>
      <c r="AR98" t="s">
        <v>97</v>
      </c>
    </row>
    <row r="99" spans="2:45" ht="15" customHeight="1" x14ac:dyDescent="0.25">
      <c r="B99" s="284"/>
      <c r="C99" s="257" t="s">
        <v>113</v>
      </c>
      <c r="D99" s="257"/>
      <c r="E99" s="38"/>
      <c r="F99" s="38"/>
      <c r="G99" s="83"/>
      <c r="H99" s="83"/>
      <c r="I99" s="83"/>
      <c r="J99" s="83"/>
      <c r="K99" s="83"/>
      <c r="L99" s="10" t="s">
        <v>54</v>
      </c>
      <c r="M99" s="10" t="s">
        <v>54</v>
      </c>
      <c r="N99" s="10" t="s">
        <v>54</v>
      </c>
      <c r="O99" s="10" t="s">
        <v>54</v>
      </c>
      <c r="P99" s="10" t="s">
        <v>54</v>
      </c>
      <c r="Q99" s="10" t="s">
        <v>54</v>
      </c>
      <c r="R99" s="10" t="s">
        <v>54</v>
      </c>
      <c r="S99" s="10" t="s">
        <v>54</v>
      </c>
      <c r="T99" s="10" t="s">
        <v>54</v>
      </c>
      <c r="U99" s="10" t="s">
        <v>54</v>
      </c>
      <c r="V99" s="99" t="s">
        <v>54</v>
      </c>
      <c r="W99" s="99" t="s">
        <v>54</v>
      </c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38"/>
      <c r="AK99" s="39">
        <f t="shared" si="126"/>
        <v>6</v>
      </c>
      <c r="AL99" s="4"/>
    </row>
    <row r="100" spans="2:45" ht="15.95" customHeight="1" x14ac:dyDescent="0.25">
      <c r="B100" s="284"/>
      <c r="C100" s="257"/>
      <c r="D100" s="257"/>
      <c r="E100" s="38"/>
      <c r="F100" s="38"/>
      <c r="G100" s="38"/>
      <c r="H100" s="99" t="s">
        <v>53</v>
      </c>
      <c r="I100" s="99" t="s">
        <v>53</v>
      </c>
      <c r="J100" s="99" t="s">
        <v>53</v>
      </c>
      <c r="K100" s="99" t="s">
        <v>53</v>
      </c>
      <c r="L100" s="99" t="s">
        <v>53</v>
      </c>
      <c r="M100" s="99" t="s">
        <v>53</v>
      </c>
      <c r="N100" s="99" t="s">
        <v>53</v>
      </c>
      <c r="O100" s="99" t="s">
        <v>53</v>
      </c>
      <c r="P100" s="99" t="s">
        <v>53</v>
      </c>
      <c r="Q100" s="99" t="s">
        <v>53</v>
      </c>
      <c r="R100" s="99" t="s">
        <v>53</v>
      </c>
      <c r="S100" s="99" t="s">
        <v>53</v>
      </c>
      <c r="T100" s="59"/>
      <c r="U100" s="59"/>
      <c r="V100" s="61"/>
      <c r="W100" s="61"/>
      <c r="X100" s="53"/>
      <c r="Y100" s="53"/>
      <c r="Z100" s="53"/>
      <c r="AA100" s="53"/>
      <c r="AB100" s="53"/>
      <c r="AC100" s="53"/>
      <c r="AD100" s="53"/>
      <c r="AE100" s="38"/>
      <c r="AF100" s="38"/>
      <c r="AG100" s="38"/>
      <c r="AH100" s="38"/>
      <c r="AI100" s="38"/>
      <c r="AJ100" s="38"/>
      <c r="AK100" s="39">
        <f t="shared" si="126"/>
        <v>6</v>
      </c>
      <c r="AL100" s="4"/>
    </row>
    <row r="101" spans="2:45" ht="15.95" customHeight="1" x14ac:dyDescent="0.25">
      <c r="B101" s="285"/>
      <c r="C101" s="291" t="s">
        <v>0</v>
      </c>
      <c r="D101" s="291"/>
      <c r="E101" s="3">
        <f>COUNTA(E87:E100)*0.5</f>
        <v>0</v>
      </c>
      <c r="F101" s="3">
        <f>COUNTA(F87:F100)*0.5</f>
        <v>0</v>
      </c>
      <c r="G101" s="3">
        <f t="shared" ref="G101" si="127">COUNTA(G87:G100)*0.5</f>
        <v>0.5</v>
      </c>
      <c r="H101" s="3">
        <f t="shared" ref="H101" si="128">COUNTA(H87:H100)*0.5</f>
        <v>2</v>
      </c>
      <c r="I101" s="3">
        <f t="shared" ref="I101" si="129">COUNTA(I87:I100)*0.5</f>
        <v>2</v>
      </c>
      <c r="J101" s="3">
        <f t="shared" ref="J101" si="130">COUNTA(J87:J100)*0.5</f>
        <v>2</v>
      </c>
      <c r="K101" s="3">
        <f t="shared" ref="K101" si="131">COUNTA(K87:K100)*0.5</f>
        <v>2</v>
      </c>
      <c r="L101" s="3">
        <f t="shared" ref="L101" si="132">COUNTA(L87:L100)*0.5</f>
        <v>3</v>
      </c>
      <c r="M101" s="3">
        <f t="shared" ref="M101" si="133">COUNTA(M87:M100)*0.5</f>
        <v>3</v>
      </c>
      <c r="N101" s="3">
        <f t="shared" ref="N101" si="134">COUNTA(N87:N100)*0.5</f>
        <v>3</v>
      </c>
      <c r="O101" s="3">
        <f t="shared" ref="O101" si="135">COUNTA(O87:O100)*0.5</f>
        <v>3</v>
      </c>
      <c r="P101" s="3">
        <f t="shared" ref="P101" si="136">COUNTA(P87:P100)*0.5</f>
        <v>3.5</v>
      </c>
      <c r="Q101" s="3">
        <f t="shared" ref="Q101" si="137">COUNTA(Q87:Q100)*0.5</f>
        <v>3.5</v>
      </c>
      <c r="R101" s="3">
        <f t="shared" ref="R101" si="138">COUNTA(R87:R100)*0.5</f>
        <v>4</v>
      </c>
      <c r="S101" s="3">
        <f t="shared" ref="S101" si="139">COUNTA(S87:S100)*0.5</f>
        <v>4</v>
      </c>
      <c r="T101" s="3">
        <f t="shared" ref="T101" si="140">COUNTA(T87:T100)*0.5</f>
        <v>3</v>
      </c>
      <c r="U101" s="3">
        <f t="shared" ref="U101" si="141">COUNTA(U87:U100)*0.5</f>
        <v>2</v>
      </c>
      <c r="V101" s="3">
        <f t="shared" ref="V101" si="142">COUNTA(V87:V100)*0.5</f>
        <v>1.5</v>
      </c>
      <c r="W101" s="3">
        <f t="shared" ref="W101" si="143">COUNTA(W87:W100)*0.5</f>
        <v>1.5</v>
      </c>
      <c r="X101" s="3">
        <f t="shared" ref="X101" si="144">COUNTA(X87:X100)*0.5</f>
        <v>1.5</v>
      </c>
      <c r="Y101" s="3">
        <f t="shared" ref="Y101" si="145">COUNTA(Y87:Y100)*0.5</f>
        <v>1.5</v>
      </c>
      <c r="Z101" s="3">
        <f>COUNTA(Z87:Z100)*0.5</f>
        <v>2</v>
      </c>
      <c r="AA101" s="3">
        <f t="shared" ref="AA101" si="146">COUNTA(AA87:AA100)*0.5</f>
        <v>1.5</v>
      </c>
      <c r="AB101" s="3">
        <f t="shared" ref="AB101" si="147">COUNTA(AB87:AB100)*0.5</f>
        <v>1.5</v>
      </c>
      <c r="AC101" s="3">
        <f t="shared" ref="AC101" si="148">COUNTA(AC87:AC100)*0.5</f>
        <v>1</v>
      </c>
      <c r="AD101" s="3">
        <f t="shared" ref="AD101" si="149">COUNTA(AD87:AD100)*0.5</f>
        <v>2.5</v>
      </c>
      <c r="AE101" s="3">
        <f t="shared" ref="AE101" si="150">COUNTA(AE87:AE100)*0.5</f>
        <v>2.5</v>
      </c>
      <c r="AF101" s="3">
        <f t="shared" ref="AF101" si="151">COUNTA(AF87:AF100)*0.5</f>
        <v>2.5</v>
      </c>
      <c r="AG101" s="3">
        <f t="shared" ref="AG101" si="152">COUNTA(AG87:AG100)*0.5</f>
        <v>2.5</v>
      </c>
      <c r="AH101" s="3">
        <f t="shared" ref="AH101" si="153">COUNTA(AH87:AH100)*0.5</f>
        <v>2.5</v>
      </c>
      <c r="AI101" s="3">
        <f t="shared" ref="AI101" si="154">COUNTA(AI87:AI100)*0.5</f>
        <v>2.5</v>
      </c>
      <c r="AJ101" s="3">
        <f>COUNTA(AJ87:AJ100)*0.5</f>
        <v>0</v>
      </c>
      <c r="AK101" s="14">
        <f>SUM(AK87:AK100)</f>
        <v>67.5</v>
      </c>
      <c r="AL101" s="4"/>
    </row>
    <row r="103" spans="2:45" s="1" customFormat="1" ht="18.75" x14ac:dyDescent="0.3">
      <c r="B103" s="282">
        <v>42603</v>
      </c>
      <c r="C103" s="283"/>
      <c r="D103" s="283"/>
      <c r="E103" s="11" t="s">
        <v>35</v>
      </c>
      <c r="F103" s="11" t="s">
        <v>36</v>
      </c>
      <c r="G103" s="11" t="s">
        <v>37</v>
      </c>
      <c r="H103" s="11" t="s">
        <v>38</v>
      </c>
      <c r="I103" s="11" t="s">
        <v>39</v>
      </c>
      <c r="J103" s="11" t="s">
        <v>40</v>
      </c>
      <c r="K103" s="11" t="s">
        <v>9</v>
      </c>
      <c r="L103" s="12" t="s">
        <v>10</v>
      </c>
      <c r="M103" s="12" t="s">
        <v>11</v>
      </c>
      <c r="N103" s="12" t="s">
        <v>12</v>
      </c>
      <c r="O103" s="12" t="s">
        <v>13</v>
      </c>
      <c r="P103" s="13" t="s">
        <v>14</v>
      </c>
      <c r="Q103" s="13" t="s">
        <v>15</v>
      </c>
      <c r="R103" s="13" t="s">
        <v>16</v>
      </c>
      <c r="S103" s="13" t="s">
        <v>17</v>
      </c>
      <c r="T103" s="19" t="s">
        <v>18</v>
      </c>
      <c r="U103" s="19" t="s">
        <v>19</v>
      </c>
      <c r="V103" s="19" t="s">
        <v>20</v>
      </c>
      <c r="W103" s="19" t="s">
        <v>21</v>
      </c>
      <c r="X103" s="19" t="s">
        <v>22</v>
      </c>
      <c r="Y103" s="19" t="s">
        <v>23</v>
      </c>
      <c r="Z103" s="19" t="s">
        <v>24</v>
      </c>
      <c r="AA103" s="19" t="s">
        <v>25</v>
      </c>
      <c r="AB103" s="19" t="s">
        <v>26</v>
      </c>
      <c r="AC103" s="19" t="s">
        <v>27</v>
      </c>
      <c r="AD103" s="19" t="s">
        <v>28</v>
      </c>
      <c r="AE103" s="19" t="s">
        <v>29</v>
      </c>
      <c r="AF103" s="19" t="s">
        <v>30</v>
      </c>
      <c r="AG103" s="19" t="s">
        <v>31</v>
      </c>
      <c r="AH103" s="19" t="s">
        <v>32</v>
      </c>
      <c r="AI103" s="11" t="s">
        <v>33</v>
      </c>
      <c r="AJ103" s="11" t="s">
        <v>34</v>
      </c>
      <c r="AK103" s="14" t="s">
        <v>0</v>
      </c>
      <c r="AL103" s="4"/>
      <c r="AP103" s="8"/>
    </row>
    <row r="104" spans="2:45" ht="15" customHeight="1" x14ac:dyDescent="0.25">
      <c r="B104" s="15" t="s">
        <v>55</v>
      </c>
      <c r="C104" s="294" t="s">
        <v>41</v>
      </c>
      <c r="D104" s="294"/>
      <c r="E104" s="3" t="s">
        <v>54</v>
      </c>
      <c r="F104" s="3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3"/>
      <c r="AK104" s="14">
        <f>COUNTA(E104:AJ104)*0.5</f>
        <v>0.5</v>
      </c>
      <c r="AL104" s="4"/>
    </row>
    <row r="105" spans="2:45" ht="15" customHeight="1" x14ac:dyDescent="0.25">
      <c r="B105" s="16" t="s">
        <v>56</v>
      </c>
      <c r="C105" s="294" t="s">
        <v>42</v>
      </c>
      <c r="D105" s="294"/>
      <c r="E105" s="3"/>
      <c r="F105" s="3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3"/>
      <c r="AK105" s="14">
        <f>COUNTA(E105:AJ105)*0.5</f>
        <v>0</v>
      </c>
      <c r="AL105" s="4"/>
    </row>
    <row r="106" spans="2:45" ht="15" customHeight="1" x14ac:dyDescent="0.25">
      <c r="B106" s="286" t="s">
        <v>5</v>
      </c>
      <c r="C106" s="294" t="s">
        <v>43</v>
      </c>
      <c r="D106" s="294"/>
      <c r="E106" s="3"/>
      <c r="F106" s="3"/>
      <c r="G106" s="10"/>
      <c r="H106" s="104" t="s">
        <v>112</v>
      </c>
      <c r="I106" s="104" t="s">
        <v>112</v>
      </c>
      <c r="J106" s="104" t="s">
        <v>112</v>
      </c>
      <c r="K106" s="104" t="s">
        <v>112</v>
      </c>
      <c r="L106" s="104" t="s">
        <v>112</v>
      </c>
      <c r="M106" s="104" t="s">
        <v>112</v>
      </c>
      <c r="N106" s="104" t="s">
        <v>112</v>
      </c>
      <c r="O106" s="104" t="s">
        <v>112</v>
      </c>
      <c r="P106" s="104" t="s">
        <v>112</v>
      </c>
      <c r="Q106" s="104" t="s">
        <v>112</v>
      </c>
      <c r="R106" s="104" t="s">
        <v>112</v>
      </c>
      <c r="S106" s="104" t="s">
        <v>112</v>
      </c>
      <c r="T106" s="104" t="s">
        <v>112</v>
      </c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3"/>
      <c r="AK106" s="14">
        <f t="shared" ref="AK106:AK116" si="155">COUNTA(E106:AJ106)*0.5</f>
        <v>6.5</v>
      </c>
      <c r="AL106" s="4"/>
    </row>
    <row r="107" spans="2:45" ht="15" customHeight="1" x14ac:dyDescent="0.25">
      <c r="B107" s="284"/>
      <c r="C107" s="287" t="s">
        <v>66</v>
      </c>
      <c r="D107" s="288" t="s">
        <v>60</v>
      </c>
      <c r="E107" s="3"/>
      <c r="F107" s="3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3"/>
      <c r="AK107" s="14">
        <f t="shared" si="155"/>
        <v>0</v>
      </c>
      <c r="AL107" s="4"/>
    </row>
    <row r="108" spans="2:45" ht="15" customHeight="1" x14ac:dyDescent="0.25">
      <c r="B108" s="284"/>
      <c r="C108" s="257" t="s">
        <v>83</v>
      </c>
      <c r="D108" s="257" t="s">
        <v>61</v>
      </c>
      <c r="E108" s="7"/>
      <c r="F108" s="7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3"/>
      <c r="AK108" s="14">
        <f t="shared" si="155"/>
        <v>0</v>
      </c>
      <c r="AL108" s="4"/>
    </row>
    <row r="109" spans="2:45" ht="15" customHeight="1" x14ac:dyDescent="0.25">
      <c r="B109" s="284"/>
      <c r="C109" s="259" t="s">
        <v>92</v>
      </c>
      <c r="D109" s="259" t="s">
        <v>62</v>
      </c>
      <c r="E109" s="3"/>
      <c r="F109" s="3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3"/>
      <c r="AK109" s="14">
        <f t="shared" si="155"/>
        <v>0</v>
      </c>
      <c r="AL109" s="4"/>
    </row>
    <row r="110" spans="2:45" ht="15" customHeight="1" x14ac:dyDescent="0.25">
      <c r="B110" s="284"/>
      <c r="C110" s="257" t="s">
        <v>69</v>
      </c>
      <c r="D110" s="257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3"/>
      <c r="AK110" s="14">
        <f t="shared" si="155"/>
        <v>0</v>
      </c>
      <c r="AL110" s="4"/>
    </row>
    <row r="111" spans="2:45" ht="15" customHeight="1" x14ac:dyDescent="0.25">
      <c r="B111" s="284"/>
      <c r="C111" s="257" t="s">
        <v>109</v>
      </c>
      <c r="D111" s="257" t="s">
        <v>63</v>
      </c>
      <c r="E111" s="3"/>
      <c r="F111" s="3"/>
      <c r="G111" s="10"/>
      <c r="H111" s="10"/>
      <c r="I111" s="10"/>
      <c r="J111" s="10"/>
      <c r="K111" s="90"/>
      <c r="L111" s="54"/>
      <c r="M111" s="54"/>
      <c r="N111" s="54" t="s">
        <v>54</v>
      </c>
      <c r="O111" s="54" t="s">
        <v>54</v>
      </c>
      <c r="P111" s="3" t="s">
        <v>54</v>
      </c>
      <c r="Q111" s="3" t="s">
        <v>54</v>
      </c>
      <c r="R111" s="3" t="s">
        <v>54</v>
      </c>
      <c r="S111" s="3" t="s">
        <v>54</v>
      </c>
      <c r="T111" s="84" t="s">
        <v>57</v>
      </c>
      <c r="U111" s="84" t="s">
        <v>57</v>
      </c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3"/>
      <c r="AK111" s="14">
        <f t="shared" si="155"/>
        <v>4</v>
      </c>
      <c r="AL111" s="4"/>
      <c r="AM111" t="s">
        <v>87</v>
      </c>
      <c r="AS111" t="s">
        <v>88</v>
      </c>
    </row>
    <row r="112" spans="2:45" ht="15" customHeight="1" x14ac:dyDescent="0.25">
      <c r="B112" s="284"/>
      <c r="C112" s="259" t="s">
        <v>70</v>
      </c>
      <c r="D112" s="259" t="s">
        <v>64</v>
      </c>
      <c r="E112" s="38"/>
      <c r="F112" s="38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3"/>
      <c r="AK112" s="14">
        <f t="shared" si="155"/>
        <v>0</v>
      </c>
      <c r="AL112" s="4"/>
    </row>
    <row r="113" spans="2:45" ht="15" customHeight="1" x14ac:dyDescent="0.25">
      <c r="B113" s="284"/>
      <c r="C113" s="257" t="s">
        <v>95</v>
      </c>
      <c r="D113" s="257"/>
      <c r="E113" s="3"/>
      <c r="F113" s="3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3"/>
      <c r="AK113" s="14">
        <f t="shared" si="155"/>
        <v>0</v>
      </c>
      <c r="AL113" s="4"/>
    </row>
    <row r="114" spans="2:45" ht="15" customHeight="1" x14ac:dyDescent="0.25">
      <c r="B114" s="284"/>
      <c r="C114" s="257" t="str">
        <f>+C98</f>
        <v>Katia BOUSBA</v>
      </c>
      <c r="D114" s="257"/>
      <c r="E114" s="3"/>
      <c r="F114" s="3"/>
      <c r="G114" s="10"/>
      <c r="H114" s="10"/>
      <c r="I114" s="10"/>
      <c r="J114" s="10"/>
      <c r="K114" s="10" t="s">
        <v>57</v>
      </c>
      <c r="L114" s="10" t="s">
        <v>57</v>
      </c>
      <c r="M114" s="10" t="s">
        <v>57</v>
      </c>
      <c r="N114" s="10" t="s">
        <v>57</v>
      </c>
      <c r="O114" s="10" t="s">
        <v>57</v>
      </c>
      <c r="P114" s="10" t="s">
        <v>57</v>
      </c>
      <c r="Q114" s="10" t="s">
        <v>57</v>
      </c>
      <c r="R114" s="10" t="s">
        <v>57</v>
      </c>
      <c r="S114" s="10" t="s">
        <v>57</v>
      </c>
      <c r="T114" s="10" t="s">
        <v>57</v>
      </c>
      <c r="U114" s="10" t="s">
        <v>57</v>
      </c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3"/>
      <c r="AK114" s="39">
        <f t="shared" si="155"/>
        <v>5.5</v>
      </c>
      <c r="AL114" s="4"/>
      <c r="AS114" t="s">
        <v>89</v>
      </c>
    </row>
    <row r="115" spans="2:45" ht="15" customHeight="1" x14ac:dyDescent="0.25">
      <c r="B115" s="284"/>
      <c r="C115" s="257" t="s">
        <v>113</v>
      </c>
      <c r="D115" s="257"/>
      <c r="E115" s="38"/>
      <c r="F115" s="38"/>
      <c r="G115" s="10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38"/>
      <c r="AK115" s="39">
        <f t="shared" si="155"/>
        <v>0</v>
      </c>
      <c r="AL115" s="4"/>
    </row>
    <row r="116" spans="2:45" ht="15.95" customHeight="1" x14ac:dyDescent="0.25">
      <c r="B116" s="284"/>
      <c r="C116" s="291"/>
      <c r="D116" s="291"/>
      <c r="E116" s="38"/>
      <c r="F116" s="38"/>
      <c r="G116" s="38"/>
      <c r="H116" s="38"/>
      <c r="I116" s="38"/>
      <c r="J116" s="38"/>
      <c r="K116" s="38"/>
      <c r="L116" s="62"/>
      <c r="M116" s="59"/>
      <c r="N116" s="59"/>
      <c r="O116" s="59"/>
      <c r="P116" s="59"/>
      <c r="Q116" s="59"/>
      <c r="R116" s="59"/>
      <c r="S116" s="59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38"/>
      <c r="AK116" s="39">
        <f t="shared" si="155"/>
        <v>0</v>
      </c>
      <c r="AL116" s="4"/>
    </row>
    <row r="117" spans="2:45" ht="15.95" customHeight="1" x14ac:dyDescent="0.25">
      <c r="B117" s="285"/>
      <c r="C117" s="291" t="s">
        <v>0</v>
      </c>
      <c r="D117" s="291"/>
      <c r="E117" s="3">
        <f>COUNTA(E104:E116)*0.5</f>
        <v>0.5</v>
      </c>
      <c r="F117" s="3">
        <f>COUNTA(F104:F116)*0.5</f>
        <v>0</v>
      </c>
      <c r="G117" s="3">
        <f t="shared" ref="G117" si="156">COUNTA(G104:G116)*0.5</f>
        <v>0</v>
      </c>
      <c r="H117" s="3">
        <f t="shared" ref="H117" si="157">COUNTA(H104:H116)*0.5</f>
        <v>0.5</v>
      </c>
      <c r="I117" s="3">
        <f t="shared" ref="I117" si="158">COUNTA(I104:I116)*0.5</f>
        <v>0.5</v>
      </c>
      <c r="J117" s="3">
        <f t="shared" ref="J117" si="159">COUNTA(J104:J116)*0.5</f>
        <v>0.5</v>
      </c>
      <c r="K117" s="3">
        <f t="shared" ref="K117" si="160">COUNTA(K104:K116)*0.5</f>
        <v>1</v>
      </c>
      <c r="L117" s="3">
        <f t="shared" ref="L117" si="161">COUNTA(L104:L116)*0.5</f>
        <v>1</v>
      </c>
      <c r="M117" s="3">
        <f t="shared" ref="M117" si="162">COUNTA(M104:M116)*0.5</f>
        <v>1</v>
      </c>
      <c r="N117" s="3">
        <f t="shared" ref="N117" si="163">COUNTA(N104:N116)*0.5</f>
        <v>1.5</v>
      </c>
      <c r="O117" s="3">
        <f t="shared" ref="O117" si="164">COUNTA(O104:O116)*0.5</f>
        <v>1.5</v>
      </c>
      <c r="P117" s="3">
        <f t="shared" ref="P117" si="165">COUNTA(P104:P116)*0.5</f>
        <v>1.5</v>
      </c>
      <c r="Q117" s="3">
        <f t="shared" ref="Q117" si="166">COUNTA(Q104:Q116)*0.5</f>
        <v>1.5</v>
      </c>
      <c r="R117" s="3">
        <f t="shared" ref="R117" si="167">COUNTA(R104:R116)*0.5</f>
        <v>1.5</v>
      </c>
      <c r="S117" s="3">
        <f t="shared" ref="S117" si="168">COUNTA(S104:S116)*0.5</f>
        <v>1.5</v>
      </c>
      <c r="T117" s="3">
        <f t="shared" ref="T117" si="169">COUNTA(T104:T116)*0.5</f>
        <v>1.5</v>
      </c>
      <c r="U117" s="3">
        <f t="shared" ref="U117" si="170">COUNTA(U104:U116)*0.5</f>
        <v>1</v>
      </c>
      <c r="V117" s="3">
        <f t="shared" ref="V117" si="171">COUNTA(V104:V116)*0.5</f>
        <v>0</v>
      </c>
      <c r="W117" s="3">
        <f t="shared" ref="W117" si="172">COUNTA(W104:W116)*0.5</f>
        <v>0</v>
      </c>
      <c r="X117" s="3">
        <f t="shared" ref="X117" si="173">COUNTA(X104:X116)*0.5</f>
        <v>0</v>
      </c>
      <c r="Y117" s="3">
        <f t="shared" ref="Y117" si="174">COUNTA(Y104:Y116)*0.5</f>
        <v>0</v>
      </c>
      <c r="Z117" s="3">
        <f>COUNTA(Z104:Z116)*0.5</f>
        <v>0</v>
      </c>
      <c r="AA117" s="3">
        <f t="shared" ref="AA117" si="175">COUNTA(AA104:AA116)*0.5</f>
        <v>0</v>
      </c>
      <c r="AB117" s="3">
        <f t="shared" ref="AB117" si="176">COUNTA(AB104:AB116)*0.5</f>
        <v>0</v>
      </c>
      <c r="AC117" s="3">
        <f t="shared" ref="AC117" si="177">COUNTA(AC104:AC116)*0.5</f>
        <v>0</v>
      </c>
      <c r="AD117" s="3">
        <f t="shared" ref="AD117" si="178">COUNTA(AD104:AD116)*0.5</f>
        <v>0</v>
      </c>
      <c r="AE117" s="3">
        <f t="shared" ref="AE117" si="179">COUNTA(AE104:AE116)*0.5</f>
        <v>0</v>
      </c>
      <c r="AF117" s="3">
        <f t="shared" ref="AF117" si="180">COUNTA(AF104:AF116)*0.5</f>
        <v>0</v>
      </c>
      <c r="AG117" s="3">
        <f t="shared" ref="AG117" si="181">COUNTA(AG104:AG116)*0.5</f>
        <v>0</v>
      </c>
      <c r="AH117" s="3">
        <f t="shared" ref="AH117" si="182">COUNTA(AH104:AH116)*0.5</f>
        <v>0</v>
      </c>
      <c r="AI117" s="3">
        <f t="shared" ref="AI117" si="183">COUNTA(AI104:AI116)*0.5</f>
        <v>0</v>
      </c>
      <c r="AJ117" s="3">
        <f>COUNTA(AJ104:AJ116)*0.5</f>
        <v>0</v>
      </c>
      <c r="AK117" s="14">
        <f>SUM(AK104:AK116)</f>
        <v>16.5</v>
      </c>
      <c r="AL117" s="4"/>
    </row>
    <row r="118" spans="2:45" ht="6.75" customHeight="1" x14ac:dyDescent="0.25"/>
    <row r="119" spans="2:45" s="2" customFormat="1" ht="29.25" customHeight="1" x14ac:dyDescent="0.25">
      <c r="B119" s="260" t="s">
        <v>75</v>
      </c>
      <c r="C119" s="263" t="s">
        <v>73</v>
      </c>
      <c r="D119" s="264"/>
      <c r="E119" s="264"/>
      <c r="F119" s="264"/>
      <c r="G119" s="264"/>
      <c r="H119" s="264"/>
      <c r="I119" s="265"/>
      <c r="J119" s="266" t="s">
        <v>74</v>
      </c>
      <c r="K119" s="264"/>
      <c r="L119" s="264"/>
      <c r="M119" s="264"/>
      <c r="N119" s="264"/>
      <c r="O119" s="265"/>
      <c r="P119" s="266" t="s">
        <v>66</v>
      </c>
      <c r="Q119" s="264"/>
      <c r="R119" s="264"/>
      <c r="S119" s="264"/>
      <c r="T119" s="265"/>
      <c r="U119" s="266" t="s">
        <v>83</v>
      </c>
      <c r="V119" s="264"/>
      <c r="W119" s="264"/>
      <c r="X119" s="264"/>
      <c r="Y119" s="264"/>
      <c r="Z119" s="265"/>
      <c r="AA119" s="266" t="s">
        <v>68</v>
      </c>
      <c r="AB119" s="264"/>
      <c r="AC119" s="264"/>
      <c r="AD119" s="264"/>
      <c r="AE119" s="265"/>
      <c r="AF119" s="266" t="s">
        <v>69</v>
      </c>
      <c r="AG119" s="264"/>
      <c r="AH119" s="264"/>
      <c r="AI119" s="264"/>
      <c r="AJ119" s="264"/>
      <c r="AK119" s="265"/>
      <c r="AL119" s="35"/>
      <c r="AM119" s="5"/>
    </row>
    <row r="120" spans="2:45" s="2" customFormat="1" ht="56.25" customHeight="1" x14ac:dyDescent="0.25">
      <c r="B120" s="261"/>
      <c r="C120" s="263"/>
      <c r="D120" s="264"/>
      <c r="E120" s="264"/>
      <c r="F120" s="264"/>
      <c r="G120" s="264"/>
      <c r="H120" s="264"/>
      <c r="I120" s="265"/>
      <c r="J120" s="266"/>
      <c r="K120" s="264"/>
      <c r="L120" s="264"/>
      <c r="M120" s="264"/>
      <c r="N120" s="264"/>
      <c r="O120" s="265"/>
      <c r="P120" s="266"/>
      <c r="Q120" s="264"/>
      <c r="R120" s="264"/>
      <c r="S120" s="264"/>
      <c r="T120" s="265"/>
      <c r="U120" s="266"/>
      <c r="V120" s="264"/>
      <c r="W120" s="264"/>
      <c r="X120" s="264"/>
      <c r="Y120" s="264"/>
      <c r="Z120" s="265"/>
      <c r="AA120" s="266"/>
      <c r="AB120" s="264"/>
      <c r="AC120" s="264"/>
      <c r="AD120" s="264"/>
      <c r="AE120" s="265"/>
      <c r="AF120" s="266"/>
      <c r="AG120" s="264"/>
      <c r="AH120" s="264"/>
      <c r="AI120" s="264"/>
      <c r="AJ120" s="264"/>
      <c r="AK120" s="265"/>
      <c r="AL120" s="35"/>
      <c r="AM120" s="5"/>
    </row>
    <row r="121" spans="2:45" ht="26.25" customHeight="1" x14ac:dyDescent="0.25">
      <c r="B121" s="262"/>
      <c r="C121" s="266" t="str">
        <f>+C111</f>
        <v>Tacko</v>
      </c>
      <c r="D121" s="264"/>
      <c r="E121" s="264"/>
      <c r="F121" s="264"/>
      <c r="G121" s="264"/>
      <c r="H121" s="264"/>
      <c r="I121" s="265"/>
      <c r="J121" s="266" t="str">
        <f>+C112</f>
        <v>AMINO FASSOLATH</v>
      </c>
      <c r="K121" s="264"/>
      <c r="L121" s="264"/>
      <c r="M121" s="264"/>
      <c r="N121" s="264"/>
      <c r="O121" s="265"/>
      <c r="P121" s="266"/>
      <c r="Q121" s="264"/>
      <c r="R121" s="264"/>
      <c r="S121" s="264"/>
      <c r="T121" s="265"/>
      <c r="U121" s="266"/>
      <c r="V121" s="264"/>
      <c r="W121" s="264"/>
      <c r="X121" s="264"/>
      <c r="Y121" s="264"/>
      <c r="Z121" s="265"/>
      <c r="AA121" s="266"/>
      <c r="AB121" s="264"/>
      <c r="AC121" s="264"/>
      <c r="AD121" s="264"/>
      <c r="AE121" s="265"/>
      <c r="AF121" s="266"/>
      <c r="AG121" s="264"/>
      <c r="AH121" s="264"/>
      <c r="AI121" s="264"/>
      <c r="AJ121" s="264"/>
      <c r="AK121" s="265"/>
      <c r="AL121" s="33"/>
      <c r="AM121" s="34"/>
    </row>
    <row r="122" spans="2:45" ht="69.75" customHeight="1" x14ac:dyDescent="0.25">
      <c r="B122" s="262"/>
      <c r="C122" s="263"/>
      <c r="D122" s="264"/>
      <c r="E122" s="264"/>
      <c r="F122" s="264"/>
      <c r="G122" s="264"/>
      <c r="H122" s="264"/>
      <c r="I122" s="265"/>
      <c r="J122" s="266"/>
      <c r="K122" s="264"/>
      <c r="L122" s="264"/>
      <c r="M122" s="264"/>
      <c r="N122" s="264"/>
      <c r="O122" s="265"/>
      <c r="P122" s="266"/>
      <c r="Q122" s="264"/>
      <c r="R122" s="264"/>
      <c r="S122" s="264"/>
      <c r="T122" s="265"/>
      <c r="U122" s="266"/>
      <c r="V122" s="264"/>
      <c r="W122" s="264"/>
      <c r="X122" s="264"/>
      <c r="Y122" s="264"/>
      <c r="Z122" s="265"/>
      <c r="AA122" s="266"/>
      <c r="AB122" s="264"/>
      <c r="AC122" s="264"/>
      <c r="AD122" s="264"/>
      <c r="AE122" s="265"/>
      <c r="AF122" s="266"/>
      <c r="AG122" s="264"/>
      <c r="AH122" s="264"/>
      <c r="AI122" s="264"/>
      <c r="AJ122" s="264"/>
      <c r="AK122" s="265"/>
      <c r="AL122" s="33"/>
      <c r="AM122" s="34"/>
    </row>
    <row r="123" spans="2:45" ht="15.95" customHeight="1" x14ac:dyDescent="0.25">
      <c r="B123" s="36"/>
      <c r="C123" s="37"/>
      <c r="D123" s="37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4"/>
      <c r="AL123" s="4"/>
    </row>
    <row r="124" spans="2:45" ht="18.75" x14ac:dyDescent="0.3">
      <c r="B124" s="295" t="s">
        <v>65</v>
      </c>
      <c r="C124" s="295"/>
      <c r="D124" s="295"/>
      <c r="E124" s="11" t="s">
        <v>35</v>
      </c>
      <c r="F124" s="11" t="s">
        <v>36</v>
      </c>
      <c r="G124" s="11" t="s">
        <v>37</v>
      </c>
      <c r="H124" s="11" t="s">
        <v>38</v>
      </c>
      <c r="I124" s="11" t="s">
        <v>39</v>
      </c>
      <c r="J124" s="11" t="s">
        <v>40</v>
      </c>
      <c r="K124" s="11" t="s">
        <v>9</v>
      </c>
      <c r="L124" s="12" t="s">
        <v>10</v>
      </c>
      <c r="M124" s="12" t="s">
        <v>11</v>
      </c>
      <c r="N124" s="12" t="s">
        <v>12</v>
      </c>
      <c r="O124" s="12" t="s">
        <v>13</v>
      </c>
      <c r="P124" s="12" t="s">
        <v>14</v>
      </c>
      <c r="Q124" s="13" t="s">
        <v>15</v>
      </c>
      <c r="R124" s="13" t="s">
        <v>16</v>
      </c>
      <c r="S124" s="13" t="s">
        <v>17</v>
      </c>
      <c r="T124" s="13" t="s">
        <v>18</v>
      </c>
      <c r="U124" s="12" t="s">
        <v>19</v>
      </c>
      <c r="V124" s="12" t="s">
        <v>20</v>
      </c>
      <c r="W124" s="12" t="s">
        <v>21</v>
      </c>
      <c r="X124" s="12" t="s">
        <v>22</v>
      </c>
      <c r="Y124" s="12" t="s">
        <v>23</v>
      </c>
      <c r="Z124" s="12" t="s">
        <v>24</v>
      </c>
      <c r="AA124" s="12" t="s">
        <v>25</v>
      </c>
      <c r="AB124" s="12" t="s">
        <v>26</v>
      </c>
      <c r="AC124" s="13" t="s">
        <v>27</v>
      </c>
      <c r="AD124" s="13" t="s">
        <v>28</v>
      </c>
      <c r="AE124" s="13" t="s">
        <v>29</v>
      </c>
      <c r="AF124" s="13" t="s">
        <v>30</v>
      </c>
      <c r="AG124" s="13" t="s">
        <v>31</v>
      </c>
      <c r="AH124" s="13" t="s">
        <v>32</v>
      </c>
      <c r="AI124" s="11" t="s">
        <v>33</v>
      </c>
      <c r="AJ124" s="11" t="s">
        <v>34</v>
      </c>
      <c r="AK124" s="300" t="s">
        <v>59</v>
      </c>
      <c r="AL124" s="300"/>
      <c r="AM124" s="20" t="s">
        <v>0</v>
      </c>
      <c r="AN124" s="14" t="s">
        <v>7</v>
      </c>
      <c r="AO124" s="14" t="s">
        <v>8</v>
      </c>
    </row>
    <row r="125" spans="2:45" ht="15.75" customHeight="1" x14ac:dyDescent="0.25">
      <c r="B125" s="293" t="s">
        <v>6</v>
      </c>
      <c r="C125" s="255" t="s">
        <v>41</v>
      </c>
      <c r="D125" s="21" t="s">
        <v>58</v>
      </c>
      <c r="E125" s="6">
        <f>IF(E3="r",1,0)+IF(E19="r",1,0)+IF(E36="r",1,0)+IF(E53="r",1,0)+IF(E70="r",1,0)+IF(E87="r",1,0)+IF(E104="r",1,0)/2</f>
        <v>0</v>
      </c>
      <c r="F125" s="6">
        <f>IF(F3="r",1,0)+IF(F19="r",1,0)+IF(F36="r",1,0)+IF(F53="r",1,0)+IF(F70="r",1,0)+IF(F87="r",1,0)+IF(F104="r",1,0)/2</f>
        <v>0</v>
      </c>
      <c r="G125" s="6">
        <f t="shared" ref="G125:AJ125" si="184">(IF(G3="r",1,0)+IF(G19="r",1,0)+IF(G36="r",1,0)+IF(G53="r",1,0)+IF(G70="r",1,0)+IF(G87="r",1,0)+IF(G104="r",1,0))/2</f>
        <v>0</v>
      </c>
      <c r="H125" s="6">
        <f t="shared" si="184"/>
        <v>0</v>
      </c>
      <c r="I125" s="6">
        <f t="shared" si="184"/>
        <v>0</v>
      </c>
      <c r="J125" s="6">
        <f t="shared" si="184"/>
        <v>0</v>
      </c>
      <c r="K125" s="6">
        <f t="shared" si="184"/>
        <v>0</v>
      </c>
      <c r="L125" s="6">
        <f t="shared" si="184"/>
        <v>0</v>
      </c>
      <c r="M125" s="6">
        <f t="shared" si="184"/>
        <v>0</v>
      </c>
      <c r="N125" s="6">
        <f t="shared" si="184"/>
        <v>0</v>
      </c>
      <c r="O125" s="6">
        <f t="shared" si="184"/>
        <v>0</v>
      </c>
      <c r="P125" s="6">
        <f t="shared" si="184"/>
        <v>0</v>
      </c>
      <c r="Q125" s="6">
        <f t="shared" si="184"/>
        <v>0</v>
      </c>
      <c r="R125" s="6">
        <f t="shared" si="184"/>
        <v>0</v>
      </c>
      <c r="S125" s="6">
        <f t="shared" si="184"/>
        <v>0</v>
      </c>
      <c r="T125" s="6">
        <f t="shared" si="184"/>
        <v>0</v>
      </c>
      <c r="U125" s="6">
        <f t="shared" si="184"/>
        <v>0</v>
      </c>
      <c r="V125" s="6">
        <f t="shared" si="184"/>
        <v>0</v>
      </c>
      <c r="W125" s="6">
        <f t="shared" si="184"/>
        <v>0</v>
      </c>
      <c r="X125" s="6">
        <f t="shared" si="184"/>
        <v>0</v>
      </c>
      <c r="Y125" s="6">
        <f t="shared" si="184"/>
        <v>0</v>
      </c>
      <c r="Z125" s="6">
        <f t="shared" si="184"/>
        <v>0</v>
      </c>
      <c r="AA125" s="6">
        <f t="shared" si="184"/>
        <v>0</v>
      </c>
      <c r="AB125" s="6">
        <f t="shared" si="184"/>
        <v>0</v>
      </c>
      <c r="AC125" s="6">
        <f t="shared" si="184"/>
        <v>0</v>
      </c>
      <c r="AD125" s="6">
        <f t="shared" si="184"/>
        <v>0</v>
      </c>
      <c r="AE125" s="6">
        <f t="shared" si="184"/>
        <v>0</v>
      </c>
      <c r="AF125" s="6">
        <f t="shared" si="184"/>
        <v>0</v>
      </c>
      <c r="AG125" s="6">
        <f t="shared" si="184"/>
        <v>0</v>
      </c>
      <c r="AH125" s="6">
        <f t="shared" si="184"/>
        <v>0</v>
      </c>
      <c r="AI125" s="6">
        <f t="shared" si="184"/>
        <v>0</v>
      </c>
      <c r="AJ125" s="6">
        <f t="shared" si="184"/>
        <v>0</v>
      </c>
      <c r="AK125" s="22">
        <f t="shared" ref="AK125:AK150" si="185">+SUM(G125:AI125)</f>
        <v>0</v>
      </c>
      <c r="AL125" s="21" t="s">
        <v>58</v>
      </c>
      <c r="AM125" s="258">
        <f>AK125+AK126</f>
        <v>0</v>
      </c>
      <c r="AN125" s="255">
        <v>51.5</v>
      </c>
      <c r="AO125" s="255">
        <f>AM125-AN125</f>
        <v>-51.5</v>
      </c>
      <c r="AP125" s="256" t="s">
        <v>41</v>
      </c>
    </row>
    <row r="126" spans="2:45" ht="15.75" customHeight="1" x14ac:dyDescent="0.25">
      <c r="B126" s="293"/>
      <c r="C126" s="255"/>
      <c r="D126" s="23" t="s">
        <v>57</v>
      </c>
      <c r="E126" s="3">
        <f>IF(E3="c",1,0)+IF(E19="c",1,0)+IF(E36="c",1,0)+IF(E53="c",1,0)+IF(E70="c",1,0)+IF(E87="c",1,0)+IF(E104="c",1,0)/2</f>
        <v>0.5</v>
      </c>
      <c r="F126" s="3">
        <f>IF(F3="c",1,0)+IF(F19="c",1,0)+IF(F36="c",1,0)+IF(F53="c",1,0)+IF(F70="c",1,0)+IF(F87="c",1,0)+IF(F104="c",1,0)/2</f>
        <v>0</v>
      </c>
      <c r="G126" s="3">
        <f t="shared" ref="G126:AJ126" si="186">(IF(G3="c",1,0)+IF(G19="c",1,0)+IF(G36="c",1,0)+IF(G53="c",1,0)+IF(G70="c",1,0)+IF(G87="c",1,0)+IF(G104="c",1,0))/2</f>
        <v>0</v>
      </c>
      <c r="H126" s="3">
        <f t="shared" si="186"/>
        <v>0</v>
      </c>
      <c r="I126" s="3">
        <f t="shared" si="186"/>
        <v>0</v>
      </c>
      <c r="J126" s="3">
        <f t="shared" si="186"/>
        <v>0</v>
      </c>
      <c r="K126" s="3">
        <f t="shared" si="186"/>
        <v>0</v>
      </c>
      <c r="L126" s="3">
        <f t="shared" si="186"/>
        <v>0</v>
      </c>
      <c r="M126" s="3">
        <f t="shared" si="186"/>
        <v>0</v>
      </c>
      <c r="N126" s="3">
        <f t="shared" si="186"/>
        <v>0</v>
      </c>
      <c r="O126" s="3">
        <f t="shared" si="186"/>
        <v>0</v>
      </c>
      <c r="P126" s="3">
        <f t="shared" si="186"/>
        <v>0</v>
      </c>
      <c r="Q126" s="3">
        <f t="shared" si="186"/>
        <v>0</v>
      </c>
      <c r="R126" s="3">
        <f t="shared" si="186"/>
        <v>0</v>
      </c>
      <c r="S126" s="3">
        <f t="shared" si="186"/>
        <v>0</v>
      </c>
      <c r="T126" s="3">
        <f t="shared" si="186"/>
        <v>0</v>
      </c>
      <c r="U126" s="3">
        <f t="shared" si="186"/>
        <v>0</v>
      </c>
      <c r="V126" s="3">
        <f t="shared" si="186"/>
        <v>0</v>
      </c>
      <c r="W126" s="3">
        <f t="shared" si="186"/>
        <v>0</v>
      </c>
      <c r="X126" s="3">
        <f t="shared" si="186"/>
        <v>0</v>
      </c>
      <c r="Y126" s="3">
        <f t="shared" si="186"/>
        <v>0</v>
      </c>
      <c r="Z126" s="3">
        <f t="shared" si="186"/>
        <v>0</v>
      </c>
      <c r="AA126" s="3">
        <f t="shared" si="186"/>
        <v>0</v>
      </c>
      <c r="AB126" s="3">
        <f t="shared" si="186"/>
        <v>0</v>
      </c>
      <c r="AC126" s="3">
        <f t="shared" si="186"/>
        <v>0</v>
      </c>
      <c r="AD126" s="3">
        <f t="shared" si="186"/>
        <v>0</v>
      </c>
      <c r="AE126" s="3">
        <f t="shared" si="186"/>
        <v>0</v>
      </c>
      <c r="AF126" s="3">
        <f t="shared" si="186"/>
        <v>0</v>
      </c>
      <c r="AG126" s="3">
        <f t="shared" si="186"/>
        <v>0</v>
      </c>
      <c r="AH126" s="3">
        <f t="shared" si="186"/>
        <v>0</v>
      </c>
      <c r="AI126" s="3">
        <f t="shared" si="186"/>
        <v>0</v>
      </c>
      <c r="AJ126" s="3">
        <f t="shared" si="186"/>
        <v>0</v>
      </c>
      <c r="AK126" s="14">
        <f t="shared" si="185"/>
        <v>0</v>
      </c>
      <c r="AL126" s="23" t="s">
        <v>57</v>
      </c>
      <c r="AM126" s="258"/>
      <c r="AN126" s="255"/>
      <c r="AO126" s="255"/>
      <c r="AP126" s="256"/>
    </row>
    <row r="127" spans="2:45" ht="15.75" customHeight="1" x14ac:dyDescent="0.25">
      <c r="B127" s="293"/>
      <c r="C127" s="255" t="s">
        <v>42</v>
      </c>
      <c r="D127" s="21" t="s">
        <v>58</v>
      </c>
      <c r="E127" s="6">
        <f>IF(E4="r",1,0)+IF(E20="r",1,0)+IF(E37="r",1,0)+IF(E54="r",1,0)+IF(E71="r",1,0)+IF(E88="r",1,0)+IF(E105="r",1,0)/2</f>
        <v>0</v>
      </c>
      <c r="F127" s="6">
        <f>IF(F4="r",1,0)+IF(F20="r",1,0)+IF(F37="r",1,0)+IF(F54="r",1,0)+IF(F71="r",1,0)+IF(F88="r",1,0)+IF(F105="r",1,0)/2</f>
        <v>0</v>
      </c>
      <c r="G127" s="6">
        <f t="shared" ref="G127:AJ127" si="187">(IF(G4="r",1,0)+IF(G20="r",1,0)+IF(G37="r",1,0)+IF(G54="r",1,0)+IF(G71="r",1,0)+IF(G88="r",1,0)+IF(G105="r",1,0))/2</f>
        <v>3</v>
      </c>
      <c r="H127" s="6">
        <f t="shared" si="187"/>
        <v>3</v>
      </c>
      <c r="I127" s="6">
        <f t="shared" si="187"/>
        <v>3</v>
      </c>
      <c r="J127" s="6">
        <f t="shared" si="187"/>
        <v>3</v>
      </c>
      <c r="K127" s="6">
        <f t="shared" si="187"/>
        <v>3</v>
      </c>
      <c r="L127" s="6">
        <f t="shared" si="187"/>
        <v>3</v>
      </c>
      <c r="M127" s="6">
        <f t="shared" si="187"/>
        <v>3</v>
      </c>
      <c r="N127" s="6">
        <f t="shared" si="187"/>
        <v>3</v>
      </c>
      <c r="O127" s="6">
        <f t="shared" si="187"/>
        <v>3</v>
      </c>
      <c r="P127" s="6">
        <f t="shared" si="187"/>
        <v>3</v>
      </c>
      <c r="Q127" s="6">
        <f t="shared" si="187"/>
        <v>3</v>
      </c>
      <c r="R127" s="6">
        <f t="shared" si="187"/>
        <v>3</v>
      </c>
      <c r="S127" s="6">
        <f t="shared" si="187"/>
        <v>3</v>
      </c>
      <c r="T127" s="6">
        <f t="shared" si="187"/>
        <v>0</v>
      </c>
      <c r="U127" s="6">
        <f t="shared" si="187"/>
        <v>0</v>
      </c>
      <c r="V127" s="6">
        <f t="shared" si="187"/>
        <v>0</v>
      </c>
      <c r="W127" s="6">
        <f t="shared" si="187"/>
        <v>0</v>
      </c>
      <c r="X127" s="6">
        <f t="shared" si="187"/>
        <v>0</v>
      </c>
      <c r="Y127" s="6">
        <f t="shared" si="187"/>
        <v>0</v>
      </c>
      <c r="Z127" s="6">
        <f t="shared" si="187"/>
        <v>0</v>
      </c>
      <c r="AA127" s="6">
        <f t="shared" si="187"/>
        <v>0</v>
      </c>
      <c r="AB127" s="6">
        <f t="shared" si="187"/>
        <v>0</v>
      </c>
      <c r="AC127" s="6">
        <f t="shared" si="187"/>
        <v>0</v>
      </c>
      <c r="AD127" s="6">
        <f t="shared" si="187"/>
        <v>0</v>
      </c>
      <c r="AE127" s="6">
        <f t="shared" si="187"/>
        <v>0</v>
      </c>
      <c r="AF127" s="6">
        <f t="shared" si="187"/>
        <v>0</v>
      </c>
      <c r="AG127" s="6">
        <f t="shared" si="187"/>
        <v>0</v>
      </c>
      <c r="AH127" s="6">
        <f t="shared" si="187"/>
        <v>0</v>
      </c>
      <c r="AI127" s="6">
        <f t="shared" si="187"/>
        <v>0</v>
      </c>
      <c r="AJ127" s="6">
        <f t="shared" si="187"/>
        <v>0</v>
      </c>
      <c r="AK127" s="22">
        <f t="shared" si="185"/>
        <v>39</v>
      </c>
      <c r="AL127" s="21" t="s">
        <v>58</v>
      </c>
      <c r="AM127" s="258">
        <f t="shared" ref="AM127" si="188">AK127+AK128</f>
        <v>39</v>
      </c>
      <c r="AN127" s="255">
        <v>39</v>
      </c>
      <c r="AO127" s="255">
        <f t="shared" ref="AO127" si="189">AM127-AN127</f>
        <v>0</v>
      </c>
      <c r="AP127" s="256" t="s">
        <v>42</v>
      </c>
    </row>
    <row r="128" spans="2:45" ht="15.75" customHeight="1" x14ac:dyDescent="0.25">
      <c r="B128" s="293"/>
      <c r="C128" s="255" t="s">
        <v>42</v>
      </c>
      <c r="D128" s="23" t="s">
        <v>57</v>
      </c>
      <c r="E128" s="3">
        <f>IF(E4="c",1,0)+IF(E20="c",1,0)+IF(E37="c",1,0)+IF(E54="c",1,0)+IF(E71="c",1,0)+IF(E88="c",1,0)+IF(E105="c",1,0)/2</f>
        <v>0</v>
      </c>
      <c r="F128" s="3">
        <f>IF(F4="c",1,0)+IF(F20="c",1,0)+IF(F37="c",1,0)+IF(F54="c",1,0)+IF(F71="c",1,0)+IF(F88="c",1,0)+IF(F105="c",1,0)/2</f>
        <v>0</v>
      </c>
      <c r="G128" s="3">
        <f t="shared" ref="G128:AJ128" si="190">(IF(G4="c",1,0)+IF(G20="c",1,0)+IF(G37="c",1,0)+IF(G54="c",1,0)+IF(G71="c",1,0)+IF(G88="c",1,0)+IF(G105="c",1,0))/2</f>
        <v>0</v>
      </c>
      <c r="H128" s="3">
        <f t="shared" si="190"/>
        <v>0</v>
      </c>
      <c r="I128" s="3">
        <f t="shared" si="190"/>
        <v>0</v>
      </c>
      <c r="J128" s="3">
        <f t="shared" si="190"/>
        <v>0</v>
      </c>
      <c r="K128" s="3">
        <f t="shared" si="190"/>
        <v>0</v>
      </c>
      <c r="L128" s="3">
        <f t="shared" si="190"/>
        <v>0</v>
      </c>
      <c r="M128" s="3">
        <f t="shared" si="190"/>
        <v>0</v>
      </c>
      <c r="N128" s="3">
        <f t="shared" si="190"/>
        <v>0</v>
      </c>
      <c r="O128" s="3">
        <f t="shared" si="190"/>
        <v>0</v>
      </c>
      <c r="P128" s="3">
        <f t="shared" si="190"/>
        <v>0</v>
      </c>
      <c r="Q128" s="3">
        <f t="shared" si="190"/>
        <v>0</v>
      </c>
      <c r="R128" s="3">
        <f t="shared" si="190"/>
        <v>0</v>
      </c>
      <c r="S128" s="3">
        <f t="shared" si="190"/>
        <v>0</v>
      </c>
      <c r="T128" s="3">
        <f t="shared" si="190"/>
        <v>0</v>
      </c>
      <c r="U128" s="3">
        <f t="shared" si="190"/>
        <v>0</v>
      </c>
      <c r="V128" s="3">
        <f t="shared" si="190"/>
        <v>0</v>
      </c>
      <c r="W128" s="3">
        <f t="shared" si="190"/>
        <v>0</v>
      </c>
      <c r="X128" s="3">
        <f t="shared" si="190"/>
        <v>0</v>
      </c>
      <c r="Y128" s="3">
        <f t="shared" si="190"/>
        <v>0</v>
      </c>
      <c r="Z128" s="3">
        <f t="shared" si="190"/>
        <v>0</v>
      </c>
      <c r="AA128" s="3">
        <f t="shared" si="190"/>
        <v>0</v>
      </c>
      <c r="AB128" s="3">
        <f t="shared" si="190"/>
        <v>0</v>
      </c>
      <c r="AC128" s="3">
        <f t="shared" si="190"/>
        <v>0</v>
      </c>
      <c r="AD128" s="3">
        <f t="shared" si="190"/>
        <v>0</v>
      </c>
      <c r="AE128" s="3">
        <f t="shared" si="190"/>
        <v>0</v>
      </c>
      <c r="AF128" s="3">
        <f t="shared" si="190"/>
        <v>0</v>
      </c>
      <c r="AG128" s="3">
        <f t="shared" si="190"/>
        <v>0</v>
      </c>
      <c r="AH128" s="3">
        <f t="shared" si="190"/>
        <v>0</v>
      </c>
      <c r="AI128" s="3">
        <f t="shared" si="190"/>
        <v>0</v>
      </c>
      <c r="AJ128" s="3">
        <f t="shared" si="190"/>
        <v>0</v>
      </c>
      <c r="AK128" s="14">
        <f t="shared" si="185"/>
        <v>0</v>
      </c>
      <c r="AL128" s="23" t="s">
        <v>57</v>
      </c>
      <c r="AM128" s="258"/>
      <c r="AN128" s="255"/>
      <c r="AO128" s="255"/>
      <c r="AP128" s="256" t="s">
        <v>42</v>
      </c>
    </row>
    <row r="129" spans="2:42" ht="15.75" customHeight="1" x14ac:dyDescent="0.25">
      <c r="B129" s="293"/>
      <c r="C129" s="255" t="s">
        <v>43</v>
      </c>
      <c r="D129" s="21" t="s">
        <v>58</v>
      </c>
      <c r="E129" s="6">
        <f>IF(E5="r",1,0)+IF(E21="r",1,0)+IF(E38="r",1,0)+IF(E55="r",1,0)+IF(E72="r",1,0)+IF(E89="r",1,0)+IF(E106="r",1,0)/2</f>
        <v>0</v>
      </c>
      <c r="F129" s="6">
        <f>IF(F5="r",1,0)+IF(F21="r",1,0)+IF(F38="r",1,0)+IF(F55="r",1,0)+IF(F72="r",1,0)+IF(F89="r",1,0)+IF(F106="r",1,0)/2</f>
        <v>0</v>
      </c>
      <c r="G129" s="6">
        <f t="shared" ref="G129:AJ129" si="191">(IF(G5="r",1,0)+IF(G21="r",1,0)+IF(G38="r",1,0)+IF(G55="r",1,0)+IF(G72="r",1,0)+IF(G89="r",1,0)+IF(G106="r",1,0))/2</f>
        <v>1</v>
      </c>
      <c r="H129" s="6">
        <f t="shared" si="191"/>
        <v>1</v>
      </c>
      <c r="I129" s="6">
        <f t="shared" si="191"/>
        <v>1</v>
      </c>
      <c r="J129" s="6">
        <f t="shared" si="191"/>
        <v>1</v>
      </c>
      <c r="K129" s="6">
        <f t="shared" si="191"/>
        <v>1</v>
      </c>
      <c r="L129" s="6">
        <f t="shared" si="191"/>
        <v>1</v>
      </c>
      <c r="M129" s="6">
        <f t="shared" si="191"/>
        <v>1</v>
      </c>
      <c r="N129" s="6">
        <f t="shared" si="191"/>
        <v>1</v>
      </c>
      <c r="O129" s="6">
        <f t="shared" si="191"/>
        <v>1</v>
      </c>
      <c r="P129" s="6">
        <f t="shared" si="191"/>
        <v>1</v>
      </c>
      <c r="Q129" s="6">
        <f t="shared" si="191"/>
        <v>1</v>
      </c>
      <c r="R129" s="6">
        <f t="shared" si="191"/>
        <v>1</v>
      </c>
      <c r="S129" s="6">
        <f t="shared" si="191"/>
        <v>1</v>
      </c>
      <c r="T129" s="6">
        <f t="shared" si="191"/>
        <v>0</v>
      </c>
      <c r="U129" s="6">
        <f t="shared" si="191"/>
        <v>0</v>
      </c>
      <c r="V129" s="6">
        <f t="shared" si="191"/>
        <v>0</v>
      </c>
      <c r="W129" s="6">
        <f t="shared" si="191"/>
        <v>0</v>
      </c>
      <c r="X129" s="6">
        <f t="shared" si="191"/>
        <v>0</v>
      </c>
      <c r="Y129" s="6">
        <f t="shared" si="191"/>
        <v>0</v>
      </c>
      <c r="Z129" s="6">
        <f t="shared" si="191"/>
        <v>0</v>
      </c>
      <c r="AA129" s="6">
        <f t="shared" si="191"/>
        <v>0</v>
      </c>
      <c r="AB129" s="6">
        <f t="shared" si="191"/>
        <v>0</v>
      </c>
      <c r="AC129" s="6">
        <f t="shared" si="191"/>
        <v>0</v>
      </c>
      <c r="AD129" s="6">
        <f t="shared" si="191"/>
        <v>0</v>
      </c>
      <c r="AE129" s="6">
        <f t="shared" si="191"/>
        <v>0</v>
      </c>
      <c r="AF129" s="6">
        <f t="shared" si="191"/>
        <v>0</v>
      </c>
      <c r="AG129" s="6">
        <f t="shared" si="191"/>
        <v>0</v>
      </c>
      <c r="AH129" s="6">
        <f t="shared" si="191"/>
        <v>0</v>
      </c>
      <c r="AI129" s="6">
        <f t="shared" si="191"/>
        <v>0</v>
      </c>
      <c r="AJ129" s="6">
        <f t="shared" si="191"/>
        <v>0</v>
      </c>
      <c r="AK129" s="22">
        <f t="shared" si="185"/>
        <v>13</v>
      </c>
      <c r="AL129" s="21" t="s">
        <v>58</v>
      </c>
      <c r="AM129" s="258">
        <f t="shared" ref="AM129" si="192">AK129+AK130</f>
        <v>13</v>
      </c>
      <c r="AN129" s="255">
        <v>39</v>
      </c>
      <c r="AO129" s="255">
        <f t="shared" ref="AO129" si="193">AM129-AN129</f>
        <v>-26</v>
      </c>
      <c r="AP129" s="256" t="s">
        <v>43</v>
      </c>
    </row>
    <row r="130" spans="2:42" ht="15.75" customHeight="1" x14ac:dyDescent="0.25">
      <c r="B130" s="293"/>
      <c r="C130" s="255" t="s">
        <v>43</v>
      </c>
      <c r="D130" s="23" t="s">
        <v>57</v>
      </c>
      <c r="E130" s="3">
        <f>IF(E5="c",1,0)+IF(E21="c",1,0)+IF(E38="c",1,0)+IF(E55="c",1,0)+IF(E72="c",1,0)+IF(E89="c",1,0)+IF(E106="c",1,0)/2</f>
        <v>0</v>
      </c>
      <c r="F130" s="3">
        <f>IF(F5="c",1,0)+IF(F21="c",1,0)+IF(F38="c",1,0)+IF(F55="c",1,0)+IF(F72="c",1,0)+IF(F89="c",1,0)+IF(F106="c",1,0)/2</f>
        <v>0</v>
      </c>
      <c r="G130" s="3">
        <f t="shared" ref="G130:AJ130" si="194">(IF(G5="c",1,0)+IF(G21="c",1,0)+IF(G38="c",1,0)+IF(G55="c",1,0)+IF(G72="c",1,0)+IF(G89="c",1,0)+IF(G106="c",1,0))/2</f>
        <v>0</v>
      </c>
      <c r="H130" s="3">
        <f t="shared" si="194"/>
        <v>0</v>
      </c>
      <c r="I130" s="3">
        <f t="shared" si="194"/>
        <v>0</v>
      </c>
      <c r="J130" s="3">
        <f t="shared" si="194"/>
        <v>0</v>
      </c>
      <c r="K130" s="3">
        <f t="shared" si="194"/>
        <v>0</v>
      </c>
      <c r="L130" s="3">
        <f t="shared" si="194"/>
        <v>0</v>
      </c>
      <c r="M130" s="3">
        <f t="shared" si="194"/>
        <v>0</v>
      </c>
      <c r="N130" s="3">
        <f t="shared" si="194"/>
        <v>0</v>
      </c>
      <c r="O130" s="3">
        <f t="shared" si="194"/>
        <v>0</v>
      </c>
      <c r="P130" s="3">
        <f t="shared" si="194"/>
        <v>0</v>
      </c>
      <c r="Q130" s="3">
        <f t="shared" si="194"/>
        <v>0</v>
      </c>
      <c r="R130" s="3">
        <f t="shared" si="194"/>
        <v>0</v>
      </c>
      <c r="S130" s="3">
        <f t="shared" si="194"/>
        <v>0</v>
      </c>
      <c r="T130" s="3">
        <f t="shared" si="194"/>
        <v>0</v>
      </c>
      <c r="U130" s="3">
        <f t="shared" si="194"/>
        <v>0</v>
      </c>
      <c r="V130" s="3">
        <f t="shared" si="194"/>
        <v>0</v>
      </c>
      <c r="W130" s="3">
        <f t="shared" si="194"/>
        <v>0</v>
      </c>
      <c r="X130" s="3">
        <f t="shared" si="194"/>
        <v>0</v>
      </c>
      <c r="Y130" s="3">
        <f t="shared" si="194"/>
        <v>0</v>
      </c>
      <c r="Z130" s="3">
        <f t="shared" si="194"/>
        <v>0</v>
      </c>
      <c r="AA130" s="3">
        <f t="shared" si="194"/>
        <v>0</v>
      </c>
      <c r="AB130" s="3">
        <f t="shared" si="194"/>
        <v>0</v>
      </c>
      <c r="AC130" s="3">
        <f t="shared" si="194"/>
        <v>0</v>
      </c>
      <c r="AD130" s="3">
        <f t="shared" si="194"/>
        <v>0</v>
      </c>
      <c r="AE130" s="3">
        <f t="shared" si="194"/>
        <v>0</v>
      </c>
      <c r="AF130" s="3">
        <f t="shared" si="194"/>
        <v>0</v>
      </c>
      <c r="AG130" s="3">
        <f t="shared" si="194"/>
        <v>0</v>
      </c>
      <c r="AH130" s="3">
        <f t="shared" si="194"/>
        <v>0</v>
      </c>
      <c r="AI130" s="3">
        <f t="shared" si="194"/>
        <v>0</v>
      </c>
      <c r="AJ130" s="3">
        <f t="shared" si="194"/>
        <v>0</v>
      </c>
      <c r="AK130" s="14">
        <f t="shared" si="185"/>
        <v>0</v>
      </c>
      <c r="AL130" s="23" t="s">
        <v>57</v>
      </c>
      <c r="AM130" s="258"/>
      <c r="AN130" s="255"/>
      <c r="AO130" s="255"/>
      <c r="AP130" s="256" t="s">
        <v>43</v>
      </c>
    </row>
    <row r="131" spans="2:42" ht="15.75" customHeight="1" x14ac:dyDescent="0.25">
      <c r="B131" s="293"/>
      <c r="C131" s="297" t="str">
        <f>+C107</f>
        <v>AKUVI SYLVIA</v>
      </c>
      <c r="D131" s="21" t="s">
        <v>58</v>
      </c>
      <c r="E131" s="6">
        <f>IF(E6="r",1,0)+IF(E22="r",1,0)+IF(E39="r",1,0)+IF(E56="r",1,0)+IF(E73="r",1,0)+IF(E90="r",1,0)+IF(E107="r",1,0)/2</f>
        <v>0</v>
      </c>
      <c r="F131" s="6">
        <f>IF(F6="r",1,0)+IF(F22="r",1,0)+IF(F39="r",1,0)+IF(F56="r",1,0)+IF(F73="r",1,0)+IF(F90="r",1,0)+IF(F107="r",1,0)/2</f>
        <v>0</v>
      </c>
      <c r="G131" s="6">
        <f t="shared" ref="G131:AJ131" si="195">(IF(G6="r",1,0)+IF(G22="r",1,0)+IF(G39="r",1,0)+IF(G56="r",1,0)+IF(G73="r",1,0)+IF(G90="r",1,0)+IF(G107="r",1,0))/2</f>
        <v>0</v>
      </c>
      <c r="H131" s="6">
        <f t="shared" si="195"/>
        <v>0</v>
      </c>
      <c r="I131" s="6">
        <f t="shared" si="195"/>
        <v>0</v>
      </c>
      <c r="J131" s="6">
        <f t="shared" si="195"/>
        <v>0</v>
      </c>
      <c r="K131" s="6">
        <f t="shared" si="195"/>
        <v>0</v>
      </c>
      <c r="L131" s="6">
        <f t="shared" si="195"/>
        <v>0</v>
      </c>
      <c r="M131" s="6">
        <f t="shared" si="195"/>
        <v>0</v>
      </c>
      <c r="N131" s="6">
        <f t="shared" si="195"/>
        <v>0</v>
      </c>
      <c r="O131" s="6">
        <f t="shared" si="195"/>
        <v>0</v>
      </c>
      <c r="P131" s="6">
        <f t="shared" si="195"/>
        <v>0</v>
      </c>
      <c r="Q131" s="6">
        <f t="shared" si="195"/>
        <v>0</v>
      </c>
      <c r="R131" s="6">
        <f t="shared" si="195"/>
        <v>0</v>
      </c>
      <c r="S131" s="6">
        <f t="shared" si="195"/>
        <v>0</v>
      </c>
      <c r="T131" s="6">
        <f t="shared" si="195"/>
        <v>0</v>
      </c>
      <c r="U131" s="6">
        <f t="shared" si="195"/>
        <v>0</v>
      </c>
      <c r="V131" s="6">
        <f t="shared" si="195"/>
        <v>0</v>
      </c>
      <c r="W131" s="6">
        <f t="shared" si="195"/>
        <v>0</v>
      </c>
      <c r="X131" s="6">
        <f t="shared" si="195"/>
        <v>0</v>
      </c>
      <c r="Y131" s="6">
        <f t="shared" si="195"/>
        <v>0</v>
      </c>
      <c r="Z131" s="6">
        <f t="shared" si="195"/>
        <v>0</v>
      </c>
      <c r="AA131" s="6">
        <f t="shared" si="195"/>
        <v>0</v>
      </c>
      <c r="AB131" s="6">
        <f t="shared" si="195"/>
        <v>0</v>
      </c>
      <c r="AC131" s="6">
        <f t="shared" si="195"/>
        <v>0</v>
      </c>
      <c r="AD131" s="6">
        <f t="shared" si="195"/>
        <v>0</v>
      </c>
      <c r="AE131" s="6">
        <f t="shared" si="195"/>
        <v>0</v>
      </c>
      <c r="AF131" s="6">
        <f t="shared" si="195"/>
        <v>0</v>
      </c>
      <c r="AG131" s="6">
        <f t="shared" si="195"/>
        <v>0</v>
      </c>
      <c r="AH131" s="6">
        <f t="shared" si="195"/>
        <v>0</v>
      </c>
      <c r="AI131" s="6">
        <f t="shared" si="195"/>
        <v>0</v>
      </c>
      <c r="AJ131" s="6">
        <f t="shared" si="195"/>
        <v>0</v>
      </c>
      <c r="AK131" s="22">
        <f t="shared" si="185"/>
        <v>0</v>
      </c>
      <c r="AL131" s="21" t="s">
        <v>58</v>
      </c>
      <c r="AM131" s="258">
        <f t="shared" ref="AM131" si="196">AK131+AK132</f>
        <v>29.5</v>
      </c>
      <c r="AN131" s="255">
        <v>30</v>
      </c>
      <c r="AO131" s="255">
        <f t="shared" ref="AO131" si="197">AM131-AN131</f>
        <v>-0.5</v>
      </c>
      <c r="AP131" s="256" t="str">
        <f>+C131</f>
        <v>AKUVI SYLVIA</v>
      </c>
    </row>
    <row r="132" spans="2:42" ht="15.75" customHeight="1" x14ac:dyDescent="0.25">
      <c r="B132" s="293"/>
      <c r="C132" s="255" t="s">
        <v>44</v>
      </c>
      <c r="D132" s="23" t="s">
        <v>57</v>
      </c>
      <c r="E132" s="3">
        <f>IF(E6="c",1,0)+IF(E22="c",1,0)+IF(E39="c",1,0)+IF(E56="c",1,0)+IF(E73="c",1,0)+IF(E90="c",1,0)+IF(E107="c",1,0)</f>
        <v>0</v>
      </c>
      <c r="F132" s="3">
        <f>IF(F6="c",1,0)+IF(F22="c",1,0)+IF(F39="c",1,0)+IF(F56="c",1,0)+IF(F73="c",1,0)+IF(F90="c",1,0)+IF(F107="c",1,0)</f>
        <v>0</v>
      </c>
      <c r="G132" s="3">
        <f t="shared" ref="G132:AJ132" si="198">(IF(G6="c",1,0)+IF(G22="c",1,0)+IF(G39="c",1,0)+IF(G56="c",1,0)+IF(G73="c",1,0)+IF(G90="c",1,0)+IF(G107="c",1,0))/2</f>
        <v>0</v>
      </c>
      <c r="H132" s="3">
        <f t="shared" si="198"/>
        <v>0</v>
      </c>
      <c r="I132" s="3">
        <f t="shared" si="198"/>
        <v>0</v>
      </c>
      <c r="J132" s="3">
        <f t="shared" si="198"/>
        <v>0</v>
      </c>
      <c r="K132" s="3">
        <f t="shared" si="198"/>
        <v>0</v>
      </c>
      <c r="L132" s="3">
        <f t="shared" si="198"/>
        <v>1</v>
      </c>
      <c r="M132" s="3">
        <f t="shared" si="198"/>
        <v>1</v>
      </c>
      <c r="N132" s="3">
        <f t="shared" si="198"/>
        <v>1</v>
      </c>
      <c r="O132" s="3">
        <f t="shared" si="198"/>
        <v>1</v>
      </c>
      <c r="P132" s="3">
        <f t="shared" si="198"/>
        <v>1</v>
      </c>
      <c r="Q132" s="3">
        <f t="shared" si="198"/>
        <v>0</v>
      </c>
      <c r="R132" s="3">
        <f t="shared" si="198"/>
        <v>1.5</v>
      </c>
      <c r="S132" s="3">
        <f t="shared" si="198"/>
        <v>1.5</v>
      </c>
      <c r="T132" s="3">
        <f t="shared" si="198"/>
        <v>1.5</v>
      </c>
      <c r="U132" s="3">
        <f t="shared" si="198"/>
        <v>1.5</v>
      </c>
      <c r="V132" s="3">
        <f t="shared" si="198"/>
        <v>1.5</v>
      </c>
      <c r="W132" s="3">
        <f t="shared" si="198"/>
        <v>1.5</v>
      </c>
      <c r="X132" s="3">
        <f t="shared" si="198"/>
        <v>1</v>
      </c>
      <c r="Y132" s="3">
        <f t="shared" si="198"/>
        <v>1.5</v>
      </c>
      <c r="Z132" s="3">
        <f t="shared" si="198"/>
        <v>1.5</v>
      </c>
      <c r="AA132" s="3">
        <f t="shared" si="198"/>
        <v>1.5</v>
      </c>
      <c r="AB132" s="3">
        <f t="shared" si="198"/>
        <v>1.5</v>
      </c>
      <c r="AC132" s="3">
        <f t="shared" si="198"/>
        <v>0</v>
      </c>
      <c r="AD132" s="3">
        <f t="shared" si="198"/>
        <v>1</v>
      </c>
      <c r="AE132" s="3">
        <f t="shared" si="198"/>
        <v>1.5</v>
      </c>
      <c r="AF132" s="3">
        <f t="shared" si="198"/>
        <v>1.5</v>
      </c>
      <c r="AG132" s="3">
        <f t="shared" si="198"/>
        <v>1.5</v>
      </c>
      <c r="AH132" s="3">
        <f t="shared" si="198"/>
        <v>1.5</v>
      </c>
      <c r="AI132" s="3">
        <f t="shared" si="198"/>
        <v>1.5</v>
      </c>
      <c r="AJ132" s="3">
        <f t="shared" si="198"/>
        <v>0</v>
      </c>
      <c r="AK132" s="14">
        <f t="shared" si="185"/>
        <v>29.5</v>
      </c>
      <c r="AL132" s="23" t="s">
        <v>57</v>
      </c>
      <c r="AM132" s="258"/>
      <c r="AN132" s="255"/>
      <c r="AO132" s="255"/>
      <c r="AP132" s="256" t="s">
        <v>44</v>
      </c>
    </row>
    <row r="133" spans="2:42" ht="15.75" customHeight="1" x14ac:dyDescent="0.25">
      <c r="B133" s="293"/>
      <c r="C133" s="255" t="str">
        <f>+C108</f>
        <v>MOMO</v>
      </c>
      <c r="D133" s="21" t="s">
        <v>58</v>
      </c>
      <c r="E133" s="6">
        <f>IF(E7="r",1,0)+IF(E23="r",1,0)+IF(E40="r",1,0)+IF(E57="r",1,0)+IF(E74="r",1,0)+IF(E91="r",1,0)+IF(E108="r",1,0)/2</f>
        <v>0</v>
      </c>
      <c r="F133" s="6">
        <f>IF(F7="r",1,0)+IF(F23="r",1,0)+IF(F40="r",1,0)+IF(F57="r",1,0)+IF(F74="r",1,0)+IF(F91="r",1,0)+IF(F108="r",1,0)/2</f>
        <v>0</v>
      </c>
      <c r="G133" s="6">
        <f t="shared" ref="G133:AJ133" si="199">(IF(G7="r",1,0)+IF(G23="r",1,0)+IF(G40="r",1,0)+IF(G57="r",1,0)+IF(G74="r",1,0)+IF(G91="r",1,0)+IF(G108="r",1,0))/2</f>
        <v>0</v>
      </c>
      <c r="H133" s="6">
        <f t="shared" si="199"/>
        <v>0</v>
      </c>
      <c r="I133" s="6">
        <f t="shared" si="199"/>
        <v>0</v>
      </c>
      <c r="J133" s="6">
        <f t="shared" si="199"/>
        <v>0</v>
      </c>
      <c r="K133" s="6">
        <f t="shared" si="199"/>
        <v>0</v>
      </c>
      <c r="L133" s="6">
        <f t="shared" si="199"/>
        <v>0</v>
      </c>
      <c r="M133" s="6">
        <f t="shared" si="199"/>
        <v>0</v>
      </c>
      <c r="N133" s="6">
        <f t="shared" si="199"/>
        <v>0</v>
      </c>
      <c r="O133" s="6">
        <f t="shared" si="199"/>
        <v>0</v>
      </c>
      <c r="P133" s="6">
        <f t="shared" si="199"/>
        <v>0</v>
      </c>
      <c r="Q133" s="6">
        <f t="shared" si="199"/>
        <v>0</v>
      </c>
      <c r="R133" s="6">
        <f t="shared" si="199"/>
        <v>0</v>
      </c>
      <c r="S133" s="6">
        <f t="shared" si="199"/>
        <v>0</v>
      </c>
      <c r="T133" s="6">
        <f t="shared" si="199"/>
        <v>0</v>
      </c>
      <c r="U133" s="6">
        <f t="shared" si="199"/>
        <v>0</v>
      </c>
      <c r="V133" s="6">
        <f t="shared" si="199"/>
        <v>1</v>
      </c>
      <c r="W133" s="6">
        <f t="shared" si="199"/>
        <v>1</v>
      </c>
      <c r="X133" s="6">
        <f t="shared" si="199"/>
        <v>3</v>
      </c>
      <c r="Y133" s="6">
        <f t="shared" si="199"/>
        <v>3</v>
      </c>
      <c r="Z133" s="6">
        <f t="shared" si="199"/>
        <v>3</v>
      </c>
      <c r="AA133" s="6">
        <f t="shared" si="199"/>
        <v>3</v>
      </c>
      <c r="AB133" s="6">
        <f t="shared" si="199"/>
        <v>3</v>
      </c>
      <c r="AC133" s="6">
        <f t="shared" si="199"/>
        <v>3</v>
      </c>
      <c r="AD133" s="6">
        <f t="shared" si="199"/>
        <v>3</v>
      </c>
      <c r="AE133" s="6">
        <f t="shared" si="199"/>
        <v>3</v>
      </c>
      <c r="AF133" s="6">
        <f t="shared" si="199"/>
        <v>3</v>
      </c>
      <c r="AG133" s="6">
        <f t="shared" si="199"/>
        <v>3</v>
      </c>
      <c r="AH133" s="6">
        <f t="shared" si="199"/>
        <v>3</v>
      </c>
      <c r="AI133" s="6">
        <f t="shared" si="199"/>
        <v>3</v>
      </c>
      <c r="AJ133" s="6">
        <f t="shared" si="199"/>
        <v>0</v>
      </c>
      <c r="AK133" s="22">
        <f t="shared" si="185"/>
        <v>38</v>
      </c>
      <c r="AL133" s="21" t="s">
        <v>58</v>
      </c>
      <c r="AM133" s="258">
        <f t="shared" ref="AM133" si="200">AK133+AK134</f>
        <v>38</v>
      </c>
      <c r="AN133" s="255">
        <v>35</v>
      </c>
      <c r="AO133" s="255">
        <f t="shared" ref="AO133" si="201">AM133-AN133</f>
        <v>3</v>
      </c>
      <c r="AP133" s="256" t="str">
        <f t="shared" ref="AP133" si="202">+C133</f>
        <v>MOMO</v>
      </c>
    </row>
    <row r="134" spans="2:42" ht="15.75" customHeight="1" x14ac:dyDescent="0.25">
      <c r="B134" s="293"/>
      <c r="C134" s="255" t="s">
        <v>45</v>
      </c>
      <c r="D134" s="23" t="s">
        <v>57</v>
      </c>
      <c r="E134" s="3">
        <f>IF(E7="c",1,0)+IF(E23="c",1,0)+IF(E40="c",1,0)+IF(E57="c",1,0)+IF(E74="c",1,0)+IF(E91="c",1,0)+IF(E108="c",1,0)/2</f>
        <v>0</v>
      </c>
      <c r="F134" s="3">
        <f>IF(F7="c",1,0)+IF(F23="c",1,0)+IF(F40="c",1,0)+IF(F57="c",1,0)+IF(F74="c",1,0)+IF(F91="c",1,0)+IF(F108="c",1,0)/2</f>
        <v>0</v>
      </c>
      <c r="G134" s="3">
        <f t="shared" ref="G134:AJ134" si="203">(IF(G7="c",1,0)+IF(G23="c",1,0)+IF(G40="c",1,0)+IF(G57="c",1,0)+IF(G74="c",1,0)+IF(G91="c",1,0)+IF(G108="c",1,0))/2</f>
        <v>0</v>
      </c>
      <c r="H134" s="3">
        <f t="shared" si="203"/>
        <v>0</v>
      </c>
      <c r="I134" s="3">
        <f t="shared" si="203"/>
        <v>0</v>
      </c>
      <c r="J134" s="3">
        <f t="shared" si="203"/>
        <v>0</v>
      </c>
      <c r="K134" s="3">
        <f t="shared" si="203"/>
        <v>0</v>
      </c>
      <c r="L134" s="3">
        <f t="shared" si="203"/>
        <v>0</v>
      </c>
      <c r="M134" s="3">
        <f t="shared" si="203"/>
        <v>0</v>
      </c>
      <c r="N134" s="3">
        <f t="shared" si="203"/>
        <v>0</v>
      </c>
      <c r="O134" s="3">
        <f t="shared" si="203"/>
        <v>0</v>
      </c>
      <c r="P134" s="3">
        <f t="shared" si="203"/>
        <v>0</v>
      </c>
      <c r="Q134" s="3">
        <f t="shared" si="203"/>
        <v>0</v>
      </c>
      <c r="R134" s="3">
        <f t="shared" si="203"/>
        <v>0</v>
      </c>
      <c r="S134" s="3">
        <f t="shared" si="203"/>
        <v>0</v>
      </c>
      <c r="T134" s="3">
        <f t="shared" si="203"/>
        <v>0</v>
      </c>
      <c r="U134" s="3">
        <f t="shared" si="203"/>
        <v>0</v>
      </c>
      <c r="V134" s="3">
        <f t="shared" si="203"/>
        <v>0</v>
      </c>
      <c r="W134" s="3">
        <f t="shared" si="203"/>
        <v>0</v>
      </c>
      <c r="X134" s="3">
        <f t="shared" si="203"/>
        <v>0</v>
      </c>
      <c r="Y134" s="3">
        <f t="shared" si="203"/>
        <v>0</v>
      </c>
      <c r="Z134" s="3">
        <f t="shared" si="203"/>
        <v>0</v>
      </c>
      <c r="AA134" s="3">
        <f t="shared" si="203"/>
        <v>0</v>
      </c>
      <c r="AB134" s="3">
        <f t="shared" si="203"/>
        <v>0</v>
      </c>
      <c r="AC134" s="3">
        <f t="shared" si="203"/>
        <v>0</v>
      </c>
      <c r="AD134" s="3">
        <f t="shared" si="203"/>
        <v>0</v>
      </c>
      <c r="AE134" s="3">
        <f t="shared" si="203"/>
        <v>0</v>
      </c>
      <c r="AF134" s="3">
        <f t="shared" si="203"/>
        <v>0</v>
      </c>
      <c r="AG134" s="3">
        <f t="shared" si="203"/>
        <v>0</v>
      </c>
      <c r="AH134" s="3">
        <f t="shared" si="203"/>
        <v>0</v>
      </c>
      <c r="AI134" s="3">
        <f t="shared" si="203"/>
        <v>0</v>
      </c>
      <c r="AJ134" s="3">
        <f t="shared" si="203"/>
        <v>0</v>
      </c>
      <c r="AK134" s="14">
        <f t="shared" si="185"/>
        <v>0</v>
      </c>
      <c r="AL134" s="23" t="s">
        <v>57</v>
      </c>
      <c r="AM134" s="258"/>
      <c r="AN134" s="255"/>
      <c r="AO134" s="255"/>
      <c r="AP134" s="256" t="s">
        <v>45</v>
      </c>
    </row>
    <row r="135" spans="2:42" ht="15.75" customHeight="1" x14ac:dyDescent="0.25">
      <c r="B135" s="293"/>
      <c r="C135" s="255" t="str">
        <f>+C109</f>
        <v>DIARRA FATOUMATA</v>
      </c>
      <c r="D135" s="21" t="s">
        <v>58</v>
      </c>
      <c r="E135" s="6">
        <f>IF(E8="r",1,0)+IF(E24="r",1,0)+IF(E41="r",1,0)+IF(E58="r",1,0)+IF(E75="r",1,0)+IF(E92="r",1,0)+IF(E109="r",1,0)/2</f>
        <v>0</v>
      </c>
      <c r="F135" s="6">
        <f>IF(F8="r",1,0)+IF(F24="r",1,0)+IF(F41="r",1,0)+IF(F58="r",1,0)+IF(F75="r",1,0)+IF(F92="r",1,0)+IF(F109="r",1,0)/2</f>
        <v>0</v>
      </c>
      <c r="G135" s="6">
        <f t="shared" ref="G135:AJ135" si="204">(IF(G8="r",1,0)+IF(G24="r",1,0)+IF(G41="r",1,0)+IF(G58="r",1,0)+IF(G75="r",1,0)+IF(G92="r",1,0)+IF(G109="r",1,0))/2</f>
        <v>0</v>
      </c>
      <c r="H135" s="6">
        <f t="shared" si="204"/>
        <v>0</v>
      </c>
      <c r="I135" s="6">
        <f t="shared" si="204"/>
        <v>0</v>
      </c>
      <c r="J135" s="6">
        <f t="shared" si="204"/>
        <v>0</v>
      </c>
      <c r="K135" s="6">
        <f t="shared" si="204"/>
        <v>0</v>
      </c>
      <c r="L135" s="6">
        <f t="shared" si="204"/>
        <v>0</v>
      </c>
      <c r="M135" s="6">
        <f t="shared" si="204"/>
        <v>0</v>
      </c>
      <c r="N135" s="6">
        <f t="shared" si="204"/>
        <v>0</v>
      </c>
      <c r="O135" s="6">
        <f t="shared" si="204"/>
        <v>0</v>
      </c>
      <c r="P135" s="6">
        <f t="shared" si="204"/>
        <v>0</v>
      </c>
      <c r="Q135" s="6">
        <f t="shared" si="204"/>
        <v>0</v>
      </c>
      <c r="R135" s="6">
        <f t="shared" si="204"/>
        <v>0</v>
      </c>
      <c r="S135" s="6">
        <f t="shared" si="204"/>
        <v>0</v>
      </c>
      <c r="T135" s="6">
        <f t="shared" si="204"/>
        <v>0</v>
      </c>
      <c r="U135" s="6">
        <f t="shared" si="204"/>
        <v>0</v>
      </c>
      <c r="V135" s="6">
        <f t="shared" si="204"/>
        <v>0</v>
      </c>
      <c r="W135" s="6">
        <f t="shared" si="204"/>
        <v>0</v>
      </c>
      <c r="X135" s="6">
        <f t="shared" si="204"/>
        <v>0</v>
      </c>
      <c r="Y135" s="6">
        <f t="shared" si="204"/>
        <v>0</v>
      </c>
      <c r="Z135" s="6">
        <f t="shared" si="204"/>
        <v>0</v>
      </c>
      <c r="AA135" s="6">
        <f t="shared" si="204"/>
        <v>0</v>
      </c>
      <c r="AB135" s="6">
        <f t="shared" si="204"/>
        <v>0</v>
      </c>
      <c r="AC135" s="6">
        <f t="shared" si="204"/>
        <v>0</v>
      </c>
      <c r="AD135" s="6">
        <f t="shared" si="204"/>
        <v>0</v>
      </c>
      <c r="AE135" s="6">
        <f t="shared" si="204"/>
        <v>0</v>
      </c>
      <c r="AF135" s="6">
        <f t="shared" si="204"/>
        <v>0</v>
      </c>
      <c r="AG135" s="6">
        <f t="shared" si="204"/>
        <v>0</v>
      </c>
      <c r="AH135" s="6">
        <f t="shared" si="204"/>
        <v>0</v>
      </c>
      <c r="AI135" s="6">
        <f t="shared" si="204"/>
        <v>0</v>
      </c>
      <c r="AJ135" s="6">
        <f t="shared" si="204"/>
        <v>0</v>
      </c>
      <c r="AK135" s="22">
        <f t="shared" si="185"/>
        <v>0</v>
      </c>
      <c r="AL135" s="21" t="s">
        <v>58</v>
      </c>
      <c r="AM135" s="258">
        <f t="shared" ref="AM135" si="205">AK135+AK136</f>
        <v>0</v>
      </c>
      <c r="AN135" s="255">
        <v>35</v>
      </c>
      <c r="AO135" s="255">
        <f t="shared" ref="AO135" si="206">AM135-AN135</f>
        <v>-35</v>
      </c>
      <c r="AP135" s="256" t="str">
        <f t="shared" ref="AP135" si="207">+C135</f>
        <v>DIARRA FATOUMATA</v>
      </c>
    </row>
    <row r="136" spans="2:42" ht="15.75" customHeight="1" x14ac:dyDescent="0.25">
      <c r="B136" s="293"/>
      <c r="C136" s="255" t="s">
        <v>46</v>
      </c>
      <c r="D136" s="23" t="s">
        <v>57</v>
      </c>
      <c r="E136" s="3">
        <f>IF(E8="c",1,0)+IF(E24="c",1,0)+IF(E41="c",1,0)+IF(E58="c",1,0)+IF(E75="c",1,0)+IF(E92="c",1,0)+IF(E109="c",1,0)/2</f>
        <v>0</v>
      </c>
      <c r="F136" s="3">
        <f>IF(F8="c",1,0)+IF(F24="c",1,0)+IF(F41="c",1,0)+IF(F58="c",1,0)+IF(F75="c",1,0)+IF(F92="c",1,0)+IF(F109="c",1,0)/2</f>
        <v>0</v>
      </c>
      <c r="G136" s="3">
        <f t="shared" ref="G136:AJ136" si="208">(IF(G8="c",1,0)+IF(G24="c",1,0)+IF(G41="c",1,0)+IF(G58="c",1,0)+IF(G75="c",1,0)+IF(G92="c",1,0)+IF(G109="c",1,0))/2</f>
        <v>0</v>
      </c>
      <c r="H136" s="3">
        <f t="shared" si="208"/>
        <v>0</v>
      </c>
      <c r="I136" s="3">
        <f t="shared" si="208"/>
        <v>0</v>
      </c>
      <c r="J136" s="3">
        <f t="shared" si="208"/>
        <v>0</v>
      </c>
      <c r="K136" s="3">
        <f t="shared" si="208"/>
        <v>0</v>
      </c>
      <c r="L136" s="3">
        <f t="shared" si="208"/>
        <v>0</v>
      </c>
      <c r="M136" s="3">
        <f t="shared" si="208"/>
        <v>0</v>
      </c>
      <c r="N136" s="3">
        <f t="shared" si="208"/>
        <v>0</v>
      </c>
      <c r="O136" s="3">
        <f t="shared" si="208"/>
        <v>0</v>
      </c>
      <c r="P136" s="3">
        <f t="shared" si="208"/>
        <v>0</v>
      </c>
      <c r="Q136" s="3">
        <f t="shared" si="208"/>
        <v>0</v>
      </c>
      <c r="R136" s="3">
        <f t="shared" si="208"/>
        <v>0</v>
      </c>
      <c r="S136" s="3">
        <f t="shared" si="208"/>
        <v>0</v>
      </c>
      <c r="T136" s="3">
        <f t="shared" si="208"/>
        <v>0</v>
      </c>
      <c r="U136" s="3">
        <f t="shared" si="208"/>
        <v>0</v>
      </c>
      <c r="V136" s="3">
        <f t="shared" si="208"/>
        <v>0</v>
      </c>
      <c r="W136" s="3">
        <f t="shared" si="208"/>
        <v>0</v>
      </c>
      <c r="X136" s="3">
        <f t="shared" si="208"/>
        <v>0</v>
      </c>
      <c r="Y136" s="3">
        <f t="shared" si="208"/>
        <v>0</v>
      </c>
      <c r="Z136" s="3">
        <f t="shared" si="208"/>
        <v>0</v>
      </c>
      <c r="AA136" s="3">
        <f t="shared" si="208"/>
        <v>0</v>
      </c>
      <c r="AB136" s="3">
        <f t="shared" si="208"/>
        <v>0</v>
      </c>
      <c r="AC136" s="3">
        <f t="shared" si="208"/>
        <v>0</v>
      </c>
      <c r="AD136" s="3">
        <f t="shared" si="208"/>
        <v>0</v>
      </c>
      <c r="AE136" s="3">
        <f t="shared" si="208"/>
        <v>0</v>
      </c>
      <c r="AF136" s="3">
        <f t="shared" si="208"/>
        <v>0</v>
      </c>
      <c r="AG136" s="3">
        <f t="shared" si="208"/>
        <v>0</v>
      </c>
      <c r="AH136" s="3">
        <f t="shared" si="208"/>
        <v>0</v>
      </c>
      <c r="AI136" s="3">
        <f t="shared" si="208"/>
        <v>0</v>
      </c>
      <c r="AJ136" s="3">
        <f t="shared" si="208"/>
        <v>0</v>
      </c>
      <c r="AK136" s="14">
        <f t="shared" si="185"/>
        <v>0</v>
      </c>
      <c r="AL136" s="23" t="s">
        <v>57</v>
      </c>
      <c r="AM136" s="258"/>
      <c r="AN136" s="255"/>
      <c r="AO136" s="255"/>
      <c r="AP136" s="256" t="s">
        <v>46</v>
      </c>
    </row>
    <row r="137" spans="2:42" ht="15.75" customHeight="1" x14ac:dyDescent="0.25">
      <c r="B137" s="293"/>
      <c r="C137" s="255" t="str">
        <f>+C110</f>
        <v>SHAM LATA</v>
      </c>
      <c r="D137" s="21" t="s">
        <v>58</v>
      </c>
      <c r="E137" s="6">
        <f>IF(E9="r",1,0)+IF(E26="r",1,0)+IF(E43="r",1,0)+IF(E60="r",1,0)+IF(E77="r",1,0)+IF(E94="r",1,0)+IF(E110="r",1,0)/2</f>
        <v>0</v>
      </c>
      <c r="F137" s="6">
        <f>IF(F9="r",1,0)+IF(F26="r",1,0)+IF(F43="r",1,0)+IF(F60="r",1,0)+IF(F77="r",1,0)+IF(F94="r",1,0)+IF(F110="r",1,0)/2</f>
        <v>0</v>
      </c>
      <c r="G137" s="6">
        <f t="shared" ref="G137:AJ137" si="209">(IF(G9="r",1,0)+IF(G26="r",1,0)+IF(G43="r",1,0)+IF(G60="r",1,0)+IF(G77="r",1,0)+IF(G94="r",1,0)+IF(G110="r",1,0))/2</f>
        <v>0</v>
      </c>
      <c r="H137" s="6">
        <f t="shared" si="209"/>
        <v>2.5</v>
      </c>
      <c r="I137" s="6">
        <f t="shared" si="209"/>
        <v>2.5</v>
      </c>
      <c r="J137" s="6">
        <f t="shared" si="209"/>
        <v>2.5</v>
      </c>
      <c r="K137" s="6">
        <f t="shared" si="209"/>
        <v>1</v>
      </c>
      <c r="L137" s="6">
        <f t="shared" si="209"/>
        <v>2.5</v>
      </c>
      <c r="M137" s="6">
        <f t="shared" si="209"/>
        <v>2.5</v>
      </c>
      <c r="N137" s="6">
        <f t="shared" si="209"/>
        <v>2.5</v>
      </c>
      <c r="O137" s="6">
        <f t="shared" si="209"/>
        <v>2.5</v>
      </c>
      <c r="P137" s="6">
        <f t="shared" si="209"/>
        <v>1.5</v>
      </c>
      <c r="Q137" s="6">
        <f t="shared" si="209"/>
        <v>1.5</v>
      </c>
      <c r="R137" s="6">
        <f t="shared" si="209"/>
        <v>2.5</v>
      </c>
      <c r="S137" s="6">
        <f t="shared" si="209"/>
        <v>2.5</v>
      </c>
      <c r="T137" s="6">
        <f t="shared" si="209"/>
        <v>2.5</v>
      </c>
      <c r="U137" s="6">
        <f t="shared" si="209"/>
        <v>0</v>
      </c>
      <c r="V137" s="6">
        <f t="shared" si="209"/>
        <v>0</v>
      </c>
      <c r="W137" s="6">
        <f t="shared" si="209"/>
        <v>0</v>
      </c>
      <c r="X137" s="6">
        <f t="shared" si="209"/>
        <v>0</v>
      </c>
      <c r="Y137" s="6">
        <f t="shared" si="209"/>
        <v>0</v>
      </c>
      <c r="Z137" s="6">
        <f t="shared" si="209"/>
        <v>0</v>
      </c>
      <c r="AA137" s="6">
        <f t="shared" si="209"/>
        <v>0</v>
      </c>
      <c r="AB137" s="6">
        <f t="shared" si="209"/>
        <v>0</v>
      </c>
      <c r="AC137" s="6">
        <f t="shared" si="209"/>
        <v>0</v>
      </c>
      <c r="AD137" s="6">
        <f t="shared" si="209"/>
        <v>0</v>
      </c>
      <c r="AE137" s="6">
        <f t="shared" si="209"/>
        <v>0</v>
      </c>
      <c r="AF137" s="6">
        <f t="shared" si="209"/>
        <v>0</v>
      </c>
      <c r="AG137" s="6">
        <f t="shared" si="209"/>
        <v>0</v>
      </c>
      <c r="AH137" s="6">
        <f t="shared" si="209"/>
        <v>0</v>
      </c>
      <c r="AI137" s="6">
        <f t="shared" si="209"/>
        <v>0</v>
      </c>
      <c r="AJ137" s="6">
        <f t="shared" si="209"/>
        <v>0</v>
      </c>
      <c r="AK137" s="22">
        <f t="shared" si="185"/>
        <v>29</v>
      </c>
      <c r="AL137" s="21" t="s">
        <v>58</v>
      </c>
      <c r="AM137" s="258">
        <f t="shared" ref="AM137" si="210">AK137+AK138</f>
        <v>32.5</v>
      </c>
      <c r="AN137" s="255">
        <v>39</v>
      </c>
      <c r="AO137" s="255">
        <f t="shared" ref="AO137" si="211">AM137-AN137</f>
        <v>-6.5</v>
      </c>
      <c r="AP137" s="256" t="str">
        <f t="shared" ref="AP137" si="212">+C137</f>
        <v>SHAM LATA</v>
      </c>
    </row>
    <row r="138" spans="2:42" ht="15.75" customHeight="1" x14ac:dyDescent="0.25">
      <c r="B138" s="293"/>
      <c r="C138" s="255" t="s">
        <v>47</v>
      </c>
      <c r="D138" s="23" t="s">
        <v>57</v>
      </c>
      <c r="E138" s="3">
        <f>IF(E9="c",1,0)+IF(E26="c",1,0)+IF(E43="c",1,0)+IF(E60="c",1,0)+IF(E77="c",1,0)+IF(E94="c",1,0)+IF(E110="c",1,0)/2</f>
        <v>0</v>
      </c>
      <c r="F138" s="3">
        <f>IF(F9="c",1,0)+IF(F26="c",1,0)+IF(F43="c",1,0)+IF(F60="c",1,0)+IF(F77="c",1,0)+IF(F94="c",1,0)+IF(F110="c",1,0)/2</f>
        <v>0</v>
      </c>
      <c r="G138" s="3">
        <f t="shared" ref="G138:AJ138" si="213">(IF(G9="c",1,0)+IF(G26="c",1,0)+IF(G43="c",1,0)+IF(G60="c",1,0)+IF(G77="c",1,0)+IF(G94="c",1,0)+IF(G110="c",1,0))/2</f>
        <v>0</v>
      </c>
      <c r="H138" s="3">
        <f t="shared" si="213"/>
        <v>0</v>
      </c>
      <c r="I138" s="3">
        <f t="shared" si="213"/>
        <v>0</v>
      </c>
      <c r="J138" s="3">
        <f t="shared" si="213"/>
        <v>0</v>
      </c>
      <c r="K138" s="3">
        <f t="shared" si="213"/>
        <v>1.5</v>
      </c>
      <c r="L138" s="3">
        <f t="shared" si="213"/>
        <v>0</v>
      </c>
      <c r="M138" s="3">
        <f t="shared" si="213"/>
        <v>0</v>
      </c>
      <c r="N138" s="3">
        <f t="shared" si="213"/>
        <v>0</v>
      </c>
      <c r="O138" s="3">
        <f t="shared" si="213"/>
        <v>0</v>
      </c>
      <c r="P138" s="3">
        <f t="shared" si="213"/>
        <v>1</v>
      </c>
      <c r="Q138" s="3">
        <f t="shared" si="213"/>
        <v>1</v>
      </c>
      <c r="R138" s="3">
        <f t="shared" si="213"/>
        <v>0</v>
      </c>
      <c r="S138" s="3">
        <f t="shared" si="213"/>
        <v>0</v>
      </c>
      <c r="T138" s="3">
        <f t="shared" si="213"/>
        <v>0</v>
      </c>
      <c r="U138" s="3">
        <f t="shared" si="213"/>
        <v>0</v>
      </c>
      <c r="V138" s="3">
        <f t="shared" si="213"/>
        <v>0</v>
      </c>
      <c r="W138" s="3">
        <f t="shared" si="213"/>
        <v>0</v>
      </c>
      <c r="X138" s="3">
        <f t="shared" si="213"/>
        <v>0</v>
      </c>
      <c r="Y138" s="3">
        <f t="shared" si="213"/>
        <v>0</v>
      </c>
      <c r="Z138" s="3">
        <f t="shared" si="213"/>
        <v>0</v>
      </c>
      <c r="AA138" s="3">
        <f t="shared" si="213"/>
        <v>0</v>
      </c>
      <c r="AB138" s="3">
        <f t="shared" si="213"/>
        <v>0</v>
      </c>
      <c r="AC138" s="3">
        <f t="shared" si="213"/>
        <v>0</v>
      </c>
      <c r="AD138" s="3">
        <f t="shared" si="213"/>
        <v>0</v>
      </c>
      <c r="AE138" s="3">
        <f t="shared" si="213"/>
        <v>0</v>
      </c>
      <c r="AF138" s="3">
        <f t="shared" si="213"/>
        <v>0</v>
      </c>
      <c r="AG138" s="3">
        <f t="shared" si="213"/>
        <v>0</v>
      </c>
      <c r="AH138" s="3">
        <f t="shared" si="213"/>
        <v>0</v>
      </c>
      <c r="AI138" s="3">
        <f t="shared" si="213"/>
        <v>0</v>
      </c>
      <c r="AJ138" s="3">
        <f t="shared" si="213"/>
        <v>0</v>
      </c>
      <c r="AK138" s="14">
        <f t="shared" si="185"/>
        <v>3.5</v>
      </c>
      <c r="AL138" s="23" t="s">
        <v>57</v>
      </c>
      <c r="AM138" s="258"/>
      <c r="AN138" s="255"/>
      <c r="AO138" s="255"/>
      <c r="AP138" s="256" t="s">
        <v>47</v>
      </c>
    </row>
    <row r="139" spans="2:42" ht="15.75" customHeight="1" x14ac:dyDescent="0.25">
      <c r="B139" s="293"/>
      <c r="C139" s="255" t="str">
        <f>+C111</f>
        <v>Tacko</v>
      </c>
      <c r="D139" s="21" t="s">
        <v>58</v>
      </c>
      <c r="E139" s="6">
        <f>IF(E10="r",1,0)+IF(E27="r",1,0)+IF(E44="r",1,0)+IF(E61="r",1,0)+IF(E78="r",1,0)+IF(E95="r",1,0)+IF(E111="r",1,0)/2</f>
        <v>0</v>
      </c>
      <c r="F139" s="6">
        <f>IF(F10="r",1,0)+IF(F27="r",1,0)+IF(F44="r",1,0)+IF(F61="r",1,0)+IF(F78="r",1,0)+IF(F95="r",1,0)+IF(F111="r",1,0)/2</f>
        <v>0</v>
      </c>
      <c r="G139" s="6">
        <f t="shared" ref="G139:AA139" si="214">(IF(G10="r",1,0)+IF(G27="r",1,0)+IF(G44="r",1,0)+IF(G61="r",1,0)+IF(G78="r",1,0)+IF(G95="r",1,0)+IF(G111="r",1,0))/2</f>
        <v>0</v>
      </c>
      <c r="H139" s="6">
        <f t="shared" si="214"/>
        <v>0</v>
      </c>
      <c r="I139" s="6">
        <f t="shared" si="214"/>
        <v>0</v>
      </c>
      <c r="J139" s="6">
        <f t="shared" si="214"/>
        <v>0</v>
      </c>
      <c r="K139" s="6">
        <f t="shared" si="214"/>
        <v>0</v>
      </c>
      <c r="L139" s="6">
        <f t="shared" si="214"/>
        <v>0</v>
      </c>
      <c r="M139" s="6">
        <f t="shared" si="214"/>
        <v>0</v>
      </c>
      <c r="N139" s="6">
        <f t="shared" si="214"/>
        <v>0</v>
      </c>
      <c r="O139" s="6">
        <f t="shared" si="214"/>
        <v>0</v>
      </c>
      <c r="P139" s="6">
        <f t="shared" si="214"/>
        <v>0</v>
      </c>
      <c r="Q139" s="6">
        <f t="shared" si="214"/>
        <v>0</v>
      </c>
      <c r="R139" s="6">
        <f t="shared" si="214"/>
        <v>0</v>
      </c>
      <c r="S139" s="6">
        <f t="shared" si="214"/>
        <v>0</v>
      </c>
      <c r="T139" s="6">
        <f t="shared" si="214"/>
        <v>0</v>
      </c>
      <c r="U139" s="6">
        <f t="shared" si="214"/>
        <v>0</v>
      </c>
      <c r="V139" s="6">
        <f t="shared" si="214"/>
        <v>0</v>
      </c>
      <c r="W139" s="6">
        <f t="shared" si="214"/>
        <v>0</v>
      </c>
      <c r="X139" s="6">
        <f t="shared" si="214"/>
        <v>0</v>
      </c>
      <c r="Y139" s="6">
        <f t="shared" si="214"/>
        <v>0</v>
      </c>
      <c r="Z139" s="6">
        <f t="shared" si="214"/>
        <v>0</v>
      </c>
      <c r="AA139" s="6">
        <f t="shared" si="214"/>
        <v>0</v>
      </c>
      <c r="AB139" s="6" t="e">
        <f>(IF(AB10="r",1,0)+IF(#REF!="r",1,0)+IF(AB44="r",1,0)+IF(AB61="r",1,0)+IF(AB78="r",1,0)+IF(AB95="r",1,0)+IF(AB111="r",1,0))/2</f>
        <v>#REF!</v>
      </c>
      <c r="AC139" s="6" t="e">
        <f>(IF(AC10="r",1,0)+IF(#REF!="r",1,0)+IF(AC44="r",1,0)+IF(AC61="r",1,0)+IF(AC78="r",1,0)+IF(AC95="r",1,0)+IF(AC111="r",1,0))/2</f>
        <v>#REF!</v>
      </c>
      <c r="AD139" s="6" t="e">
        <f>(IF(#REF!="r",1,0)+IF(#REF!="r",1,0)+IF(AD44="r",1,0)+IF(AD61="r",1,0)+IF(AD78="r",1,0)+IF(AD95="r",1,0)+IF(AD111="r",1,0))/2</f>
        <v>#REF!</v>
      </c>
      <c r="AE139" s="6" t="e">
        <f>(IF(#REF!="r",1,0)+IF(#REF!="r",1,0)+IF(AE44="r",1,0)+IF(AE61="r",1,0)+IF(AE78="r",1,0)+IF(AE95="r",1,0)+IF(AE111="r",1,0))/2</f>
        <v>#REF!</v>
      </c>
      <c r="AF139" s="6" t="e">
        <f>(IF(#REF!="r",1,0)+IF(#REF!="r",1,0)+IF(AF44="r",1,0)+IF(AF61="r",1,0)+IF(AF78="r",1,0)+IF(AF95="r",1,0)+IF(AF111="r",1,0))/2</f>
        <v>#REF!</v>
      </c>
      <c r="AG139" s="6" t="e">
        <f>(IF(#REF!="r",1,0)+IF(#REF!="r",1,0)+IF(AG44="r",1,0)+IF(AG61="r",1,0)+IF(AG78="r",1,0)+IF(AG95="r",1,0)+IF(AG111="r",1,0))/2</f>
        <v>#REF!</v>
      </c>
      <c r="AH139" s="6" t="e">
        <f>(IF(#REF!="r",1,0)+IF(#REF!="r",1,0)+IF(AH44="r",1,0)+IF(AH61="r",1,0)+IF(AH78="r",1,0)+IF(AH95="r",1,0)+IF(AH111="r",1,0))/2</f>
        <v>#REF!</v>
      </c>
      <c r="AI139" s="6" t="e">
        <f>(IF(#REF!="r",1,0)+IF(#REF!="r",1,0)+IF(AI44="r",1,0)+IF(AI61="r",1,0)+IF(AI78="r",1,0)+IF(AI95="r",1,0)+IF(AI111="r",1,0))/2</f>
        <v>#REF!</v>
      </c>
      <c r="AJ139" s="6" t="e">
        <f>(IF(#REF!="r",1,0)+IF(AJ27="r",1,0)+IF(AJ44="r",1,0)+IF(AJ61="r",1,0)+IF(AJ78="r",1,0)+IF(AJ95="r",1,0)+IF(AJ111="r",1,0))/2</f>
        <v>#REF!</v>
      </c>
      <c r="AK139" s="22" t="e">
        <f t="shared" si="185"/>
        <v>#REF!</v>
      </c>
      <c r="AL139" s="21" t="s">
        <v>58</v>
      </c>
      <c r="AM139" s="258" t="e">
        <f t="shared" ref="AM139" si="215">AK139+AK140</f>
        <v>#REF!</v>
      </c>
      <c r="AN139" s="255">
        <v>15</v>
      </c>
      <c r="AO139" s="255" t="e">
        <f t="shared" ref="AO139" si="216">AM139-AN139</f>
        <v>#REF!</v>
      </c>
      <c r="AP139" s="256" t="str">
        <f t="shared" ref="AP139" si="217">+C139</f>
        <v>Tacko</v>
      </c>
    </row>
    <row r="140" spans="2:42" ht="15.75" customHeight="1" x14ac:dyDescent="0.25">
      <c r="B140" s="293"/>
      <c r="C140" s="255" t="s">
        <v>48</v>
      </c>
      <c r="D140" s="23" t="s">
        <v>57</v>
      </c>
      <c r="E140" s="3">
        <f>IF(E10="C",1,0)+IF(E27="C",1,0)+IF(E44="C",1,0)+IF(E61="C",1,0)+IF(E78="C",1,0)+IF(E95="C",1,0)+IF(E111="C",1,0)/2</f>
        <v>0</v>
      </c>
      <c r="F140" s="3">
        <f>IF(F10="C",1,0)+IF(F27="C",1,0)+IF(F44="C",1,0)+IF(F61="C",1,0)+IF(F78="C",1,0)+IF(F95="C",1,0)+IF(F111="C",1,0)/2</f>
        <v>0</v>
      </c>
      <c r="G140" s="3">
        <f t="shared" ref="G140:AA140" si="218">(IF(G10="C",1,0)+IF(G27="C",1,0)+IF(G44="C",1,0)+IF(G61="C",1,0)+IF(G78="C",1,0)+IF(G95="C",1,0)+IF(G111="C",1,0))/2</f>
        <v>0</v>
      </c>
      <c r="H140" s="3">
        <f t="shared" si="218"/>
        <v>0</v>
      </c>
      <c r="I140" s="3">
        <f t="shared" si="218"/>
        <v>0</v>
      </c>
      <c r="J140" s="3">
        <f t="shared" si="218"/>
        <v>0</v>
      </c>
      <c r="K140" s="3">
        <f t="shared" si="218"/>
        <v>0.5</v>
      </c>
      <c r="L140" s="3">
        <f t="shared" si="218"/>
        <v>1</v>
      </c>
      <c r="M140" s="3">
        <f t="shared" si="218"/>
        <v>1</v>
      </c>
      <c r="N140" s="3">
        <f t="shared" si="218"/>
        <v>1.5</v>
      </c>
      <c r="O140" s="3">
        <f t="shared" si="218"/>
        <v>1.5</v>
      </c>
      <c r="P140" s="3">
        <f t="shared" si="218"/>
        <v>1.5</v>
      </c>
      <c r="Q140" s="3">
        <f t="shared" si="218"/>
        <v>1.5</v>
      </c>
      <c r="R140" s="3">
        <f t="shared" si="218"/>
        <v>1</v>
      </c>
      <c r="S140" s="3">
        <f t="shared" si="218"/>
        <v>1</v>
      </c>
      <c r="T140" s="3">
        <f t="shared" si="218"/>
        <v>1</v>
      </c>
      <c r="U140" s="3">
        <f t="shared" si="218"/>
        <v>1</v>
      </c>
      <c r="V140" s="3">
        <f t="shared" si="218"/>
        <v>0.5</v>
      </c>
      <c r="W140" s="3">
        <f t="shared" si="218"/>
        <v>0</v>
      </c>
      <c r="X140" s="3">
        <f t="shared" si="218"/>
        <v>0</v>
      </c>
      <c r="Y140" s="3">
        <f t="shared" si="218"/>
        <v>0</v>
      </c>
      <c r="Z140" s="3">
        <f t="shared" si="218"/>
        <v>0</v>
      </c>
      <c r="AA140" s="3">
        <f t="shared" si="218"/>
        <v>0</v>
      </c>
      <c r="AB140" s="3" t="e">
        <f>(IF(AB10="C",1,0)+IF(#REF!="C",1,0)+IF(AB44="C",1,0)+IF(AB61="C",1,0)+IF(AB78="C",1,0)+IF(AB95="C",1,0)+IF(AB111="C",1,0))/2</f>
        <v>#REF!</v>
      </c>
      <c r="AC140" s="3" t="e">
        <f>(IF(AC10="C",1,0)+IF(#REF!="C",1,0)+IF(AC44="C",1,0)+IF(AC61="C",1,0)+IF(AC78="C",1,0)+IF(AC95="C",1,0)+IF(AC111="C",1,0))/2</f>
        <v>#REF!</v>
      </c>
      <c r="AD140" s="3" t="e">
        <f>(IF(#REF!="C",1,0)+IF(#REF!="C",1,0)+IF(AD44="C",1,0)+IF(AD61="C",1,0)+IF(AD78="C",1,0)+IF(AD95="C",1,0)+IF(AD111="C",1,0))/2</f>
        <v>#REF!</v>
      </c>
      <c r="AE140" s="3" t="e">
        <f>(IF(#REF!="C",1,0)+IF(#REF!="C",1,0)+IF(AE44="C",1,0)+IF(AE61="C",1,0)+IF(AE78="C",1,0)+IF(AE95="C",1,0)+IF(AE111="C",1,0))/2</f>
        <v>#REF!</v>
      </c>
      <c r="AF140" s="3" t="e">
        <f>(IF(#REF!="C",1,0)+IF(#REF!="C",1,0)+IF(AF44="C",1,0)+IF(AF61="C",1,0)+IF(AF78="C",1,0)+IF(AF95="C",1,0)+IF(AF111="C",1,0))/2</f>
        <v>#REF!</v>
      </c>
      <c r="AG140" s="3" t="e">
        <f>(IF(#REF!="C",1,0)+IF(#REF!="C",1,0)+IF(AG44="C",1,0)+IF(AG61="C",1,0)+IF(AG78="C",1,0)+IF(AG95="C",1,0)+IF(AG111="C",1,0))/2</f>
        <v>#REF!</v>
      </c>
      <c r="AH140" s="3" t="e">
        <f>(IF(#REF!="C",1,0)+IF(#REF!="C",1,0)+IF(AH44="C",1,0)+IF(AH61="C",1,0)+IF(AH78="C",1,0)+IF(AH95="C",1,0)+IF(AH111="C",1,0))/2</f>
        <v>#REF!</v>
      </c>
      <c r="AI140" s="3" t="e">
        <f>(IF(#REF!="C",1,0)+IF(#REF!="C",1,0)+IF(AI44="C",1,0)+IF(AI61="C",1,0)+IF(AI78="C",1,0)+IF(AI95="C",1,0)+IF(AI111="C",1,0))/2</f>
        <v>#REF!</v>
      </c>
      <c r="AJ140" s="3" t="e">
        <f>(IF(#REF!="C",1,0)+IF(AJ27="C",1,0)+IF(AJ44="C",1,0)+IF(AJ61="C",1,0)+IF(AJ78="C",1,0)+IF(AJ95="C",1,0)+IF(AJ111="C",1,0))/2</f>
        <v>#REF!</v>
      </c>
      <c r="AK140" s="14" t="e">
        <f t="shared" si="185"/>
        <v>#REF!</v>
      </c>
      <c r="AL140" s="23" t="s">
        <v>57</v>
      </c>
      <c r="AM140" s="258"/>
      <c r="AN140" s="255"/>
      <c r="AO140" s="255"/>
      <c r="AP140" s="256" t="s">
        <v>48</v>
      </c>
    </row>
    <row r="141" spans="2:42" ht="15.75" customHeight="1" x14ac:dyDescent="0.25">
      <c r="B141" s="293"/>
      <c r="C141" s="255" t="str">
        <f>+C112</f>
        <v>AMINO FASSOLATH</v>
      </c>
      <c r="D141" s="21" t="s">
        <v>58</v>
      </c>
      <c r="E141" s="6">
        <f>IF(E11="r",1,0)+IF(E28="r",1,0)+IF(E45="r",1,0)+IF(E62="r",1,0)+IF(E79="r",1,0)+IF(E96="r",1,0)+IF(E112="r",1,0)/2</f>
        <v>0</v>
      </c>
      <c r="F141" s="6">
        <f>IF(F11="r",1,0)+IF(F28="r",1,0)+IF(F45="r",1,0)+IF(F62="r",1,0)+IF(F79="r",1,0)+IF(F96="r",1,0)+IF(F112="r",1,0)/2</f>
        <v>0</v>
      </c>
      <c r="G141" s="6">
        <f t="shared" ref="G141:R141" si="219">(IF(G11="r",1,0)+IF(G28="r",1,0)+IF(G45="r",1,0)+IF(G62="r",1,0)+IF(G79="r",1,0)+IF(G96="r",1,0)+IF(G112="r",1,0))/2</f>
        <v>0</v>
      </c>
      <c r="H141" s="6">
        <f t="shared" si="219"/>
        <v>0</v>
      </c>
      <c r="I141" s="6">
        <f t="shared" si="219"/>
        <v>0</v>
      </c>
      <c r="J141" s="6">
        <f t="shared" si="219"/>
        <v>0</v>
      </c>
      <c r="K141" s="6">
        <f t="shared" si="219"/>
        <v>0</v>
      </c>
      <c r="L141" s="6">
        <f t="shared" si="219"/>
        <v>0</v>
      </c>
      <c r="M141" s="6">
        <f t="shared" si="219"/>
        <v>0</v>
      </c>
      <c r="N141" s="6">
        <f t="shared" si="219"/>
        <v>0</v>
      </c>
      <c r="O141" s="6">
        <f t="shared" si="219"/>
        <v>0</v>
      </c>
      <c r="P141" s="6">
        <f t="shared" si="219"/>
        <v>0</v>
      </c>
      <c r="Q141" s="6">
        <f t="shared" si="219"/>
        <v>0</v>
      </c>
      <c r="R141" s="6">
        <f t="shared" si="219"/>
        <v>0</v>
      </c>
      <c r="S141" s="6" t="e">
        <f>(IF(S11="r",1,0)+IF(S28="r",1,0)+IF(S45="r",1,0)+IF(#REF!="r",1,0)+IF(S79="r",1,0)+IF(S96="r",1,0)+IF(S112="r",1,0))/2</f>
        <v>#REF!</v>
      </c>
      <c r="T141" s="6">
        <f>(IF(T11="r",1,0)+IF(T28="r",1,0)+IF(T45="r",1,0)+IF(T62="r",1,0)+IF(T79="r",1,0)+IF(T96="r",1,0)+IF(T112="r",1,0))/2</f>
        <v>0</v>
      </c>
      <c r="U141" s="6">
        <f>(IF(U11="r",1,0)+IF(U28="r",1,0)+IF(U45="r",1,0)+IF(U62="r",1,0)+IF(U79="r",1,0)+IF(U96="r",1,0)+IF(U112="r",1,0))/2</f>
        <v>0</v>
      </c>
      <c r="V141" s="6" t="e">
        <f>(IF(V11="r",1,0)+IF(V28="r",1,0)+IF(#REF!="r",1,0)+IF(V62="r",1,0)+IF(V79="r",1,0)+IF(V96="r",1,0)+IF(V112="r",1,0))/2</f>
        <v>#REF!</v>
      </c>
      <c r="W141" s="6">
        <f>(IF(W11="r",1,0)+IF(W28="r",1,0)+IF(W45="r",1,0)+IF(W62="r",1,0)+IF(W79="r",1,0)+IF(W96="r",1,0)+IF(W112="r",1,0))/2</f>
        <v>0</v>
      </c>
      <c r="X141" s="6">
        <f>(IF(X11="r",1,0)+IF(X28="r",1,0)+IF(V45="r",1,0)+IF(S62="r",1,0)+IF(X79="r",1,0)+IF(X96="r",1,0)+IF(X112="r",1,0))/2</f>
        <v>0</v>
      </c>
      <c r="Y141" s="6">
        <f t="shared" ref="Y141:AJ141" si="220">(IF(Y11="r",1,0)+IF(Y28="r",1,0)+IF(Y45="r",1,0)+IF(Y62="r",1,0)+IF(Y79="r",1,0)+IF(Y96="r",1,0)+IF(Y112="r",1,0))/2</f>
        <v>0</v>
      </c>
      <c r="Z141" s="6">
        <f t="shared" si="220"/>
        <v>0</v>
      </c>
      <c r="AA141" s="6">
        <f t="shared" si="220"/>
        <v>0</v>
      </c>
      <c r="AB141" s="6">
        <f t="shared" si="220"/>
        <v>0</v>
      </c>
      <c r="AC141" s="6">
        <f t="shared" si="220"/>
        <v>0</v>
      </c>
      <c r="AD141" s="6">
        <f t="shared" si="220"/>
        <v>0</v>
      </c>
      <c r="AE141" s="6">
        <f t="shared" si="220"/>
        <v>0</v>
      </c>
      <c r="AF141" s="6">
        <f t="shared" si="220"/>
        <v>0</v>
      </c>
      <c r="AG141" s="6">
        <f t="shared" si="220"/>
        <v>0</v>
      </c>
      <c r="AH141" s="6">
        <f t="shared" si="220"/>
        <v>0</v>
      </c>
      <c r="AI141" s="6">
        <f t="shared" si="220"/>
        <v>0</v>
      </c>
      <c r="AJ141" s="6">
        <f t="shared" si="220"/>
        <v>0</v>
      </c>
      <c r="AK141" s="22" t="e">
        <f t="shared" si="185"/>
        <v>#REF!</v>
      </c>
      <c r="AL141" s="21" t="s">
        <v>58</v>
      </c>
      <c r="AM141" s="258" t="e">
        <f t="shared" ref="AM141" si="221">AK141+AK142</f>
        <v>#REF!</v>
      </c>
      <c r="AN141" s="255">
        <v>30</v>
      </c>
      <c r="AO141" s="255" t="e">
        <f t="shared" ref="AO141" si="222">AM141-AN141</f>
        <v>#REF!</v>
      </c>
      <c r="AP141" s="256" t="str">
        <f t="shared" ref="AP141" si="223">+C141</f>
        <v>AMINO FASSOLATH</v>
      </c>
    </row>
    <row r="142" spans="2:42" ht="15.75" customHeight="1" x14ac:dyDescent="0.25">
      <c r="B142" s="293"/>
      <c r="C142" s="255" t="s">
        <v>49</v>
      </c>
      <c r="D142" s="23" t="s">
        <v>57</v>
      </c>
      <c r="E142" s="3">
        <f>IF(E11="c",1,0)+IF(E28="c",1,0)+IF(E45="c",1,0)+IF(E62="c",1,0)+IF(E79="c",1,0)+IF(E96="c",1,0)+IF(E112="c",1,0)/2</f>
        <v>0</v>
      </c>
      <c r="F142" s="3">
        <f>IF(F11="c",1,0)+IF(F28="c",1,0)+IF(F45="c",1,0)+IF(F62="c",1,0)+IF(F79="c",1,0)+IF(F96="c",1,0)+IF(F112="c",1,0)/2</f>
        <v>0</v>
      </c>
      <c r="G142" s="3">
        <f t="shared" ref="G142:R142" si="224">(IF(G11="c",1,0)+IF(G28="c",1,0)+IF(G45="c",1,0)+IF(G62="c",1,0)+IF(G79="c",1,0)+IF(G96="c",1,0)+IF(G112="c",1,0))/2</f>
        <v>0</v>
      </c>
      <c r="H142" s="3">
        <f t="shared" si="224"/>
        <v>0</v>
      </c>
      <c r="I142" s="3">
        <f t="shared" si="224"/>
        <v>0</v>
      </c>
      <c r="J142" s="3">
        <f t="shared" si="224"/>
        <v>0</v>
      </c>
      <c r="K142" s="3">
        <f t="shared" si="224"/>
        <v>0</v>
      </c>
      <c r="L142" s="3">
        <f t="shared" si="224"/>
        <v>0</v>
      </c>
      <c r="M142" s="3">
        <f t="shared" si="224"/>
        <v>0</v>
      </c>
      <c r="N142" s="3">
        <f t="shared" si="224"/>
        <v>0</v>
      </c>
      <c r="O142" s="3">
        <f t="shared" si="224"/>
        <v>0</v>
      </c>
      <c r="P142" s="3">
        <f t="shared" si="224"/>
        <v>0</v>
      </c>
      <c r="Q142" s="3">
        <f t="shared" si="224"/>
        <v>0</v>
      </c>
      <c r="R142" s="3">
        <f t="shared" si="224"/>
        <v>0</v>
      </c>
      <c r="S142" s="3" t="e">
        <f>(IF(S11="c",1,0)+IF(S28="c",1,0)+IF(S45="c",1,0)+IF(#REF!="c",1,0)+IF(S79="c",1,0)+IF(S96="c",1,0)+IF(S112="c",1,0))/2</f>
        <v>#REF!</v>
      </c>
      <c r="T142" s="3">
        <f>(IF(T11="c",1,0)+IF(T28="c",1,0)+IF(T45="c",1,0)+IF(T62="c",1,0)+IF(T79="c",1,0)+IF(T96="c",1,0)+IF(T112="c",1,0))/2</f>
        <v>0</v>
      </c>
      <c r="U142" s="3">
        <f>(IF(U11="c",1,0)+IF(U28="c",1,0)+IF(U45="c",1,0)+IF(U62="c",1,0)+IF(U79="c",1,0)+IF(U96="c",1,0)+IF(U112="c",1,0))/2</f>
        <v>0</v>
      </c>
      <c r="V142" s="3" t="e">
        <f>(IF(V11="c",1,0)+IF(V28="c",1,0)+IF(#REF!="c",1,0)+IF(V62="c",1,0)+IF(V79="c",1,0)+IF(V96="c",1,0)+IF(V112="c",1,0))/2</f>
        <v>#REF!</v>
      </c>
      <c r="W142" s="3">
        <f>(IF(W11="c",1,0)+IF(W28="c",1,0)+IF(W45="c",1,0)+IF(W62="c",1,0)+IF(W79="c",1,0)+IF(W96="c",1,0)+IF(W112="c",1,0))/2</f>
        <v>0</v>
      </c>
      <c r="X142" s="3">
        <f>(IF(X11="c",1,0)+IF(X28="c",1,0)+IF(V45="c",1,0)+IF(S62="c",1,0)+IF(X79="c",1,0)+IF(X96="c",1,0)+IF(X112="c",1,0))/2</f>
        <v>0</v>
      </c>
      <c r="Y142" s="3">
        <f t="shared" ref="Y142:AJ142" si="225">(IF(Y11="c",1,0)+IF(Y28="c",1,0)+IF(Y45="c",1,0)+IF(Y62="c",1,0)+IF(Y79="c",1,0)+IF(Y96="c",1,0)+IF(Y112="c",1,0))/2</f>
        <v>0</v>
      </c>
      <c r="Z142" s="3">
        <f t="shared" si="225"/>
        <v>0</v>
      </c>
      <c r="AA142" s="3">
        <f t="shared" si="225"/>
        <v>0</v>
      </c>
      <c r="AB142" s="3">
        <f t="shared" si="225"/>
        <v>0</v>
      </c>
      <c r="AC142" s="3">
        <f t="shared" si="225"/>
        <v>0</v>
      </c>
      <c r="AD142" s="3">
        <f t="shared" si="225"/>
        <v>0</v>
      </c>
      <c r="AE142" s="3">
        <f t="shared" si="225"/>
        <v>0</v>
      </c>
      <c r="AF142" s="3">
        <f t="shared" si="225"/>
        <v>0</v>
      </c>
      <c r="AG142" s="3">
        <f t="shared" si="225"/>
        <v>0</v>
      </c>
      <c r="AH142" s="3">
        <f t="shared" si="225"/>
        <v>0</v>
      </c>
      <c r="AI142" s="3">
        <f t="shared" si="225"/>
        <v>0</v>
      </c>
      <c r="AJ142" s="3">
        <f t="shared" si="225"/>
        <v>0</v>
      </c>
      <c r="AK142" s="14" t="e">
        <f t="shared" si="185"/>
        <v>#REF!</v>
      </c>
      <c r="AL142" s="23" t="s">
        <v>57</v>
      </c>
      <c r="AM142" s="258"/>
      <c r="AN142" s="255"/>
      <c r="AO142" s="255"/>
      <c r="AP142" s="256" t="s">
        <v>49</v>
      </c>
    </row>
    <row r="143" spans="2:42" ht="15.75" customHeight="1" x14ac:dyDescent="0.25">
      <c r="B143" s="293"/>
      <c r="C143" s="255" t="s">
        <v>86</v>
      </c>
      <c r="D143" s="21" t="s">
        <v>58</v>
      </c>
      <c r="E143" s="6">
        <f>IF(E12="r",1,0)+IF(E29="r",1,0)+IF(E46="r",1,0)+IF(E63="r",1,0)+IF(E80="r",1,0)+IF(E97="r",1,0)+IF(E113="r",1,0)/2</f>
        <v>0</v>
      </c>
      <c r="F143" s="6">
        <f>IF(F12="r",1,0)+IF(F29="r",1,0)+IF(F46="r",1,0)+IF(F63="r",1,0)+IF(F80="r",1,0)+IF(F97="r",1,0)+IF(F113="r",1,0)/2</f>
        <v>0</v>
      </c>
      <c r="G143" s="6">
        <f t="shared" ref="G143:AJ143" si="226">(IF(G12="r",1,0)+IF(G29="r",1,0)+IF(G46="r",1,0)+IF(G63="r",1,0)+IF(G80="r",1,0)+IF(G97="r",1,0)+IF(G113="r",1,0))/2</f>
        <v>0</v>
      </c>
      <c r="H143" s="6">
        <f t="shared" si="226"/>
        <v>0</v>
      </c>
      <c r="I143" s="6">
        <f t="shared" si="226"/>
        <v>0.5</v>
      </c>
      <c r="J143" s="6">
        <f t="shared" si="226"/>
        <v>0.5</v>
      </c>
      <c r="K143" s="6">
        <f t="shared" si="226"/>
        <v>0.5</v>
      </c>
      <c r="L143" s="6">
        <f t="shared" si="226"/>
        <v>0.5</v>
      </c>
      <c r="M143" s="6">
        <f t="shared" si="226"/>
        <v>0.5</v>
      </c>
      <c r="N143" s="6">
        <f t="shared" si="226"/>
        <v>0.5</v>
      </c>
      <c r="O143" s="6">
        <f t="shared" si="226"/>
        <v>0.5</v>
      </c>
      <c r="P143" s="6">
        <f t="shared" si="226"/>
        <v>2.5</v>
      </c>
      <c r="Q143" s="6">
        <f t="shared" si="226"/>
        <v>2.5</v>
      </c>
      <c r="R143" s="6">
        <f t="shared" si="226"/>
        <v>2.5</v>
      </c>
      <c r="S143" s="6">
        <f t="shared" si="226"/>
        <v>2.5</v>
      </c>
      <c r="T143" s="6">
        <f t="shared" si="226"/>
        <v>2.5</v>
      </c>
      <c r="U143" s="6">
        <f t="shared" si="226"/>
        <v>2.5</v>
      </c>
      <c r="V143" s="6">
        <f t="shared" si="226"/>
        <v>0</v>
      </c>
      <c r="W143" s="6">
        <f t="shared" si="226"/>
        <v>0</v>
      </c>
      <c r="X143" s="6">
        <f t="shared" si="226"/>
        <v>0</v>
      </c>
      <c r="Y143" s="6">
        <f t="shared" si="226"/>
        <v>0</v>
      </c>
      <c r="Z143" s="6">
        <f t="shared" si="226"/>
        <v>0</v>
      </c>
      <c r="AA143" s="6">
        <f t="shared" si="226"/>
        <v>0</v>
      </c>
      <c r="AB143" s="6">
        <f t="shared" si="226"/>
        <v>0.5</v>
      </c>
      <c r="AC143" s="6">
        <f t="shared" si="226"/>
        <v>1</v>
      </c>
      <c r="AD143" s="6">
        <f t="shared" si="226"/>
        <v>2.5</v>
      </c>
      <c r="AE143" s="6">
        <f t="shared" si="226"/>
        <v>2.5</v>
      </c>
      <c r="AF143" s="6">
        <f t="shared" si="226"/>
        <v>2.5</v>
      </c>
      <c r="AG143" s="6">
        <f t="shared" si="226"/>
        <v>2.5</v>
      </c>
      <c r="AH143" s="6">
        <f t="shared" si="226"/>
        <v>2.5</v>
      </c>
      <c r="AI143" s="6">
        <f t="shared" si="226"/>
        <v>2.5</v>
      </c>
      <c r="AJ143" s="6">
        <f t="shared" si="226"/>
        <v>0</v>
      </c>
      <c r="AK143" s="22">
        <f t="shared" si="185"/>
        <v>35</v>
      </c>
      <c r="AL143" s="21" t="s">
        <v>58</v>
      </c>
      <c r="AM143" s="258">
        <f t="shared" ref="AM143" si="227">AK143+AK144</f>
        <v>35</v>
      </c>
      <c r="AN143" s="255">
        <v>36.5</v>
      </c>
      <c r="AO143" s="255">
        <f t="shared" ref="AO143" si="228">AM143-AN143</f>
        <v>-1.5</v>
      </c>
      <c r="AP143" s="256" t="s">
        <v>71</v>
      </c>
    </row>
    <row r="144" spans="2:42" ht="15.75" customHeight="1" x14ac:dyDescent="0.25">
      <c r="B144" s="293"/>
      <c r="C144" s="255" t="s">
        <v>50</v>
      </c>
      <c r="D144" s="23" t="s">
        <v>57</v>
      </c>
      <c r="E144" s="3">
        <f>IF(E12="c",1,0)+IF(E29="c",1,0)+IF(E46="c",1,0)+IF(E63="c",1,0)+IF(E80="c",1,0)+IF(E97="c",1,0)+IF(E113="c",1,0)/2</f>
        <v>0</v>
      </c>
      <c r="F144" s="3">
        <f>IF(F12="c",1,0)+IF(F29="c",1,0)+IF(F46="c",1,0)+IF(F63="c",1,0)+IF(F80="c",1,0)+IF(F97="c",1,0)+IF(F113="c",1,0)/2</f>
        <v>0</v>
      </c>
      <c r="G144" s="3">
        <f t="shared" ref="G144:AJ144" si="229">(IF(G12="c",1,0)+IF(G29="c",1,0)+IF(G46="c",1,0)+IF(G63="c",1,0)+IF(G80="c",1,0)+IF(G97="c",1,0)+IF(G113="c",1,0))/2</f>
        <v>0</v>
      </c>
      <c r="H144" s="3">
        <f t="shared" si="229"/>
        <v>0</v>
      </c>
      <c r="I144" s="3">
        <f t="shared" si="229"/>
        <v>0</v>
      </c>
      <c r="J144" s="3">
        <f t="shared" si="229"/>
        <v>0</v>
      </c>
      <c r="K144" s="3">
        <f t="shared" si="229"/>
        <v>0</v>
      </c>
      <c r="L144" s="3">
        <f t="shared" si="229"/>
        <v>0</v>
      </c>
      <c r="M144" s="3">
        <f t="shared" si="229"/>
        <v>0</v>
      </c>
      <c r="N144" s="3">
        <f t="shared" si="229"/>
        <v>0</v>
      </c>
      <c r="O144" s="3">
        <f t="shared" si="229"/>
        <v>0</v>
      </c>
      <c r="P144" s="3">
        <f t="shared" si="229"/>
        <v>0</v>
      </c>
      <c r="Q144" s="3">
        <f t="shared" si="229"/>
        <v>0</v>
      </c>
      <c r="R144" s="3">
        <f t="shared" si="229"/>
        <v>0</v>
      </c>
      <c r="S144" s="3">
        <f t="shared" si="229"/>
        <v>0</v>
      </c>
      <c r="T144" s="3">
        <f t="shared" si="229"/>
        <v>0</v>
      </c>
      <c r="U144" s="3">
        <f t="shared" si="229"/>
        <v>0</v>
      </c>
      <c r="V144" s="3">
        <f t="shared" si="229"/>
        <v>0</v>
      </c>
      <c r="W144" s="3">
        <f t="shared" si="229"/>
        <v>0</v>
      </c>
      <c r="X144" s="3">
        <f t="shared" si="229"/>
        <v>0</v>
      </c>
      <c r="Y144" s="3">
        <f t="shared" si="229"/>
        <v>0</v>
      </c>
      <c r="Z144" s="3">
        <f t="shared" si="229"/>
        <v>0</v>
      </c>
      <c r="AA144" s="3">
        <f t="shared" si="229"/>
        <v>0</v>
      </c>
      <c r="AB144" s="3">
        <f t="shared" si="229"/>
        <v>0</v>
      </c>
      <c r="AC144" s="3">
        <f t="shared" si="229"/>
        <v>0</v>
      </c>
      <c r="AD144" s="3">
        <f t="shared" si="229"/>
        <v>0</v>
      </c>
      <c r="AE144" s="3">
        <f t="shared" si="229"/>
        <v>0</v>
      </c>
      <c r="AF144" s="3">
        <f t="shared" si="229"/>
        <v>0</v>
      </c>
      <c r="AG144" s="3">
        <f t="shared" si="229"/>
        <v>0</v>
      </c>
      <c r="AH144" s="3">
        <f t="shared" si="229"/>
        <v>0</v>
      </c>
      <c r="AI144" s="3">
        <f t="shared" si="229"/>
        <v>0</v>
      </c>
      <c r="AJ144" s="3">
        <f t="shared" si="229"/>
        <v>0</v>
      </c>
      <c r="AK144" s="14">
        <f t="shared" si="185"/>
        <v>0</v>
      </c>
      <c r="AL144" s="23" t="s">
        <v>57</v>
      </c>
      <c r="AM144" s="258"/>
      <c r="AN144" s="255"/>
      <c r="AO144" s="255"/>
      <c r="AP144" s="256" t="s">
        <v>50</v>
      </c>
    </row>
    <row r="145" spans="2:42" ht="15.75" customHeight="1" x14ac:dyDescent="0.25">
      <c r="B145" s="293"/>
      <c r="C145" s="255" t="str">
        <f>+C114</f>
        <v>Katia BOUSBA</v>
      </c>
      <c r="D145" s="21" t="s">
        <v>58</v>
      </c>
      <c r="E145" s="6">
        <f>IF(E13="r",1,0)+IF(E30="r",1,0)+IF(E47="r",1,0)+IF(E64="r",1,0)+IF(E81="r",1,0)+IF(E98="r",1,0)+IF(E114="r",1,0)/2</f>
        <v>0</v>
      </c>
      <c r="F145" s="6">
        <f>IF(F13="r",1,0)+IF(F30="r",1,0)+IF(F47="r",1,0)+IF(F64="r",1,0)+IF(F81="r",1,0)+IF(F98="r",1,0)+IF(F114="r",1,0)/2</f>
        <v>0</v>
      </c>
      <c r="G145" s="6">
        <f t="shared" ref="G145:M145" si="230">(IF(G13="r",1,0)+IF(G30="r",1,0)+IF(G47="r",1,0)+IF(G64="r",1,0)+IF(G81="r",1,0)+IF(G98="r",1,0)+IF(G114="r",1,0))/2</f>
        <v>0</v>
      </c>
      <c r="H145" s="6">
        <f t="shared" si="230"/>
        <v>0</v>
      </c>
      <c r="I145" s="6">
        <f t="shared" si="230"/>
        <v>0</v>
      </c>
      <c r="J145" s="6">
        <f t="shared" si="230"/>
        <v>0</v>
      </c>
      <c r="K145" s="6">
        <f t="shared" si="230"/>
        <v>0</v>
      </c>
      <c r="L145" s="6">
        <f t="shared" si="230"/>
        <v>0</v>
      </c>
      <c r="M145" s="6">
        <f t="shared" si="230"/>
        <v>0</v>
      </c>
      <c r="N145" s="6" t="e">
        <f>(IF(N13="r",1,0)+IF(N30="r",1,0)+IF(#REF!="r",1,0)+IF(N64="r",1,0)+IF(#REF!="r",1,0)+IF(N98="r",1,0)+IF(N114="r",1,0))/2</f>
        <v>#REF!</v>
      </c>
      <c r="O145" s="6" t="e">
        <f>(IF(O13="r",1,0)+IF(O30="r",1,0)+IF(#REF!="r",1,0)+IF(O64="r",1,0)+IF(#REF!="r",1,0)+IF(O98="r",1,0)+IF(O114="r",1,0))/2</f>
        <v>#REF!</v>
      </c>
      <c r="P145" s="6" t="e">
        <f>(IF(P13="r",1,0)+IF(P30="r",1,0)+IF(#REF!="r",1,0)+IF(P64="r",1,0)+IF(#REF!="r",1,0)+IF(P98="r",1,0)+IF(P114="r",1,0))/2</f>
        <v>#REF!</v>
      </c>
      <c r="Q145" s="6" t="e">
        <f>(IF(Q13="r",1,0)+IF(Q30="r",1,0)+IF(#REF!="r",1,0)+IF(Q64="r",1,0)+IF(#REF!="r",1,0)+IF(Q98="r",1,0)+IF(Q114="r",1,0))/2</f>
        <v>#REF!</v>
      </c>
      <c r="R145" s="6" t="e">
        <f>(IF(R13="r",1,0)+IF(R30="r",1,0)+IF(#REF!="r",1,0)+IF(R64="r",1,0)+IF(#REF!="r",1,0)+IF(R98="r",1,0)+IF(R114="r",1,0))/2</f>
        <v>#REF!</v>
      </c>
      <c r="S145" s="6" t="e">
        <f>(IF(S13="r",1,0)+IF(S30="r",1,0)+IF(#REF!="r",1,0)+IF(S64="r",1,0)+IF(#REF!="r",1,0)+IF(S98="r",1,0)+IF(S114="r",1,0))/2</f>
        <v>#REF!</v>
      </c>
      <c r="T145" s="6" t="e">
        <f>(IF(T13="r",1,0)+IF(T30="r",1,0)+IF(#REF!="r",1,0)+IF(T64="r",1,0)+IF(#REF!="r",1,0)+IF(T98="r",1,0)+IF(T114="r",1,0))/2</f>
        <v>#REF!</v>
      </c>
      <c r="U145" s="6" t="e">
        <f>(IF(U13="r",1,0)+IF(U30="r",1,0)+IF(#REF!="r",1,0)+IF(U64="r",1,0)+IF(#REF!="r",1,0)+IF(U98="r",1,0)+IF(U114="r",1,0))/2</f>
        <v>#REF!</v>
      </c>
      <c r="V145" s="6" t="e">
        <f>(IF(V13="r",1,0)+IF(V30="r",1,0)+IF(#REF!="r",1,0)+IF(V64="r",1,0)+IF(V81="r",1,0)+IF(V98="r",1,0)+IF(V114="r",1,0))/2</f>
        <v>#REF!</v>
      </c>
      <c r="W145" s="6" t="e">
        <f>(IF(W13="r",1,0)+IF(W30="r",1,0)+IF(#REF!="r",1,0)+IF(W64="r",1,0)+IF(W81="r",1,0)+IF(W98="r",1,0)+IF(W114="r",1,0))/2</f>
        <v>#REF!</v>
      </c>
      <c r="X145" s="6" t="e">
        <f>(IF(X13="r",1,0)+IF(X30="r",1,0)+IF(#REF!="r",1,0)+IF(X64="r",1,0)+IF(X81="r",1,0)+IF(X98="r",1,0)+IF(X114="r",1,0))/2</f>
        <v>#REF!</v>
      </c>
      <c r="Y145" s="6" t="e">
        <f>(IF(Y13="r",1,0)+IF(Y30="r",1,0)+IF(#REF!="r",1,0)+IF(Y64="r",1,0)+IF(Y81="r",1,0)+IF(Y98="r",1,0)+IF(Y114="r",1,0))/2</f>
        <v>#REF!</v>
      </c>
      <c r="Z145" s="6" t="e">
        <f>(IF(Z13="r",1,0)+IF(Z30="r",1,0)+IF(#REF!="r",1,0)+IF(Z64="r",1,0)+IF(Z81="r",1,0)+IF(Z98="r",1,0)+IF(Z114="r",1,0))/2</f>
        <v>#REF!</v>
      </c>
      <c r="AA145" s="6" t="e">
        <f>(IF(AA13="r",1,0)+IF(AA30="r",1,0)+IF(#REF!="r",1,0)+IF(AA64="r",1,0)+IF(AA81="r",1,0)+IF(AA98="r",1,0)+IF(AA114="r",1,0))/2</f>
        <v>#REF!</v>
      </c>
      <c r="AB145" s="6" t="e">
        <f>(IF(#REF!="r",1,0)+IF(#REF!="r",1,0)+IF(#REF!="r",1,0)+IF(AB30="r",1,0)+IF(AB81="r",1,0)+IF(AB98="r",1,0)+IF(AB114="r",1,0))/2</f>
        <v>#REF!</v>
      </c>
      <c r="AC145" s="6" t="e">
        <f>(IF(#REF!="r",1,0)+IF(#REF!="r",1,0)+IF(#REF!="r",1,0)+IF(AC30="r",1,0)+IF(AC81="r",1,0)+IF(AC98="r",1,0)+IF(AC114="r",1,0))/2</f>
        <v>#REF!</v>
      </c>
      <c r="AD145" s="6" t="e">
        <f>(IF(AD10="r",1,0)+IF(#REF!="r",1,0)+IF(#REF!="r",1,0)+IF(AD30="r",1,0)+IF(AD81="r",1,0)+IF(AD98="r",1,0)+IF(AD114="r",1,0))/2</f>
        <v>#REF!</v>
      </c>
      <c r="AE145" s="6" t="e">
        <f>(IF(AE10="r",1,0)+IF(#REF!="r",1,0)+IF(#REF!="r",1,0)+IF(AE30="r",1,0)+IF(AE81="r",1,0)+IF(AE98="r",1,0)+IF(AE114="r",1,0))/2</f>
        <v>#REF!</v>
      </c>
      <c r="AF145" s="6" t="e">
        <f>(IF(AF10="r",1,0)+IF(#REF!="r",1,0)+IF(#REF!="r",1,0)+IF(AF30="r",1,0)+IF(AF81="r",1,0)+IF(AF98="r",1,0)+IF(AF114="r",1,0))/2</f>
        <v>#REF!</v>
      </c>
      <c r="AG145" s="6" t="e">
        <f>(IF(AG10="r",1,0)+IF(#REF!="r",1,0)+IF(#REF!="r",1,0)+IF(AG30="r",1,0)+IF(AG81="r",1,0)+IF(AG98="r",1,0)+IF(AG114="r",1,0))/2</f>
        <v>#REF!</v>
      </c>
      <c r="AH145" s="6" t="e">
        <f>(IF(AH10="r",1,0)+IF(#REF!="r",1,0)+IF(#REF!="r",1,0)+IF(AH30="r",1,0)+IF(AH81="r",1,0)+IF(AH98="r",1,0)+IF(AH114="r",1,0))/2</f>
        <v>#REF!</v>
      </c>
      <c r="AI145" s="6" t="e">
        <f>(IF(AI10="r",1,0)+IF(#REF!="r",1,0)+IF(#REF!="r",1,0)+IF(AI30="r",1,0)+IF(AI81="r",1,0)+IF(AI98="r",1,0)+IF(AI114="r",1,0))/2</f>
        <v>#REF!</v>
      </c>
      <c r="AJ145" s="6">
        <f>(IF(AJ10="r",1,0)+IF(AJ30="r",1,0)+IF(AJ47="r",1,0)+IF(AJ64="r",1,0)+IF(AJ81="r",1,0)+IF(AJ98="r",1,0)+IF(AJ114="r",1,0))/2</f>
        <v>0</v>
      </c>
      <c r="AK145" s="22" t="e">
        <f t="shared" si="185"/>
        <v>#REF!</v>
      </c>
      <c r="AL145" s="21" t="s">
        <v>58</v>
      </c>
      <c r="AM145" s="258" t="e">
        <f>AK145+AK146</f>
        <v>#REF!</v>
      </c>
      <c r="AN145" s="255">
        <v>20</v>
      </c>
      <c r="AO145" s="255" t="e">
        <f t="shared" ref="AO145" si="231">AM145-AN145</f>
        <v>#REF!</v>
      </c>
      <c r="AP145" s="256" t="str">
        <f>+C145</f>
        <v>Katia BOUSBA</v>
      </c>
    </row>
    <row r="146" spans="2:42" ht="15.75" customHeight="1" x14ac:dyDescent="0.25">
      <c r="B146" s="293"/>
      <c r="C146" s="255" t="s">
        <v>51</v>
      </c>
      <c r="D146" s="23" t="s">
        <v>57</v>
      </c>
      <c r="E146" s="3">
        <f>IF(E13="c",1,0)+IF(E30="c",1,0)+IF(E47="c",1,0)+IF(E64="c",1,0)+IF(E81="c",1,0)+IF(E98="c",1,0)+IF(E114="c",1,0)/2</f>
        <v>0</v>
      </c>
      <c r="F146" s="3">
        <f>IF(F13="c",1,0)+IF(F30="c",1,0)+IF(F47="c",1,0)+IF(F64="c",1,0)+IF(F81="c",1,0)+IF(F98="c",1,0)+IF(F114="c",1,0)/2</f>
        <v>0</v>
      </c>
      <c r="G146" s="3">
        <f t="shared" ref="G146:M146" si="232">(IF(G13="c",1,0)+IF(G30="c",1,0)+IF(G47="c",1,0)+IF(G64="c",1,0)+IF(G81="c",1,0)+IF(G98="c",1,0)+IF(G114="c",1,0))/2</f>
        <v>0</v>
      </c>
      <c r="H146" s="3">
        <f t="shared" si="232"/>
        <v>0</v>
      </c>
      <c r="I146" s="3">
        <f t="shared" si="232"/>
        <v>0</v>
      </c>
      <c r="J146" s="3">
        <f t="shared" si="232"/>
        <v>0</v>
      </c>
      <c r="K146" s="3">
        <f t="shared" si="232"/>
        <v>0.5</v>
      </c>
      <c r="L146" s="3">
        <f t="shared" si="232"/>
        <v>0.5</v>
      </c>
      <c r="M146" s="3">
        <f t="shared" si="232"/>
        <v>0.5</v>
      </c>
      <c r="N146" s="3" t="e">
        <f>(IF(N13="c",1,0)+IF(N30="c",1,0)+IF(#REF!="c",1,0)+IF(N64="c",1,0)+IF(#REF!="c",1,0)+IF(N98="c",1,0)+IF(N114="c",1,0))/2</f>
        <v>#REF!</v>
      </c>
      <c r="O146" s="3" t="e">
        <f>(IF(O13="c",1,0)+IF(O30="c",1,0)+IF(#REF!="c",1,0)+IF(O64="c",1,0)+IF(#REF!="c",1,0)+IF(O98="c",1,0)+IF(O114="c",1,0))/2</f>
        <v>#REF!</v>
      </c>
      <c r="P146" s="3" t="e">
        <f>(IF(P13="c",1,0)+IF(P30="c",1,0)+IF(#REF!="c",1,0)+IF(P64="c",1,0)+IF(#REF!="c",1,0)+IF(P98="c",1,0)+IF(P114="c",1,0))/2</f>
        <v>#REF!</v>
      </c>
      <c r="Q146" s="3" t="e">
        <f>(IF(Q13="c",1,0)+IF(Q30="c",1,0)+IF(#REF!="c",1,0)+IF(Q64="c",1,0)+IF(#REF!="c",1,0)+IF(Q98="c",1,0)+IF(Q114="c",1,0))/2</f>
        <v>#REF!</v>
      </c>
      <c r="R146" s="3" t="e">
        <f>(IF(R13="c",1,0)+IF(R30="c",1,0)+IF(#REF!="c",1,0)+IF(R64="c",1,0)+IF(#REF!="c",1,0)+IF(R98="c",1,0)+IF(R114="c",1,0))/2</f>
        <v>#REF!</v>
      </c>
      <c r="S146" s="3" t="e">
        <f>(IF(S13="c",1,0)+IF(S30="c",1,0)+IF(#REF!="c",1,0)+IF(S64="c",1,0)+IF(#REF!="c",1,0)+IF(S98="c",1,0)+IF(S114="c",1,0))/2</f>
        <v>#REF!</v>
      </c>
      <c r="T146" s="3" t="e">
        <f>(IF(T13="c",1,0)+IF(T30="c",1,0)+IF(#REF!="c",1,0)+IF(T64="c",1,0)+IF(#REF!="c",1,0)+IF(T98="c",1,0)+IF(T114="c",1,0))/2</f>
        <v>#REF!</v>
      </c>
      <c r="U146" s="3" t="e">
        <f>(IF(U13="c",1,0)+IF(U30="c",1,0)+IF(#REF!="c",1,0)+IF(U64="c",1,0)+IF(#REF!="c",1,0)+IF(U98="c",1,0)+IF(U114="c",1,0))/2</f>
        <v>#REF!</v>
      </c>
      <c r="V146" s="3" t="e">
        <f>(IF(V13="c",1,0)+IF(V30="c",1,0)+IF(#REF!="c",1,0)+IF(V64="c",1,0)+IF(V81="c",1,0)+IF(V98="c",1,0)+IF(V114="c",1,0))/2</f>
        <v>#REF!</v>
      </c>
      <c r="W146" s="3" t="e">
        <f>(IF(W13="c",1,0)+IF(W30="c",1,0)+IF(#REF!="c",1,0)+IF(W64="c",1,0)+IF(W81="c",1,0)+IF(W98="c",1,0)+IF(W114="c",1,0))/2</f>
        <v>#REF!</v>
      </c>
      <c r="X146" s="3" t="e">
        <f>(IF(X13="c",1,0)+IF(X30="c",1,0)+IF(#REF!="c",1,0)+IF(X64="c",1,0)+IF(X81="c",1,0)+IF(X98="c",1,0)+IF(X114="c",1,0))/2</f>
        <v>#REF!</v>
      </c>
      <c r="Y146" s="3" t="e">
        <f>(IF(Y13="c",1,0)+IF(Y30="c",1,0)+IF(#REF!="c",1,0)+IF(Y64="c",1,0)+IF(Y81="c",1,0)+IF(Y98="c",1,0)+IF(Y114="c",1,0))/2</f>
        <v>#REF!</v>
      </c>
      <c r="Z146" s="3" t="e">
        <f>(IF(Z13="c",1,0)+IF(Z30="c",1,0)+IF(#REF!="c",1,0)+IF(Z64="c",1,0)+IF(Z81="c",1,0)+IF(Z98="c",1,0)+IF(Z114="c",1,0))/2</f>
        <v>#REF!</v>
      </c>
      <c r="AA146" s="3" t="e">
        <f>(IF(AA13="c",1,0)+IF(AA30="c",1,0)+IF(#REF!="c",1,0)+IF(AA64="c",1,0)+IF(AA81="c",1,0)+IF(AA98="c",1,0)+IF(AA114="c",1,0))/2</f>
        <v>#REF!</v>
      </c>
      <c r="AB146" s="3" t="e">
        <f>(IF(#REF!="c",1,0)+IF(#REF!="c",1,0)+IF(#REF!="c",1,0)+IF(AB30="c",1,0)+IF(AB81="c",1,0)+IF(AB98="c",1,0)+IF(AB114="c",1,0))/2</f>
        <v>#REF!</v>
      </c>
      <c r="AC146" s="3" t="e">
        <f>(IF(#REF!="c",1,0)+IF(#REF!="c",1,0)+IF(#REF!="c",1,0)+IF(AC30="c",1,0)+IF(AC81="c",1,0)+IF(AC98="c",1,0)+IF(AC114="c",1,0))/2</f>
        <v>#REF!</v>
      </c>
      <c r="AD146" s="3" t="e">
        <f>(IF(AD10="c",1,0)+IF(#REF!="c",1,0)+IF(#REF!="c",1,0)+IF(AD30="c",1,0)+IF(AD81="c",1,0)+IF(AD98="c",1,0)+IF(AD114="c",1,0))/2</f>
        <v>#REF!</v>
      </c>
      <c r="AE146" s="3" t="e">
        <f>(IF(AE10="c",1,0)+IF(#REF!="c",1,0)+IF(#REF!="c",1,0)+IF(AE30="c",1,0)+IF(AE81="c",1,0)+IF(AE98="c",1,0)+IF(AE114="c",1,0))/2</f>
        <v>#REF!</v>
      </c>
      <c r="AF146" s="3" t="e">
        <f>(IF(AF10="c",1,0)+IF(#REF!="c",1,0)+IF(#REF!="c",1,0)+IF(AF30="c",1,0)+IF(AF81="c",1,0)+IF(AF98="c",1,0)+IF(AF114="c",1,0))/2</f>
        <v>#REF!</v>
      </c>
      <c r="AG146" s="3" t="e">
        <f>(IF(AG10="c",1,0)+IF(#REF!="c",1,0)+IF(#REF!="c",1,0)+IF(AG30="c",1,0)+IF(AG81="c",1,0)+IF(AG98="c",1,0)+IF(AG114="c",1,0))/2</f>
        <v>#REF!</v>
      </c>
      <c r="AH146" s="3" t="e">
        <f>(IF(AH10="c",1,0)+IF(#REF!="c",1,0)+IF(#REF!="c",1,0)+IF(AH30="c",1,0)+IF(AH81="c",1,0)+IF(AH98="c",1,0)+IF(AH114="c",1,0))/2</f>
        <v>#REF!</v>
      </c>
      <c r="AI146" s="3" t="e">
        <f>(IF(AI10="c",1,0)+IF(#REF!="c",1,0)+IF(#REF!="c",1,0)+IF(AI30="c",1,0)+IF(AI81="c",1,0)+IF(AI98="c",1,0)+IF(AI114="c",1,0))/2</f>
        <v>#REF!</v>
      </c>
      <c r="AJ146" s="3">
        <f>(IF(AJ10="c",1,0)+IF(AJ30="c",1,0)+IF(AJ47="c",1,0)+IF(AJ64="c",1,0)+IF(AJ81="c",1,0)+IF(AJ98="c",1,0)+IF(AJ114="c",1,0))/2</f>
        <v>0</v>
      </c>
      <c r="AK146" s="14" t="e">
        <f t="shared" si="185"/>
        <v>#REF!</v>
      </c>
      <c r="AL146" s="23" t="s">
        <v>57</v>
      </c>
      <c r="AM146" s="258"/>
      <c r="AN146" s="255">
        <v>36.75</v>
      </c>
      <c r="AO146" s="255"/>
      <c r="AP146" s="256" t="s">
        <v>51</v>
      </c>
    </row>
    <row r="147" spans="2:42" ht="15.75" customHeight="1" x14ac:dyDescent="0.25">
      <c r="B147" s="293"/>
      <c r="C147" s="255" t="s">
        <v>113</v>
      </c>
      <c r="D147" s="40" t="s">
        <v>58</v>
      </c>
      <c r="E147" s="38"/>
      <c r="F147" s="38"/>
      <c r="G147" s="38">
        <f t="shared" ref="G147:M147" si="233">(IF(G14="r",1,0)+IF(G31="r",1,0)+IF(G48="r",1,0)+IF(G65="r",1,0)+IF(G82="r",1,0)+IF(G99="r",1,0)+IF(G115="r",1,0))/2</f>
        <v>0</v>
      </c>
      <c r="H147" s="38">
        <f t="shared" si="233"/>
        <v>0</v>
      </c>
      <c r="I147" s="38">
        <f t="shared" si="233"/>
        <v>0</v>
      </c>
      <c r="J147" s="38">
        <f t="shared" si="233"/>
        <v>0</v>
      </c>
      <c r="K147" s="38">
        <f t="shared" si="233"/>
        <v>0</v>
      </c>
      <c r="L147" s="38">
        <f t="shared" si="233"/>
        <v>0</v>
      </c>
      <c r="M147" s="38">
        <f t="shared" si="233"/>
        <v>0</v>
      </c>
      <c r="N147" s="38" t="e">
        <f>(IF(N14="r",1,0)+IF(N31="r",1,0)+IF(#REF!="r",1,0)+IF(N65="r",1,0)+IF(N81="r",1,0)+IF(N99="r",1,0)+IF(N115="r",1,0))/2</f>
        <v>#REF!</v>
      </c>
      <c r="O147" s="38" t="e">
        <f>(IF(O14="r",1,0)+IF(O31="r",1,0)+IF(#REF!="r",1,0)+IF(O65="r",1,0)+IF(O81="r",1,0)+IF(O99="r",1,0)+IF(O115="r",1,0))/2</f>
        <v>#REF!</v>
      </c>
      <c r="P147" s="38" t="e">
        <f>(IF(P14="r",1,0)+IF(P31="r",1,0)+IF(#REF!="r",1,0)+IF(P65="r",1,0)+IF(P81="r",1,0)+IF(N47="r",1,0)+IF(P115="r",1,0))/2</f>
        <v>#REF!</v>
      </c>
      <c r="Q147" s="38" t="e">
        <f>(IF(Q14="r",1,0)+IF(Q31="r",1,0)+IF(#REF!="r",1,0)+IF(Q65="r",1,0)+IF(Q81="r",1,0)+IF(O47="r",1,0)+IF(Q115="r",1,0))/2</f>
        <v>#REF!</v>
      </c>
      <c r="R147" s="38" t="e">
        <f>(IF(R14="r",1,0)+IF(R31="r",1,0)+IF(#REF!="r",1,0)+IF(R65="r",1,0)+IF(R81="r",1,0)+IF(P47="r",1,0)+IF(R115="r",1,0))/2</f>
        <v>#REF!</v>
      </c>
      <c r="S147" s="38" t="e">
        <f>(IF(S14="r",1,0)+IF(S31="r",1,0)+IF(#REF!="r",1,0)+IF(S65="r",1,0)+IF(S81="r",1,0)+IF(Q47="r",1,0)+IF(S115="r",1,0))/2</f>
        <v>#REF!</v>
      </c>
      <c r="T147" s="38" t="e">
        <f>(IF(T14="r",1,0)+IF(T31="r",1,0)+IF(#REF!="r",1,0)+IF(T65="r",1,0)+IF(T81="r",1,0)+IF(R47="r",1,0)+IF(T115="r",1,0))/2</f>
        <v>#REF!</v>
      </c>
      <c r="U147" s="38" t="e">
        <f>(IF(U14="r",1,0)+IF(U31="r",1,0)+IF(#REF!="r",1,0)+IF(U65="r",1,0)+IF(U81="r",1,0)+IF(S47="r",1,0)+IF(U115="r",1,0))/2</f>
        <v>#REF!</v>
      </c>
      <c r="V147" s="38">
        <f>(IF(AB13="r",1,0)+IF(V31="r",1,0)+IF(V47="r",1,0)+IF(V65="r",1,0)+IF(V82="r",1,0)+IF(T47="r",1,0)+IF(V115="r",1,0))/2</f>
        <v>0</v>
      </c>
      <c r="W147" s="38" t="e">
        <f>(IF(#REF!="r",1,0)+IF(W31="r",1,0)+IF(W47="r",1,0)+IF(W65="r",1,0)+IF(W82="r",1,0)+IF(U47="r",1,0)+IF(W115="r",1,0))/2</f>
        <v>#REF!</v>
      </c>
      <c r="X147" s="38" t="e">
        <f>(IF(#REF!="r",1,0)+IF(X31="r",1,0)+IF(X47="r",1,0)+IF(X65="r",1,0)+IF(#REF!="r",1,0)+IF(X99="r",1,0)+IF(X115="r",1,0))/2</f>
        <v>#REF!</v>
      </c>
      <c r="Y147" s="38" t="e">
        <f>(IF(#REF!="r",1,0)+IF(Y31="r",1,0)+IF(Y47="r",1,0)+IF(Y65="r",1,0)+IF(X82="r",1,0)+IF(Y99="r",1,0)+IF(Y115="r",1,0))/2</f>
        <v>#REF!</v>
      </c>
      <c r="Z147" s="38" t="e">
        <f>(IF(#REF!="r",1,0)+IF(Z31="r",1,0)+IF(Z47="r",1,0)+IF(Z65="r",1,0)+IF(Z82="r",1,0)+IF(Z99="r",1,0)+IF(Z115="r",1,0))/2</f>
        <v>#REF!</v>
      </c>
      <c r="AA147" s="38" t="e">
        <f>(IF(#REF!="r",1,0)+IF(AA31="r",1,0)+IF(AA47="r",1,0)+IF(AA65="r",1,0)+IF(AA82="r",1,0)+IF(AA99="r",1,0)+IF(AA115="r",1,0))/2</f>
        <v>#REF!</v>
      </c>
      <c r="AB147" s="38" t="e">
        <f>(IF(#REF!="r",1,0)+IF(AB31="r",1,0)+IF(AB47="r",1,0)+IF(AB65="r",1,0)+IF(AB82="r",1,0)+IF(AB99="r",1,0)+IF(AB115="r",1,0))/2</f>
        <v>#REF!</v>
      </c>
      <c r="AC147" s="38">
        <f t="shared" ref="AC147:AI147" si="234">(IF(AC13="r",1,0)+IF(AC31="r",1,0)+IF(AC47="r",1,0)+IF(AC65="r",1,0)+IF(AC82="r",1,0)+IF(AC99="r",1,0)+IF(AC115="r",1,0))/2</f>
        <v>0</v>
      </c>
      <c r="AD147" s="38">
        <f t="shared" si="234"/>
        <v>0</v>
      </c>
      <c r="AE147" s="38">
        <f t="shared" si="234"/>
        <v>0</v>
      </c>
      <c r="AF147" s="38">
        <f t="shared" si="234"/>
        <v>0</v>
      </c>
      <c r="AG147" s="38">
        <f t="shared" si="234"/>
        <v>0</v>
      </c>
      <c r="AH147" s="38">
        <f t="shared" si="234"/>
        <v>0</v>
      </c>
      <c r="AI147" s="38">
        <f t="shared" si="234"/>
        <v>0</v>
      </c>
      <c r="AJ147" s="38"/>
      <c r="AK147" s="39" t="e">
        <f t="shared" si="185"/>
        <v>#REF!</v>
      </c>
      <c r="AL147" s="21" t="s">
        <v>58</v>
      </c>
      <c r="AM147" s="258" t="e">
        <f>AK147+AK148</f>
        <v>#REF!</v>
      </c>
      <c r="AN147" s="255">
        <v>0</v>
      </c>
      <c r="AO147" s="255" t="e">
        <f>AM147-AN147</f>
        <v>#REF!</v>
      </c>
      <c r="AP147" s="256" t="s">
        <v>77</v>
      </c>
    </row>
    <row r="148" spans="2:42" ht="15.75" customHeight="1" x14ac:dyDescent="0.25">
      <c r="B148" s="293"/>
      <c r="C148" s="255" t="s">
        <v>51</v>
      </c>
      <c r="D148" s="40" t="s">
        <v>57</v>
      </c>
      <c r="E148" s="38"/>
      <c r="F148" s="38"/>
      <c r="G148" s="38">
        <f t="shared" ref="G148:M148" si="235">(IF(G14="c",1,0)+IF(G31="c",1,0)+IF(G48="c",1,0)+IF(G65="c",1,0)+IF(G82="c",1,0)+IF(G99="c",1,0)+IF(G115="c",1,0))/2</f>
        <v>0</v>
      </c>
      <c r="H148" s="38">
        <f t="shared" si="235"/>
        <v>0</v>
      </c>
      <c r="I148" s="38">
        <f t="shared" si="235"/>
        <v>0</v>
      </c>
      <c r="J148" s="38">
        <f t="shared" si="235"/>
        <v>0</v>
      </c>
      <c r="K148" s="38">
        <f t="shared" si="235"/>
        <v>0</v>
      </c>
      <c r="L148" s="38">
        <f t="shared" si="235"/>
        <v>2</v>
      </c>
      <c r="M148" s="38">
        <f t="shared" si="235"/>
        <v>2</v>
      </c>
      <c r="N148" s="38" t="e">
        <f>(IF(N14="c",1,0)+IF(N31="c",1,0)+IF(#REF!="c",1,0)+IF(N65="c",1,0)+IF(N81="c",1,0)+IF(N99="c",1,0)+IF(N115="c",1,0))/2</f>
        <v>#REF!</v>
      </c>
      <c r="O148" s="38" t="e">
        <f>(IF(O14="c",1,0)+IF(O31="c",1,0)+IF(#REF!="c",1,0)+IF(O65="c",1,0)+IF(O81="c",1,0)+IF(O99="c",1,0)+IF(O115="c",1,0))/2</f>
        <v>#REF!</v>
      </c>
      <c r="P148" s="38" t="e">
        <f>(IF(P14="c",1,0)+IF(P31="c",1,0)+IF(#REF!="c",1,0)+IF(P65="c",1,0)+IF(P81="c",1,0)+IF(N47="c",1,0)+IF(P115="c",1,0))/2</f>
        <v>#REF!</v>
      </c>
      <c r="Q148" s="38" t="e">
        <f>(IF(Q14="c",1,0)+IF(Q31="c",1,0)+IF(#REF!="c",1,0)+IF(Q65="c",1,0)+IF(Q81="c",1,0)+IF(O47="c",1,0)+IF(Q115="c",1,0))/2</f>
        <v>#REF!</v>
      </c>
      <c r="R148" s="38" t="e">
        <f>(IF(R14="c",1,0)+IF(R31="c",1,0)+IF(#REF!="c",1,0)+IF(R65="c",1,0)+IF(R81="c",1,0)+IF(P47="c",1,0)+IF(R115="c",1,0))/2</f>
        <v>#REF!</v>
      </c>
      <c r="S148" s="38" t="e">
        <f>(IF(S14="c",1,0)+IF(S31="c",1,0)+IF(#REF!="c",1,0)+IF(S65="c",1,0)+IF(S81="c",1,0)+IF(Q47="c",1,0)+IF(S115="c",1,0))/2</f>
        <v>#REF!</v>
      </c>
      <c r="T148" s="38" t="e">
        <f>(IF(T14="c",1,0)+IF(T31="c",1,0)+IF(#REF!="c",1,0)+IF(T65="c",1,0)+IF(T81="c",1,0)+IF(R47="c",1,0)+IF(T115="c",1,0))/2</f>
        <v>#REF!</v>
      </c>
      <c r="U148" s="38" t="e">
        <f>(IF(U14="c",1,0)+IF(U31="c",1,0)+IF(#REF!="c",1,0)+IF(U65="c",1,0)+IF(U81="c",1,0)+IF(S47="c",1,0)+IF(U115="c",1,0))/2</f>
        <v>#REF!</v>
      </c>
      <c r="V148" s="38">
        <f>(IF(AB13="c",1,0)+IF(V31="c",1,0)+IF(V47="c",1,0)+IF(V65="c",1,0)+IF(V82="c",1,0)+IF(T47="c",1,0)+IF(V115="c",1,0))/2</f>
        <v>1.5</v>
      </c>
      <c r="W148" s="38" t="e">
        <f>(IF(#REF!="c",1,0)+IF(W31="c",1,0)+IF(W47="c",1,0)+IF(W65="c",1,0)+IF(W82="c",1,0)+IF(U47="c",1,0)+IF(W115="c",1,0))/2</f>
        <v>#REF!</v>
      </c>
      <c r="X148" s="38" t="e">
        <f>(IF(#REF!="c",1,0)+IF(X31="c",1,0)+IF(X47="c",1,0)+IF(X65="c",1,0)+IF(#REF!="c",1,0)+IF(X99="c",1,0)+IF(X115="c",1,0))/2</f>
        <v>#REF!</v>
      </c>
      <c r="Y148" s="38" t="e">
        <f>(IF(#REF!="c",1,0)+IF(Y31="c",1,0)+IF(Y47="c",1,0)+IF(Y65="c",1,0)+IF(X82="c",1,0)+IF(Y99="c",1,0)+IF(Y115="c",1,0))/2</f>
        <v>#REF!</v>
      </c>
      <c r="Z148" s="38" t="e">
        <f>(IF(#REF!="c",1,0)+IF(Z31="c",1,0)+IF(Z47="c",1,0)+IF(Z65="c",1,0)+IF(Z82="c",1,0)+IF(Z99="c",1,0)+IF(Z115="c",1,0))/2</f>
        <v>#REF!</v>
      </c>
      <c r="AA148" s="38" t="e">
        <f>(IF(#REF!="c",1,0)+IF(AA31="c",1,0)+IF(AA47="c",1,0)+IF(AA65="c",1,0)+IF(AA82="c",1,0)+IF(AA99="c",1,0)+IF(AA115="c",1,0))/2</f>
        <v>#REF!</v>
      </c>
      <c r="AB148" s="38" t="e">
        <f>(IF(#REF!="c",1,0)+IF(AB31="c",1,0)+IF(AB47="c",1,0)+IF(AB65="c",1,0)+IF(AB82="c",1,0)+IF(AB99="c",1,0)+IF(AB115="c",1,0))/2</f>
        <v>#REF!</v>
      </c>
      <c r="AC148" s="38">
        <f t="shared" ref="AC148:AI148" si="236">(IF(AC13="c",1,0)+IF(AC31="c",1,0)+IF(AC47="c",1,0)+IF(AC65="c",1,0)+IF(AC82="c",1,0)+IF(AC99="c",1,0)+IF(AC115="c",1,0))/2</f>
        <v>2</v>
      </c>
      <c r="AD148" s="38">
        <f t="shared" si="236"/>
        <v>2</v>
      </c>
      <c r="AE148" s="38">
        <f t="shared" si="236"/>
        <v>2</v>
      </c>
      <c r="AF148" s="38">
        <f t="shared" si="236"/>
        <v>2</v>
      </c>
      <c r="AG148" s="38">
        <f t="shared" si="236"/>
        <v>2</v>
      </c>
      <c r="AH148" s="38">
        <f t="shared" si="236"/>
        <v>2</v>
      </c>
      <c r="AI148" s="38">
        <f t="shared" si="236"/>
        <v>2</v>
      </c>
      <c r="AJ148" s="38"/>
      <c r="AK148" s="39" t="e">
        <f t="shared" si="185"/>
        <v>#REF!</v>
      </c>
      <c r="AL148" s="23" t="s">
        <v>57</v>
      </c>
      <c r="AM148" s="258"/>
      <c r="AN148" s="255">
        <v>36.75</v>
      </c>
      <c r="AO148" s="255"/>
      <c r="AP148" s="256" t="s">
        <v>51</v>
      </c>
    </row>
    <row r="149" spans="2:42" ht="15.75" customHeight="1" x14ac:dyDescent="0.25">
      <c r="B149" s="293"/>
      <c r="C149" s="255"/>
      <c r="D149" s="21" t="s">
        <v>58</v>
      </c>
      <c r="E149" s="6">
        <f>IF(E15="r",1,0)+IF(E32="r",1,0)+IF(E49="r",1,0)+IF(E66="r",1,0)+IF(E83="r",1,0)+IF(E100="r",1,0)+IF(E116="r",1,0)/2</f>
        <v>0</v>
      </c>
      <c r="F149" s="6">
        <f>IF(F15="r",1,0)+IF(F32="r",1,0)+IF(F49="r",1,0)+IF(F66="r",1,0)+IF(F83="r",1,0)+IF(F100="r",1,0)+IF(F116="r",1,0)/2</f>
        <v>0</v>
      </c>
      <c r="G149" s="6">
        <f t="shared" ref="G149:AJ149" si="237">(IF(G15="r",1,0)+IF(G32="r",1,0)+IF(G49="r",1,0)+IF(G66="r",1,0)+IF(G83="r",1,0)+IF(G100="r",1,0)+IF(G116="r",1,0))/2</f>
        <v>1</v>
      </c>
      <c r="H149" s="6">
        <f t="shared" si="237"/>
        <v>1.5</v>
      </c>
      <c r="I149" s="6">
        <f t="shared" si="237"/>
        <v>1.5</v>
      </c>
      <c r="J149" s="6">
        <f t="shared" si="237"/>
        <v>1.5</v>
      </c>
      <c r="K149" s="6">
        <f t="shared" si="237"/>
        <v>1.5</v>
      </c>
      <c r="L149" s="6">
        <f t="shared" si="237"/>
        <v>1.5</v>
      </c>
      <c r="M149" s="6">
        <f t="shared" si="237"/>
        <v>1.5</v>
      </c>
      <c r="N149" s="6">
        <f t="shared" si="237"/>
        <v>1.5</v>
      </c>
      <c r="O149" s="6">
        <f t="shared" si="237"/>
        <v>1.5</v>
      </c>
      <c r="P149" s="6">
        <f t="shared" si="237"/>
        <v>1.5</v>
      </c>
      <c r="Q149" s="6">
        <f t="shared" si="237"/>
        <v>1.5</v>
      </c>
      <c r="R149" s="6">
        <f t="shared" si="237"/>
        <v>1.5</v>
      </c>
      <c r="S149" s="6">
        <f t="shared" si="237"/>
        <v>1.5</v>
      </c>
      <c r="T149" s="6">
        <f t="shared" si="237"/>
        <v>0</v>
      </c>
      <c r="U149" s="6">
        <f t="shared" si="237"/>
        <v>0</v>
      </c>
      <c r="V149" s="6">
        <f t="shared" si="237"/>
        <v>0</v>
      </c>
      <c r="W149" s="6">
        <f t="shared" si="237"/>
        <v>0</v>
      </c>
      <c r="X149" s="6">
        <f t="shared" si="237"/>
        <v>0</v>
      </c>
      <c r="Y149" s="6">
        <f t="shared" si="237"/>
        <v>0</v>
      </c>
      <c r="Z149" s="6">
        <f t="shared" si="237"/>
        <v>0</v>
      </c>
      <c r="AA149" s="6">
        <f t="shared" si="237"/>
        <v>0</v>
      </c>
      <c r="AB149" s="6">
        <f t="shared" si="237"/>
        <v>0</v>
      </c>
      <c r="AC149" s="6">
        <f t="shared" si="237"/>
        <v>0</v>
      </c>
      <c r="AD149" s="6">
        <f t="shared" si="237"/>
        <v>0</v>
      </c>
      <c r="AE149" s="6">
        <f t="shared" si="237"/>
        <v>0</v>
      </c>
      <c r="AF149" s="6">
        <f t="shared" si="237"/>
        <v>0</v>
      </c>
      <c r="AG149" s="6">
        <f t="shared" si="237"/>
        <v>0</v>
      </c>
      <c r="AH149" s="6">
        <f t="shared" si="237"/>
        <v>0</v>
      </c>
      <c r="AI149" s="6">
        <f t="shared" si="237"/>
        <v>0</v>
      </c>
      <c r="AJ149" s="6">
        <f t="shared" si="237"/>
        <v>0</v>
      </c>
      <c r="AK149" s="22">
        <f t="shared" si="185"/>
        <v>19</v>
      </c>
      <c r="AL149" s="21" t="s">
        <v>58</v>
      </c>
      <c r="AM149" s="258">
        <f t="shared" ref="AM149" si="238">AK149+AK150</f>
        <v>19</v>
      </c>
      <c r="AN149" s="255">
        <v>35</v>
      </c>
      <c r="AO149" s="255">
        <f t="shared" ref="AO149" si="239">AM149-AN149</f>
        <v>-16</v>
      </c>
      <c r="AP149" s="256" t="s">
        <v>76</v>
      </c>
    </row>
    <row r="150" spans="2:42" ht="15.75" customHeight="1" x14ac:dyDescent="0.25">
      <c r="B150" s="293"/>
      <c r="C150" s="255"/>
      <c r="D150" s="23" t="s">
        <v>57</v>
      </c>
      <c r="E150" s="3">
        <f>IF(E15="c",1,0)+IF(E32="c",1,0)+IF(E49="c",1,0)+IF(E66="c",1,0)+IF(E83="c",1,0)+IF(E100="c",1,0)+IF(E116="c",1,0)/2</f>
        <v>0</v>
      </c>
      <c r="F150" s="3">
        <f>IF(F15="c",1,0)+IF(F32="c",1,0)+IF(F49="c",1,0)+IF(F66="c",1,0)+IF(F83="c",1,0)+IF(F100="c",1,0)+IF(F116="c",1,0)/2</f>
        <v>0</v>
      </c>
      <c r="G150" s="3">
        <f t="shared" ref="G150:AJ150" si="240">(IF(G15="c",1,0)+IF(G32="c",1,0)+IF(G49="c",1,0)+IF(G66="c",1,0)+IF(G83="c",1,0)+IF(G100="c",1,0)+IF(G116="c",1,0))/2</f>
        <v>0</v>
      </c>
      <c r="H150" s="3">
        <f t="shared" si="240"/>
        <v>0</v>
      </c>
      <c r="I150" s="3">
        <f t="shared" si="240"/>
        <v>0</v>
      </c>
      <c r="J150" s="3">
        <f t="shared" si="240"/>
        <v>0</v>
      </c>
      <c r="K150" s="3">
        <f t="shared" si="240"/>
        <v>0</v>
      </c>
      <c r="L150" s="3">
        <f t="shared" si="240"/>
        <v>0</v>
      </c>
      <c r="M150" s="3">
        <f t="shared" si="240"/>
        <v>0</v>
      </c>
      <c r="N150" s="3">
        <f t="shared" si="240"/>
        <v>0</v>
      </c>
      <c r="O150" s="3">
        <f t="shared" si="240"/>
        <v>0</v>
      </c>
      <c r="P150" s="3">
        <f t="shared" si="240"/>
        <v>0</v>
      </c>
      <c r="Q150" s="3">
        <f t="shared" si="240"/>
        <v>0</v>
      </c>
      <c r="R150" s="3">
        <f t="shared" si="240"/>
        <v>0</v>
      </c>
      <c r="S150" s="3">
        <f t="shared" si="240"/>
        <v>0</v>
      </c>
      <c r="T150" s="3">
        <f t="shared" si="240"/>
        <v>0</v>
      </c>
      <c r="U150" s="3">
        <f t="shared" si="240"/>
        <v>0</v>
      </c>
      <c r="V150" s="3">
        <f t="shared" si="240"/>
        <v>0</v>
      </c>
      <c r="W150" s="3">
        <f t="shared" si="240"/>
        <v>0</v>
      </c>
      <c r="X150" s="3">
        <f t="shared" si="240"/>
        <v>0</v>
      </c>
      <c r="Y150" s="3">
        <f t="shared" si="240"/>
        <v>0</v>
      </c>
      <c r="Z150" s="3">
        <f t="shared" si="240"/>
        <v>0</v>
      </c>
      <c r="AA150" s="3">
        <f t="shared" si="240"/>
        <v>0</v>
      </c>
      <c r="AB150" s="3">
        <f t="shared" si="240"/>
        <v>0</v>
      </c>
      <c r="AC150" s="3">
        <f t="shared" si="240"/>
        <v>0</v>
      </c>
      <c r="AD150" s="3">
        <f t="shared" si="240"/>
        <v>0</v>
      </c>
      <c r="AE150" s="3">
        <f t="shared" si="240"/>
        <v>0</v>
      </c>
      <c r="AF150" s="3">
        <f t="shared" si="240"/>
        <v>0</v>
      </c>
      <c r="AG150" s="3">
        <f t="shared" si="240"/>
        <v>0</v>
      </c>
      <c r="AH150" s="3">
        <f t="shared" si="240"/>
        <v>0</v>
      </c>
      <c r="AI150" s="3">
        <f t="shared" si="240"/>
        <v>0</v>
      </c>
      <c r="AJ150" s="3">
        <f t="shared" si="240"/>
        <v>0.5</v>
      </c>
      <c r="AK150" s="14">
        <f t="shared" si="185"/>
        <v>0</v>
      </c>
      <c r="AL150" s="23" t="s">
        <v>57</v>
      </c>
      <c r="AM150" s="258"/>
      <c r="AN150" s="255">
        <v>32</v>
      </c>
      <c r="AO150" s="255"/>
      <c r="AP150" s="256" t="s">
        <v>52</v>
      </c>
    </row>
    <row r="151" spans="2:42" ht="15.75" customHeight="1" x14ac:dyDescent="0.25">
      <c r="B151" s="293"/>
      <c r="C151" s="292" t="s">
        <v>59</v>
      </c>
      <c r="D151" s="24" t="s">
        <v>58</v>
      </c>
      <c r="E151" s="25">
        <f>E125+E127+E129+E131+E133+E135+E137+E139+E141+E143+E145+E149</f>
        <v>0</v>
      </c>
      <c r="F151" s="25">
        <f t="shared" ref="F151:AJ152" si="241">F125+F127+F129+F131+F133+F135+F137+F139+F141+F143+F145+F149</f>
        <v>0</v>
      </c>
      <c r="G151" s="44">
        <f>G125+G127+G129+G131+G133+G135+G137+G139+G141+G143+G145+G149+G147</f>
        <v>5</v>
      </c>
      <c r="H151" s="25">
        <f t="shared" ref="H151:AI152" si="242">H125+H127+H129+H131+H133+H135+H137+H139+H141+H143+H145+H149+H147</f>
        <v>8</v>
      </c>
      <c r="I151" s="25">
        <f t="shared" si="242"/>
        <v>8.5</v>
      </c>
      <c r="J151" s="25">
        <f t="shared" si="242"/>
        <v>8.5</v>
      </c>
      <c r="K151" s="25">
        <f t="shared" si="242"/>
        <v>7</v>
      </c>
      <c r="L151" s="25">
        <f t="shared" si="242"/>
        <v>8.5</v>
      </c>
      <c r="M151" s="25">
        <f t="shared" si="242"/>
        <v>8.5</v>
      </c>
      <c r="N151" s="25" t="e">
        <f t="shared" si="242"/>
        <v>#REF!</v>
      </c>
      <c r="O151" s="25" t="e">
        <f t="shared" si="242"/>
        <v>#REF!</v>
      </c>
      <c r="P151" s="25" t="e">
        <f t="shared" si="242"/>
        <v>#REF!</v>
      </c>
      <c r="Q151" s="25" t="e">
        <f t="shared" si="242"/>
        <v>#REF!</v>
      </c>
      <c r="R151" s="25" t="e">
        <f t="shared" si="242"/>
        <v>#REF!</v>
      </c>
      <c r="S151" s="25" t="e">
        <f t="shared" si="242"/>
        <v>#REF!</v>
      </c>
      <c r="T151" s="25" t="e">
        <f t="shared" si="242"/>
        <v>#REF!</v>
      </c>
      <c r="U151" s="25" t="e">
        <f>U125+U127+U129+U131+U133+U135+U137+U139+U141+U143+U145+U149+U147</f>
        <v>#REF!</v>
      </c>
      <c r="V151" s="25" t="e">
        <f t="shared" si="242"/>
        <v>#REF!</v>
      </c>
      <c r="W151" s="25" t="e">
        <f t="shared" si="242"/>
        <v>#REF!</v>
      </c>
      <c r="X151" s="25" t="e">
        <f t="shared" si="242"/>
        <v>#REF!</v>
      </c>
      <c r="Y151" s="25" t="e">
        <f t="shared" si="242"/>
        <v>#REF!</v>
      </c>
      <c r="Z151" s="25" t="e">
        <f t="shared" si="242"/>
        <v>#REF!</v>
      </c>
      <c r="AA151" s="25" t="e">
        <f t="shared" si="242"/>
        <v>#REF!</v>
      </c>
      <c r="AB151" s="25" t="e">
        <f>AB125+AB127+AB129+AB131+AB133+AB135+AB137+AB139+AB141+AB143+AB145+AB149+AB147</f>
        <v>#REF!</v>
      </c>
      <c r="AC151" s="25" t="e">
        <f t="shared" si="242"/>
        <v>#REF!</v>
      </c>
      <c r="AD151" s="25" t="e">
        <f t="shared" si="242"/>
        <v>#REF!</v>
      </c>
      <c r="AE151" s="25" t="e">
        <f t="shared" si="242"/>
        <v>#REF!</v>
      </c>
      <c r="AF151" s="25" t="e">
        <f t="shared" si="242"/>
        <v>#REF!</v>
      </c>
      <c r="AG151" s="25" t="e">
        <f t="shared" si="242"/>
        <v>#REF!</v>
      </c>
      <c r="AH151" s="25" t="e">
        <f>AH125+AH127+AH129+AH131+AH133+AH135+AH137+AH139+AH141+AH143+AH145+AH149+AH147</f>
        <v>#REF!</v>
      </c>
      <c r="AI151" s="25" t="e">
        <f>AI125+AI127+AI129+AI131+AI133+AI135+AI137+AI139+AI141+AI143+AI145+AI149+AI147</f>
        <v>#REF!</v>
      </c>
      <c r="AJ151" s="25" t="e">
        <f t="shared" si="241"/>
        <v>#REF!</v>
      </c>
      <c r="AK151" s="44" t="e">
        <f>+SUM(G151:AI151)</f>
        <v>#REF!</v>
      </c>
      <c r="AL151" s="26" t="s">
        <v>58</v>
      </c>
      <c r="AM151" s="301" t="e">
        <f>AK151+AK152</f>
        <v>#REF!</v>
      </c>
      <c r="AN151" s="292">
        <f>AN125+AN127+AN129+AN131+AN133+AN135+AN137+AN139+AN141+AN143+AN145+AN149+AN147</f>
        <v>405</v>
      </c>
      <c r="AO151" s="298" t="e">
        <f>AM151-AN151</f>
        <v>#REF!</v>
      </c>
    </row>
    <row r="152" spans="2:42" ht="15.75" customHeight="1" x14ac:dyDescent="0.25">
      <c r="B152" s="293"/>
      <c r="C152" s="292" t="s">
        <v>52</v>
      </c>
      <c r="D152" s="27" t="s">
        <v>57</v>
      </c>
      <c r="E152" s="41">
        <f>E126+E128+E130+E132+E134+E136+E138+E140+E142+E144+E146+E150</f>
        <v>0.5</v>
      </c>
      <c r="F152" s="41">
        <f t="shared" si="241"/>
        <v>0</v>
      </c>
      <c r="G152" s="41">
        <f>G126+G128+G130+G132+G134+G136+G138+G140+G142+G144+G146+G150+G148</f>
        <v>0</v>
      </c>
      <c r="H152" s="41">
        <f t="shared" si="242"/>
        <v>0</v>
      </c>
      <c r="I152" s="41">
        <f t="shared" si="242"/>
        <v>0</v>
      </c>
      <c r="J152" s="41">
        <f t="shared" si="242"/>
        <v>0</v>
      </c>
      <c r="K152" s="41">
        <f t="shared" si="242"/>
        <v>2.5</v>
      </c>
      <c r="L152" s="41">
        <f t="shared" si="242"/>
        <v>4.5</v>
      </c>
      <c r="M152" s="41">
        <f t="shared" si="242"/>
        <v>4.5</v>
      </c>
      <c r="N152" s="41" t="e">
        <f t="shared" si="242"/>
        <v>#REF!</v>
      </c>
      <c r="O152" s="41" t="e">
        <f t="shared" si="242"/>
        <v>#REF!</v>
      </c>
      <c r="P152" s="41" t="e">
        <f t="shared" si="242"/>
        <v>#REF!</v>
      </c>
      <c r="Q152" s="41" t="e">
        <f t="shared" si="242"/>
        <v>#REF!</v>
      </c>
      <c r="R152" s="41" t="e">
        <f t="shared" si="242"/>
        <v>#REF!</v>
      </c>
      <c r="S152" s="41" t="e">
        <f t="shared" si="242"/>
        <v>#REF!</v>
      </c>
      <c r="T152" s="41" t="e">
        <f>T126+T128+T130+T132+T134+T136+T138+T140+T142+T144+T146+T150+T148</f>
        <v>#REF!</v>
      </c>
      <c r="U152" s="41" t="e">
        <f t="shared" si="242"/>
        <v>#REF!</v>
      </c>
      <c r="V152" s="41" t="e">
        <f t="shared" si="242"/>
        <v>#REF!</v>
      </c>
      <c r="W152" s="41" t="e">
        <f t="shared" si="242"/>
        <v>#REF!</v>
      </c>
      <c r="X152" s="41" t="e">
        <f t="shared" si="242"/>
        <v>#REF!</v>
      </c>
      <c r="Y152" s="41" t="e">
        <f t="shared" si="242"/>
        <v>#REF!</v>
      </c>
      <c r="Z152" s="41" t="e">
        <f t="shared" si="242"/>
        <v>#REF!</v>
      </c>
      <c r="AA152" s="41" t="e">
        <f t="shared" si="242"/>
        <v>#REF!</v>
      </c>
      <c r="AB152" s="41" t="e">
        <f t="shared" si="242"/>
        <v>#REF!</v>
      </c>
      <c r="AC152" s="41" t="e">
        <f t="shared" si="242"/>
        <v>#REF!</v>
      </c>
      <c r="AD152" s="41" t="e">
        <f t="shared" si="242"/>
        <v>#REF!</v>
      </c>
      <c r="AE152" s="41" t="e">
        <f t="shared" si="242"/>
        <v>#REF!</v>
      </c>
      <c r="AF152" s="41" t="e">
        <f t="shared" si="242"/>
        <v>#REF!</v>
      </c>
      <c r="AG152" s="41" t="e">
        <f t="shared" si="242"/>
        <v>#REF!</v>
      </c>
      <c r="AH152" s="41" t="e">
        <f t="shared" si="242"/>
        <v>#REF!</v>
      </c>
      <c r="AI152" s="41" t="e">
        <f t="shared" si="242"/>
        <v>#REF!</v>
      </c>
      <c r="AJ152" s="41" t="e">
        <f t="shared" si="241"/>
        <v>#REF!</v>
      </c>
      <c r="AK152" s="45" t="e">
        <f>+SUM(G152:AI152)</f>
        <v>#REF!</v>
      </c>
      <c r="AL152" s="28" t="s">
        <v>57</v>
      </c>
      <c r="AM152" s="301"/>
      <c r="AN152" s="292"/>
      <c r="AO152" s="299"/>
    </row>
    <row r="153" spans="2:42" s="2" customFormat="1" ht="32.1" customHeight="1" x14ac:dyDescent="0.25">
      <c r="B153" s="293"/>
      <c r="C153" s="296" t="s">
        <v>0</v>
      </c>
      <c r="D153" s="296"/>
      <c r="E153" s="42">
        <f>+E151+E152</f>
        <v>0.5</v>
      </c>
      <c r="F153" s="42">
        <f t="shared" ref="F153:AJ153" si="243">+F151+F152</f>
        <v>0</v>
      </c>
      <c r="G153" s="42">
        <f>+G151+G152</f>
        <v>5</v>
      </c>
      <c r="H153" s="42">
        <f t="shared" si="243"/>
        <v>8</v>
      </c>
      <c r="I153" s="42">
        <f t="shared" si="243"/>
        <v>8.5</v>
      </c>
      <c r="J153" s="42">
        <f t="shared" si="243"/>
        <v>8.5</v>
      </c>
      <c r="K153" s="42">
        <f t="shared" si="243"/>
        <v>9.5</v>
      </c>
      <c r="L153" s="42">
        <f t="shared" si="243"/>
        <v>13</v>
      </c>
      <c r="M153" s="42">
        <f t="shared" si="243"/>
        <v>13</v>
      </c>
      <c r="N153" s="42" t="e">
        <f t="shared" si="243"/>
        <v>#REF!</v>
      </c>
      <c r="O153" s="42" t="e">
        <f t="shared" si="243"/>
        <v>#REF!</v>
      </c>
      <c r="P153" s="42" t="e">
        <f t="shared" si="243"/>
        <v>#REF!</v>
      </c>
      <c r="Q153" s="42" t="e">
        <f t="shared" si="243"/>
        <v>#REF!</v>
      </c>
      <c r="R153" s="42" t="e">
        <f t="shared" si="243"/>
        <v>#REF!</v>
      </c>
      <c r="S153" s="42" t="e">
        <f>+S151+S152</f>
        <v>#REF!</v>
      </c>
      <c r="T153" s="42" t="e">
        <f t="shared" si="243"/>
        <v>#REF!</v>
      </c>
      <c r="U153" s="42" t="e">
        <f t="shared" si="243"/>
        <v>#REF!</v>
      </c>
      <c r="V153" s="42" t="e">
        <f t="shared" si="243"/>
        <v>#REF!</v>
      </c>
      <c r="W153" s="42" t="e">
        <f t="shared" si="243"/>
        <v>#REF!</v>
      </c>
      <c r="X153" s="42" t="e">
        <f t="shared" si="243"/>
        <v>#REF!</v>
      </c>
      <c r="Y153" s="42" t="e">
        <f t="shared" si="243"/>
        <v>#REF!</v>
      </c>
      <c r="Z153" s="42" t="e">
        <f t="shared" si="243"/>
        <v>#REF!</v>
      </c>
      <c r="AA153" s="42" t="e">
        <f t="shared" si="243"/>
        <v>#REF!</v>
      </c>
      <c r="AB153" s="42" t="e">
        <f t="shared" si="243"/>
        <v>#REF!</v>
      </c>
      <c r="AC153" s="42" t="e">
        <f t="shared" si="243"/>
        <v>#REF!</v>
      </c>
      <c r="AD153" s="42" t="e">
        <f t="shared" si="243"/>
        <v>#REF!</v>
      </c>
      <c r="AE153" s="42" t="e">
        <f t="shared" si="243"/>
        <v>#REF!</v>
      </c>
      <c r="AF153" s="42" t="e">
        <f t="shared" si="243"/>
        <v>#REF!</v>
      </c>
      <c r="AG153" s="42" t="e">
        <f t="shared" si="243"/>
        <v>#REF!</v>
      </c>
      <c r="AH153" s="42" t="e">
        <f>+AH151+AH152</f>
        <v>#REF!</v>
      </c>
      <c r="AI153" s="42" t="e">
        <f t="shared" si="243"/>
        <v>#REF!</v>
      </c>
      <c r="AJ153" s="42" t="e">
        <f t="shared" si="243"/>
        <v>#REF!</v>
      </c>
      <c r="AK153" s="296" t="e">
        <f>SUM(AM125:AM150)</f>
        <v>#REF!</v>
      </c>
      <c r="AL153" s="296"/>
      <c r="AM153" s="296"/>
      <c r="AN153" s="42">
        <f>+AN151</f>
        <v>405</v>
      </c>
      <c r="AO153" s="42" t="e">
        <f>AK153-AN153</f>
        <v>#REF!</v>
      </c>
      <c r="AP153" s="9"/>
    </row>
    <row r="154" spans="2:42" ht="50.25" customHeight="1" x14ac:dyDescent="0.25">
      <c r="AE154" s="249" t="s">
        <v>78</v>
      </c>
      <c r="AF154" s="250"/>
      <c r="AG154" s="250"/>
      <c r="AH154" s="250"/>
      <c r="AI154" s="251"/>
      <c r="AK154" s="252" t="e">
        <f>+AK153/36.75</f>
        <v>#REF!</v>
      </c>
      <c r="AL154" s="253"/>
      <c r="AM154" s="254"/>
    </row>
    <row r="155" spans="2:42" x14ac:dyDescent="0.25">
      <c r="AN155">
        <f>+AN153-30</f>
        <v>375</v>
      </c>
    </row>
    <row r="156" spans="2:42" s="2" customFormat="1" ht="56.25" customHeight="1" x14ac:dyDescent="0.25">
      <c r="B156" s="280" t="s">
        <v>75</v>
      </c>
      <c r="C156" s="279" t="s">
        <v>73</v>
      </c>
      <c r="D156" s="268"/>
      <c r="E156" s="268"/>
      <c r="F156" s="268"/>
      <c r="G156" s="269"/>
      <c r="H156" s="279" t="s">
        <v>74</v>
      </c>
      <c r="I156" s="268"/>
      <c r="J156" s="268"/>
      <c r="K156" s="269"/>
      <c r="L156" s="279" t="s">
        <v>66</v>
      </c>
      <c r="M156" s="268"/>
      <c r="N156" s="269"/>
      <c r="O156" s="267" t="s">
        <v>67</v>
      </c>
      <c r="P156" s="268"/>
      <c r="Q156" s="269"/>
      <c r="R156" s="279" t="s">
        <v>68</v>
      </c>
      <c r="S156" s="268"/>
      <c r="T156" s="268"/>
      <c r="U156" s="269"/>
      <c r="V156" s="279" t="s">
        <v>69</v>
      </c>
      <c r="W156" s="268"/>
      <c r="X156" s="269"/>
      <c r="Y156" s="279" t="s">
        <v>63</v>
      </c>
      <c r="Z156" s="268"/>
      <c r="AA156" s="269"/>
      <c r="AB156" s="279" t="s">
        <v>70</v>
      </c>
      <c r="AC156" s="268"/>
      <c r="AD156" s="269"/>
      <c r="AE156" s="267" t="s">
        <v>71</v>
      </c>
      <c r="AF156" s="268"/>
      <c r="AG156" s="269"/>
      <c r="AH156" s="267" t="s">
        <v>72</v>
      </c>
      <c r="AI156" s="268"/>
      <c r="AJ156" s="268"/>
      <c r="AK156" s="269"/>
      <c r="AL156" s="35"/>
      <c r="AM156" s="5"/>
    </row>
    <row r="157" spans="2:42" ht="65.25" customHeight="1" x14ac:dyDescent="0.25">
      <c r="B157" s="281"/>
      <c r="C157" s="270"/>
      <c r="D157" s="271"/>
      <c r="E157" s="271"/>
      <c r="F157" s="271"/>
      <c r="G157" s="272"/>
      <c r="H157" s="270"/>
      <c r="I157" s="271"/>
      <c r="J157" s="271"/>
      <c r="K157" s="272"/>
      <c r="L157" s="270"/>
      <c r="M157" s="271"/>
      <c r="N157" s="272"/>
      <c r="O157" s="273"/>
      <c r="P157" s="274"/>
      <c r="Q157" s="275"/>
      <c r="R157" s="276"/>
      <c r="S157" s="277"/>
      <c r="T157" s="277"/>
      <c r="U157" s="278"/>
      <c r="V157" s="270"/>
      <c r="W157" s="271"/>
      <c r="X157" s="272"/>
      <c r="Y157" s="276"/>
      <c r="Z157" s="277"/>
      <c r="AA157" s="278"/>
      <c r="AB157" s="276"/>
      <c r="AC157" s="277"/>
      <c r="AD157" s="278"/>
      <c r="AE157" s="273"/>
      <c r="AF157" s="274"/>
      <c r="AG157" s="275"/>
      <c r="AH157" s="273"/>
      <c r="AI157" s="274"/>
      <c r="AJ157" s="274"/>
      <c r="AK157" s="275"/>
      <c r="AL157" s="33"/>
      <c r="AM157" s="34"/>
    </row>
  </sheetData>
  <customSheetViews>
    <customSheetView guid="{90ABA982-EC67-D242-BC0F-10585A484E74}">
      <selection activeCell="C3" sqref="C3:C12"/>
      <pageMargins left="0.7" right="0.7" top="0.75" bottom="0.75" header="0.3" footer="0.3"/>
      <pageSetup paperSize="9" orientation="portrait" horizontalDpi="4294967292" verticalDpi="4294967292"/>
    </customSheetView>
  </customSheetViews>
  <mergeCells count="249">
    <mergeCell ref="C25:D25"/>
    <mergeCell ref="AF122:AK122"/>
    <mergeCell ref="AF119:AK119"/>
    <mergeCell ref="C120:I120"/>
    <mergeCell ref="J120:O120"/>
    <mergeCell ref="P120:T120"/>
    <mergeCell ref="U120:Z120"/>
    <mergeCell ref="AA120:AE120"/>
    <mergeCell ref="AF120:AK120"/>
    <mergeCell ref="C121:I121"/>
    <mergeCell ref="J121:O121"/>
    <mergeCell ref="P121:T121"/>
    <mergeCell ref="U121:Z121"/>
    <mergeCell ref="AA121:AE121"/>
    <mergeCell ref="AF121:AK121"/>
    <mergeCell ref="C95:D95"/>
    <mergeCell ref="C96:D96"/>
    <mergeCell ref="C97:D97"/>
    <mergeCell ref="C98:D98"/>
    <mergeCell ref="C100:D100"/>
    <mergeCell ref="C114:D114"/>
    <mergeCell ref="C116:D116"/>
    <mergeCell ref="C117:D117"/>
    <mergeCell ref="C87:D87"/>
    <mergeCell ref="AP149:AP150"/>
    <mergeCell ref="AP131:AP132"/>
    <mergeCell ref="AP133:AP134"/>
    <mergeCell ref="AP135:AP136"/>
    <mergeCell ref="AP137:AP138"/>
    <mergeCell ref="AP139:AP140"/>
    <mergeCell ref="AP141:AP142"/>
    <mergeCell ref="AP125:AP126"/>
    <mergeCell ref="AP127:AP128"/>
    <mergeCell ref="AP129:AP130"/>
    <mergeCell ref="AP143:AP144"/>
    <mergeCell ref="AP145:AP146"/>
    <mergeCell ref="AN143:AN144"/>
    <mergeCell ref="AN145:AN146"/>
    <mergeCell ref="AO149:AO150"/>
    <mergeCell ref="AO151:AO152"/>
    <mergeCell ref="AK124:AL124"/>
    <mergeCell ref="AK153:AM153"/>
    <mergeCell ref="AM141:AM142"/>
    <mergeCell ref="AM143:AM144"/>
    <mergeCell ref="AM145:AM146"/>
    <mergeCell ref="AM149:AM150"/>
    <mergeCell ref="AM151:AM152"/>
    <mergeCell ref="AN149:AN150"/>
    <mergeCell ref="AO135:AO136"/>
    <mergeCell ref="AO137:AO138"/>
    <mergeCell ref="AO139:AO140"/>
    <mergeCell ref="AO141:AO142"/>
    <mergeCell ref="AO143:AO144"/>
    <mergeCell ref="AO145:AO146"/>
    <mergeCell ref="AO125:AO126"/>
    <mergeCell ref="AO127:AO128"/>
    <mergeCell ref="AO129:AO130"/>
    <mergeCell ref="AO131:AO132"/>
    <mergeCell ref="AO133:AO134"/>
    <mergeCell ref="AN147:AN148"/>
    <mergeCell ref="B124:D124"/>
    <mergeCell ref="C153:D153"/>
    <mergeCell ref="AN125:AN126"/>
    <mergeCell ref="AN127:AN128"/>
    <mergeCell ref="AN129:AN130"/>
    <mergeCell ref="AN131:AN132"/>
    <mergeCell ref="AN133:AN134"/>
    <mergeCell ref="C125:C126"/>
    <mergeCell ref="C127:C128"/>
    <mergeCell ref="C129:C130"/>
    <mergeCell ref="C131:C132"/>
    <mergeCell ref="AN151:AN152"/>
    <mergeCell ref="AM125:AM126"/>
    <mergeCell ref="AM127:AM128"/>
    <mergeCell ref="AM129:AM130"/>
    <mergeCell ref="AM131:AM132"/>
    <mergeCell ref="AM133:AM134"/>
    <mergeCell ref="AM135:AM136"/>
    <mergeCell ref="AM137:AM138"/>
    <mergeCell ref="AM139:AM140"/>
    <mergeCell ref="AN135:AN136"/>
    <mergeCell ref="AN137:AN138"/>
    <mergeCell ref="AN139:AN140"/>
    <mergeCell ref="AN141:AN142"/>
    <mergeCell ref="B95:B97"/>
    <mergeCell ref="C108:D108"/>
    <mergeCell ref="C109:D109"/>
    <mergeCell ref="C110:D110"/>
    <mergeCell ref="C111:D111"/>
    <mergeCell ref="C112:D112"/>
    <mergeCell ref="C113:D113"/>
    <mergeCell ref="C101:D101"/>
    <mergeCell ref="B103:D103"/>
    <mergeCell ref="C104:D104"/>
    <mergeCell ref="C105:D105"/>
    <mergeCell ref="C106:D106"/>
    <mergeCell ref="C107:D107"/>
    <mergeCell ref="B98:B101"/>
    <mergeCell ref="B106:B110"/>
    <mergeCell ref="B111:B113"/>
    <mergeCell ref="C88:D88"/>
    <mergeCell ref="C89:D89"/>
    <mergeCell ref="C90:D90"/>
    <mergeCell ref="C91:D91"/>
    <mergeCell ref="C92:D92"/>
    <mergeCell ref="C79:D79"/>
    <mergeCell ref="C80:D80"/>
    <mergeCell ref="C81:D81"/>
    <mergeCell ref="C83:D83"/>
    <mergeCell ref="C84:D84"/>
    <mergeCell ref="B86:D86"/>
    <mergeCell ref="B89:B94"/>
    <mergeCell ref="C94:D94"/>
    <mergeCell ref="C77:D77"/>
    <mergeCell ref="C78:D78"/>
    <mergeCell ref="C64:D64"/>
    <mergeCell ref="C66:D66"/>
    <mergeCell ref="C67:D67"/>
    <mergeCell ref="B69:D69"/>
    <mergeCell ref="C70:D70"/>
    <mergeCell ref="C71:D71"/>
    <mergeCell ref="B55:B60"/>
    <mergeCell ref="B61:B63"/>
    <mergeCell ref="B64:B67"/>
    <mergeCell ref="B72:B77"/>
    <mergeCell ref="B78:B80"/>
    <mergeCell ref="C62:D62"/>
    <mergeCell ref="C63:D63"/>
    <mergeCell ref="C73:D73"/>
    <mergeCell ref="C74:D74"/>
    <mergeCell ref="C75:D75"/>
    <mergeCell ref="C60:D60"/>
    <mergeCell ref="C61:D61"/>
    <mergeCell ref="C37:D37"/>
    <mergeCell ref="C53:D53"/>
    <mergeCell ref="C54:D54"/>
    <mergeCell ref="C49:D49"/>
    <mergeCell ref="C50:D50"/>
    <mergeCell ref="B52:D52"/>
    <mergeCell ref="C41:D41"/>
    <mergeCell ref="C43:D43"/>
    <mergeCell ref="C44:D44"/>
    <mergeCell ref="C45:D45"/>
    <mergeCell ref="C46:D46"/>
    <mergeCell ref="C47:D47"/>
    <mergeCell ref="C151:C152"/>
    <mergeCell ref="B2:D2"/>
    <mergeCell ref="C3:D3"/>
    <mergeCell ref="C4:D4"/>
    <mergeCell ref="C5:D5"/>
    <mergeCell ref="C6:D6"/>
    <mergeCell ref="C7:D7"/>
    <mergeCell ref="C8:D8"/>
    <mergeCell ref="C9:D9"/>
    <mergeCell ref="C10:D10"/>
    <mergeCell ref="C137:C138"/>
    <mergeCell ref="C139:C140"/>
    <mergeCell ref="C141:C142"/>
    <mergeCell ref="C143:C144"/>
    <mergeCell ref="C145:C146"/>
    <mergeCell ref="C149:C150"/>
    <mergeCell ref="B125:B153"/>
    <mergeCell ref="C57:D57"/>
    <mergeCell ref="C58:D58"/>
    <mergeCell ref="C11:D11"/>
    <mergeCell ref="C12:D12"/>
    <mergeCell ref="C13:D13"/>
    <mergeCell ref="C15:D15"/>
    <mergeCell ref="C16:D16"/>
    <mergeCell ref="B18:D18"/>
    <mergeCell ref="C19:D19"/>
    <mergeCell ref="C20:D20"/>
    <mergeCell ref="C21:D21"/>
    <mergeCell ref="B114:B117"/>
    <mergeCell ref="B13:B16"/>
    <mergeCell ref="B10:B12"/>
    <mergeCell ref="B5:B9"/>
    <mergeCell ref="B21:B26"/>
    <mergeCell ref="B27:B29"/>
    <mergeCell ref="B30:B33"/>
    <mergeCell ref="B38:B43"/>
    <mergeCell ref="B44:B46"/>
    <mergeCell ref="B47:B50"/>
    <mergeCell ref="B81:B84"/>
    <mergeCell ref="C38:D38"/>
    <mergeCell ref="C39:D39"/>
    <mergeCell ref="C40:D40"/>
    <mergeCell ref="C36:D36"/>
    <mergeCell ref="C55:D55"/>
    <mergeCell ref="C56:D56"/>
    <mergeCell ref="C72:D72"/>
    <mergeCell ref="C33:D33"/>
    <mergeCell ref="B35:D35"/>
    <mergeCell ref="B156:B157"/>
    <mergeCell ref="C156:G156"/>
    <mergeCell ref="H156:K156"/>
    <mergeCell ref="L156:N156"/>
    <mergeCell ref="O156:Q156"/>
    <mergeCell ref="V156:X156"/>
    <mergeCell ref="Y156:AA156"/>
    <mergeCell ref="AB156:AD156"/>
    <mergeCell ref="AE156:AG156"/>
    <mergeCell ref="AH156:AK156"/>
    <mergeCell ref="C157:G157"/>
    <mergeCell ref="H157:K157"/>
    <mergeCell ref="L157:N157"/>
    <mergeCell ref="O157:Q157"/>
    <mergeCell ref="V157:X157"/>
    <mergeCell ref="Y157:AA157"/>
    <mergeCell ref="AB157:AD157"/>
    <mergeCell ref="AE157:AG157"/>
    <mergeCell ref="AH157:AK157"/>
    <mergeCell ref="R156:U156"/>
    <mergeCell ref="R157:U157"/>
    <mergeCell ref="B119:B122"/>
    <mergeCell ref="C119:I119"/>
    <mergeCell ref="J119:O119"/>
    <mergeCell ref="P119:T119"/>
    <mergeCell ref="U119:Z119"/>
    <mergeCell ref="AA119:AE119"/>
    <mergeCell ref="C122:I122"/>
    <mergeCell ref="J122:O122"/>
    <mergeCell ref="P122:T122"/>
    <mergeCell ref="U122:Z122"/>
    <mergeCell ref="AA122:AE122"/>
    <mergeCell ref="AE154:AI154"/>
    <mergeCell ref="AK154:AM154"/>
    <mergeCell ref="AO147:AO148"/>
    <mergeCell ref="AP147:AP148"/>
    <mergeCell ref="C14:D14"/>
    <mergeCell ref="C31:D31"/>
    <mergeCell ref="C48:D48"/>
    <mergeCell ref="C65:D65"/>
    <mergeCell ref="C82:D82"/>
    <mergeCell ref="C99:D99"/>
    <mergeCell ref="C115:D115"/>
    <mergeCell ref="C147:C148"/>
    <mergeCell ref="AM147:AM148"/>
    <mergeCell ref="C133:C134"/>
    <mergeCell ref="C135:C136"/>
    <mergeCell ref="C22:D22"/>
    <mergeCell ref="C23:D23"/>
    <mergeCell ref="C24:D24"/>
    <mergeCell ref="C26:D26"/>
    <mergeCell ref="C27:D27"/>
    <mergeCell ref="C28:D28"/>
    <mergeCell ref="C29:D29"/>
    <mergeCell ref="C30:D30"/>
    <mergeCell ref="C32:D32"/>
  </mergeCells>
  <conditionalFormatting sqref="E104:AJ105 E106:F106 T106:AJ106 AC23:AJ23 E53:F66 AJ53:AJ66 AI53:AI63 E87:F100 AI87:AJ100 G87:AH90 E23:O23 G92:O100 E91:O91 U104:AI114 S63:S66 E99:O100 X99:AJ100 E96:AI96 E94:AI94 G98:AI98 E60:AI60 Y83 Y70:Y81 E24:AA32 AJ24:AJ32 X58:X61 X63:X66 S58:S61 Y62:AI62 AB58:AH63 AB62:AI64 P12:AB12 E19:AJ22 G15:AI15 X36:X44 P63:S63 AB19:AI26 E57:AH57 N70:U81 T58:W66 E70:M83 N83:U83 AJ36:AJ49 Y36:AI46 N36:W46 P46:AI46 Y58:AA66 V70:X83 AB28:AI32 N47:AI48 W75:AC76 L14:Y14 M11:AA11 Z28:AI28 L48:Z48 L45:W45 E62:W62 E36:M49 Z70:AJ83 G49:AK49 E65:AJ66 H90:AI100 E107:AJ116 G53:AI56 G72:S72 G87:AI89 G104:AI107 G19:AA32 AB25:AJ25 U41:AI42 R58:AA59 W76:AI76 G58:R66 K78:V78 G3:W3 AJ3:AJ15 V3:AI13 E3:U15">
    <cfRule type="cellIs" dxfId="105" priority="4481" operator="equal">
      <formula>"c"</formula>
    </cfRule>
    <cfRule type="cellIs" dxfId="104" priority="4482" operator="equal">
      <formula>"r"</formula>
    </cfRule>
  </conditionalFormatting>
  <conditionalFormatting sqref="P14:AA14">
    <cfRule type="cellIs" dxfId="103" priority="13" operator="equal">
      <formula>"c"</formula>
    </cfRule>
    <cfRule type="cellIs" dxfId="102" priority="14" operator="equal">
      <formula>"r"</formula>
    </cfRule>
  </conditionalFormatting>
  <conditionalFormatting sqref="Z14:AA14">
    <cfRule type="cellIs" dxfId="101" priority="11" operator="equal">
      <formula>"c"</formula>
    </cfRule>
    <cfRule type="cellIs" dxfId="100" priority="12" operator="equal">
      <formula>"r"</formula>
    </cfRule>
  </conditionalFormatting>
  <conditionalFormatting sqref="U25:Y25">
    <cfRule type="cellIs" dxfId="99" priority="7" operator="equal">
      <formula>"c"</formula>
    </cfRule>
    <cfRule type="cellIs" dxfId="98" priority="8" operator="equal">
      <formula>"r"</formula>
    </cfRule>
  </conditionalFormatting>
  <conditionalFormatting sqref="AF25:AJ25">
    <cfRule type="cellIs" dxfId="97" priority="5" operator="equal">
      <formula>"c"</formula>
    </cfRule>
    <cfRule type="cellIs" dxfId="96" priority="6" operator="equal">
      <formula>"r"</formula>
    </cfRule>
  </conditionalFormatting>
  <conditionalFormatting sqref="Y42:AI42">
    <cfRule type="cellIs" dxfId="95" priority="3" operator="equal">
      <formula>"c"</formula>
    </cfRule>
    <cfRule type="cellIs" dxfId="94" priority="4" operator="equal">
      <formula>"r"</formula>
    </cfRule>
  </conditionalFormatting>
  <conditionalFormatting sqref="AD27:AI27">
    <cfRule type="cellIs" dxfId="93" priority="1" operator="equal">
      <formula>"c"</formula>
    </cfRule>
    <cfRule type="cellIs" dxfId="92" priority="2" operator="equal">
      <formula>"r"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fitToHeight="2" orientation="landscape" horizontalDpi="4294967292" verticalDpi="4294967292" r:id="rId1"/>
  <rowBreaks count="2" manualBreakCount="2">
    <brk id="67" min="1" max="36" man="1"/>
    <brk id="123" min="1" max="36" man="1"/>
  </rowBreaks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B1:AO152"/>
  <sheetViews>
    <sheetView view="pageBreakPreview" zoomScale="70" zoomScaleNormal="65" zoomScaleSheetLayoutView="70" zoomScalePageLayoutView="75" workbookViewId="0">
      <selection activeCell="AF104" sqref="AF104"/>
    </sheetView>
  </sheetViews>
  <sheetFormatPr baseColWidth="10" defaultRowHeight="15.75" x14ac:dyDescent="0.25"/>
  <cols>
    <col min="1" max="1" width="2.375" customWidth="1"/>
    <col min="2" max="2" width="20.875" customWidth="1"/>
    <col min="3" max="3" width="14.5" bestFit="1" customWidth="1"/>
    <col min="4" max="4" width="4.625" customWidth="1"/>
    <col min="5" max="5" width="9.375" style="2" hidden="1" customWidth="1"/>
    <col min="6" max="6" width="6" style="2" hidden="1" customWidth="1"/>
    <col min="7" max="11" width="6" style="2" customWidth="1"/>
    <col min="12" max="13" width="7.125" style="2" bestFit="1" customWidth="1"/>
    <col min="14" max="15" width="8.25" style="2" bestFit="1" customWidth="1"/>
    <col min="16" max="16" width="8.625" style="2" bestFit="1" customWidth="1"/>
    <col min="17" max="17" width="8.25" style="2" bestFit="1" customWidth="1"/>
    <col min="18" max="22" width="8.625" style="2" bestFit="1" customWidth="1"/>
    <col min="23" max="23" width="8.5" style="2" customWidth="1"/>
    <col min="24" max="24" width="8.625" style="2" bestFit="1" customWidth="1"/>
    <col min="25" max="25" width="7.625" style="2" bestFit="1" customWidth="1"/>
    <col min="26" max="26" width="8.25" style="2" bestFit="1" customWidth="1"/>
    <col min="27" max="28" width="7.625" style="2" bestFit="1" customWidth="1"/>
    <col min="29" max="30" width="8.25" style="2" bestFit="1" customWidth="1"/>
    <col min="31" max="34" width="7.625" style="2" bestFit="1" customWidth="1"/>
    <col min="35" max="35" width="7.375" style="2" customWidth="1"/>
    <col min="36" max="36" width="12" style="2" customWidth="1"/>
    <col min="37" max="37" width="4" style="2" customWidth="1"/>
    <col min="38" max="38" width="11.25" bestFit="1" customWidth="1"/>
    <col min="39" max="39" width="11.625" bestFit="1" customWidth="1"/>
    <col min="40" max="40" width="11.25" bestFit="1" customWidth="1"/>
    <col min="41" max="41" width="21.125" style="8" bestFit="1" customWidth="1"/>
  </cols>
  <sheetData>
    <row r="1" spans="2:41" ht="6.75" customHeight="1" x14ac:dyDescent="0.25"/>
    <row r="2" spans="2:41" s="1" customFormat="1" ht="18.75" x14ac:dyDescent="0.3">
      <c r="B2" s="282"/>
      <c r="C2" s="283"/>
      <c r="D2" s="283"/>
      <c r="E2" s="11" t="s">
        <v>35</v>
      </c>
      <c r="F2" s="11" t="s">
        <v>36</v>
      </c>
      <c r="G2" s="11" t="s">
        <v>37</v>
      </c>
      <c r="H2" s="11" t="s">
        <v>38</v>
      </c>
      <c r="I2" s="11" t="s">
        <v>39</v>
      </c>
      <c r="J2" s="11" t="s">
        <v>40</v>
      </c>
      <c r="K2" s="11" t="s">
        <v>9</v>
      </c>
      <c r="L2" s="12" t="s">
        <v>10</v>
      </c>
      <c r="M2" s="12" t="s">
        <v>11</v>
      </c>
      <c r="N2" s="12" t="s">
        <v>12</v>
      </c>
      <c r="O2" s="12" t="s">
        <v>13</v>
      </c>
      <c r="P2" s="12" t="s">
        <v>14</v>
      </c>
      <c r="Q2" s="13" t="s">
        <v>15</v>
      </c>
      <c r="R2" s="13" t="s">
        <v>16</v>
      </c>
      <c r="S2" s="13" t="s">
        <v>17</v>
      </c>
      <c r="T2" s="13" t="s">
        <v>18</v>
      </c>
      <c r="U2" s="13" t="s">
        <v>19</v>
      </c>
      <c r="V2" s="13" t="s">
        <v>20</v>
      </c>
      <c r="W2" s="13" t="s">
        <v>21</v>
      </c>
      <c r="X2" s="12" t="s">
        <v>22</v>
      </c>
      <c r="Y2" s="12" t="s">
        <v>23</v>
      </c>
      <c r="Z2" s="12" t="s">
        <v>24</v>
      </c>
      <c r="AA2" s="12" t="s">
        <v>25</v>
      </c>
      <c r="AB2" s="12" t="s">
        <v>26</v>
      </c>
      <c r="AC2" s="12" t="s">
        <v>27</v>
      </c>
      <c r="AD2" s="13" t="s">
        <v>28</v>
      </c>
      <c r="AE2" s="13" t="s">
        <v>29</v>
      </c>
      <c r="AF2" s="13" t="s">
        <v>30</v>
      </c>
      <c r="AG2" s="13" t="s">
        <v>31</v>
      </c>
      <c r="AH2" s="13" t="s">
        <v>32</v>
      </c>
      <c r="AI2" s="11" t="s">
        <v>33</v>
      </c>
      <c r="AJ2" s="80" t="s">
        <v>0</v>
      </c>
      <c r="AK2" s="4"/>
      <c r="AO2" s="8"/>
    </row>
    <row r="3" spans="2:41" ht="15" customHeight="1" x14ac:dyDescent="0.25">
      <c r="B3" s="15" t="s">
        <v>55</v>
      </c>
      <c r="C3" s="291"/>
      <c r="D3" s="291"/>
      <c r="E3" s="76"/>
      <c r="F3" s="76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0"/>
      <c r="AK3" s="4"/>
    </row>
    <row r="4" spans="2:41" ht="15" customHeight="1" x14ac:dyDescent="0.25">
      <c r="B4" s="16" t="s">
        <v>56</v>
      </c>
      <c r="C4" s="291"/>
      <c r="D4" s="291"/>
      <c r="E4" s="76"/>
      <c r="F4" s="76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0"/>
      <c r="AK4" s="4"/>
    </row>
    <row r="5" spans="2:41" ht="15" customHeight="1" x14ac:dyDescent="0.25">
      <c r="B5" s="286" t="s">
        <v>80</v>
      </c>
      <c r="C5" s="291"/>
      <c r="D5" s="291"/>
      <c r="E5" s="76"/>
      <c r="F5" s="76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0"/>
      <c r="AK5" s="4"/>
    </row>
    <row r="6" spans="2:41" ht="15" customHeight="1" x14ac:dyDescent="0.25">
      <c r="B6" s="284"/>
      <c r="C6" s="306"/>
      <c r="D6" s="306"/>
      <c r="E6" s="76"/>
      <c r="F6" s="76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0"/>
      <c r="AK6" s="4"/>
    </row>
    <row r="7" spans="2:41" ht="15" customHeight="1" x14ac:dyDescent="0.25">
      <c r="B7" s="284"/>
      <c r="C7" s="291"/>
      <c r="D7" s="291"/>
      <c r="E7" s="7"/>
      <c r="F7" s="7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0"/>
      <c r="AK7" s="4"/>
    </row>
    <row r="8" spans="2:41" ht="15" customHeight="1" x14ac:dyDescent="0.25">
      <c r="B8" s="284"/>
      <c r="C8" s="291"/>
      <c r="D8" s="291"/>
      <c r="E8" s="76"/>
      <c r="F8" s="76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0"/>
      <c r="AK8" s="4"/>
    </row>
    <row r="9" spans="2:41" ht="15" customHeight="1" x14ac:dyDescent="0.25">
      <c r="B9" s="284"/>
      <c r="C9" s="291" t="s">
        <v>105</v>
      </c>
      <c r="D9" s="291"/>
      <c r="E9" s="10"/>
      <c r="F9" s="10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91" t="s">
        <v>54</v>
      </c>
      <c r="AA9" s="91" t="s">
        <v>54</v>
      </c>
      <c r="AB9" s="91" t="s">
        <v>54</v>
      </c>
      <c r="AC9" s="91" t="s">
        <v>54</v>
      </c>
      <c r="AD9" s="91" t="s">
        <v>54</v>
      </c>
      <c r="AE9" s="91" t="s">
        <v>54</v>
      </c>
      <c r="AF9" s="91" t="s">
        <v>54</v>
      </c>
      <c r="AG9" s="91" t="s">
        <v>54</v>
      </c>
      <c r="AH9" s="91" t="s">
        <v>54</v>
      </c>
      <c r="AI9" s="10" t="s">
        <v>57</v>
      </c>
      <c r="AJ9" s="91">
        <v>5</v>
      </c>
      <c r="AK9" s="92"/>
    </row>
    <row r="10" spans="2:41" ht="15" customHeight="1" x14ac:dyDescent="0.25">
      <c r="B10" s="284"/>
      <c r="C10" s="291"/>
      <c r="D10" s="291"/>
      <c r="E10" s="76"/>
      <c r="F10" s="76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0"/>
      <c r="AK10" s="4"/>
    </row>
    <row r="11" spans="2:41" ht="15" customHeight="1" x14ac:dyDescent="0.25">
      <c r="B11" s="284"/>
      <c r="C11" s="304"/>
      <c r="D11" s="304"/>
      <c r="E11" s="76"/>
      <c r="F11" s="76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0"/>
      <c r="AK11" s="4"/>
    </row>
    <row r="12" spans="2:41" ht="15" customHeight="1" x14ac:dyDescent="0.25">
      <c r="B12" s="284"/>
      <c r="C12" s="291"/>
      <c r="D12" s="291"/>
      <c r="E12" s="76"/>
      <c r="F12" s="76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0"/>
      <c r="AK12" s="4"/>
    </row>
    <row r="13" spans="2:41" ht="15" customHeight="1" x14ac:dyDescent="0.25">
      <c r="B13" s="284"/>
      <c r="C13" s="305"/>
      <c r="D13" s="305"/>
      <c r="E13" s="76"/>
      <c r="F13" s="76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0"/>
      <c r="AK13" s="4"/>
    </row>
    <row r="14" spans="2:41" ht="15" customHeight="1" x14ac:dyDescent="0.25">
      <c r="B14" s="284"/>
      <c r="C14" s="291"/>
      <c r="D14" s="291"/>
      <c r="E14" s="76"/>
      <c r="F14" s="7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0"/>
      <c r="AK14" s="4"/>
    </row>
    <row r="15" spans="2:41" ht="15.95" customHeight="1" x14ac:dyDescent="0.25">
      <c r="B15" s="284"/>
      <c r="C15" s="305"/>
      <c r="D15" s="305"/>
      <c r="E15" s="76"/>
      <c r="F15" s="7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0"/>
      <c r="AK15" s="4"/>
    </row>
    <row r="16" spans="2:41" ht="15.95" customHeight="1" x14ac:dyDescent="0.25">
      <c r="B16" s="285"/>
      <c r="C16" s="291" t="s">
        <v>0</v>
      </c>
      <c r="D16" s="291"/>
      <c r="E16" s="76">
        <f>COUNTA(E3:E15)*0.5</f>
        <v>0</v>
      </c>
      <c r="F16" s="76">
        <f>COUNTA(F3:F15)*0.5</f>
        <v>0</v>
      </c>
      <c r="G16" s="76">
        <f t="shared" ref="G16:Y16" si="0">COUNTA(G3:G15)*0.5</f>
        <v>0</v>
      </c>
      <c r="H16" s="76">
        <f t="shared" si="0"/>
        <v>0</v>
      </c>
      <c r="I16" s="76">
        <f t="shared" si="0"/>
        <v>0</v>
      </c>
      <c r="J16" s="76">
        <f t="shared" si="0"/>
        <v>0</v>
      </c>
      <c r="K16" s="76">
        <f t="shared" si="0"/>
        <v>0</v>
      </c>
      <c r="L16" s="76">
        <f t="shared" si="0"/>
        <v>0</v>
      </c>
      <c r="M16" s="76">
        <f t="shared" si="0"/>
        <v>0</v>
      </c>
      <c r="N16" s="76">
        <f t="shared" si="0"/>
        <v>0</v>
      </c>
      <c r="O16" s="76">
        <f t="shared" si="0"/>
        <v>0</v>
      </c>
      <c r="P16" s="76">
        <f t="shared" si="0"/>
        <v>0</v>
      </c>
      <c r="Q16" s="76">
        <f t="shared" si="0"/>
        <v>0</v>
      </c>
      <c r="R16" s="76">
        <f t="shared" si="0"/>
        <v>0</v>
      </c>
      <c r="S16" s="76">
        <f t="shared" si="0"/>
        <v>0</v>
      </c>
      <c r="T16" s="76">
        <f t="shared" si="0"/>
        <v>0</v>
      </c>
      <c r="U16" s="76">
        <f t="shared" si="0"/>
        <v>0</v>
      </c>
      <c r="V16" s="76">
        <f t="shared" si="0"/>
        <v>0</v>
      </c>
      <c r="W16" s="76">
        <f t="shared" si="0"/>
        <v>0</v>
      </c>
      <c r="X16" s="76">
        <f t="shared" si="0"/>
        <v>0</v>
      </c>
      <c r="Y16" s="76">
        <f t="shared" si="0"/>
        <v>0</v>
      </c>
      <c r="Z16" s="76">
        <f>COUNTA(Z3:Z15)*0.5</f>
        <v>0.5</v>
      </c>
      <c r="AA16" s="76">
        <f t="shared" ref="AA16:AI16" si="1">COUNTA(AA3:AA15)*0.5</f>
        <v>0.5</v>
      </c>
      <c r="AB16" s="76">
        <f t="shared" si="1"/>
        <v>0.5</v>
      </c>
      <c r="AC16" s="76">
        <f t="shared" si="1"/>
        <v>0.5</v>
      </c>
      <c r="AD16" s="76">
        <f t="shared" si="1"/>
        <v>0.5</v>
      </c>
      <c r="AE16" s="76">
        <f t="shared" si="1"/>
        <v>0.5</v>
      </c>
      <c r="AF16" s="76">
        <f t="shared" si="1"/>
        <v>0.5</v>
      </c>
      <c r="AG16" s="76">
        <f t="shared" si="1"/>
        <v>0.5</v>
      </c>
      <c r="AH16" s="76">
        <f t="shared" si="1"/>
        <v>0.5</v>
      </c>
      <c r="AI16" s="76">
        <f t="shared" si="1"/>
        <v>0.5</v>
      </c>
      <c r="AJ16" s="80">
        <f>SUM(AJ3:AJ15)</f>
        <v>5</v>
      </c>
      <c r="AK16" s="4"/>
    </row>
    <row r="17" spans="2:41" x14ac:dyDescent="0.25">
      <c r="E17" s="17"/>
      <c r="F17" s="5"/>
      <c r="G17" s="5" t="s">
        <v>82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18"/>
      <c r="AK17" s="5"/>
    </row>
    <row r="18" spans="2:41" s="1" customFormat="1" ht="18.75" x14ac:dyDescent="0.3">
      <c r="B18" s="282">
        <v>42094</v>
      </c>
      <c r="C18" s="283"/>
      <c r="D18" s="283"/>
      <c r="E18" s="11" t="s">
        <v>35</v>
      </c>
      <c r="F18" s="11" t="s">
        <v>36</v>
      </c>
      <c r="G18" s="11" t="s">
        <v>37</v>
      </c>
      <c r="H18" s="11" t="s">
        <v>38</v>
      </c>
      <c r="I18" s="11" t="s">
        <v>39</v>
      </c>
      <c r="J18" s="11" t="s">
        <v>40</v>
      </c>
      <c r="K18" s="11" t="s">
        <v>9</v>
      </c>
      <c r="L18" s="12" t="s">
        <v>10</v>
      </c>
      <c r="M18" s="12" t="s">
        <v>11</v>
      </c>
      <c r="N18" s="12" t="s">
        <v>12</v>
      </c>
      <c r="O18" s="12" t="s">
        <v>13</v>
      </c>
      <c r="P18" s="12" t="s">
        <v>14</v>
      </c>
      <c r="Q18" s="12" t="s">
        <v>15</v>
      </c>
      <c r="R18" s="13" t="s">
        <v>16</v>
      </c>
      <c r="S18" s="13" t="s">
        <v>17</v>
      </c>
      <c r="T18" s="13" t="s">
        <v>18</v>
      </c>
      <c r="U18" s="13" t="s">
        <v>19</v>
      </c>
      <c r="V18" s="13" t="s">
        <v>20</v>
      </c>
      <c r="W18" s="13" t="s">
        <v>21</v>
      </c>
      <c r="X18" s="12" t="s">
        <v>22</v>
      </c>
      <c r="Y18" s="12" t="s">
        <v>23</v>
      </c>
      <c r="Z18" s="12" t="s">
        <v>24</v>
      </c>
      <c r="AA18" s="12" t="s">
        <v>25</v>
      </c>
      <c r="AB18" s="12" t="s">
        <v>26</v>
      </c>
      <c r="AC18" s="12" t="s">
        <v>27</v>
      </c>
      <c r="AD18" s="13" t="s">
        <v>28</v>
      </c>
      <c r="AE18" s="13" t="s">
        <v>29</v>
      </c>
      <c r="AF18" s="13" t="s">
        <v>30</v>
      </c>
      <c r="AG18" s="13" t="s">
        <v>31</v>
      </c>
      <c r="AH18" s="13" t="s">
        <v>32</v>
      </c>
      <c r="AI18" s="11" t="s">
        <v>33</v>
      </c>
      <c r="AJ18" s="80" t="s">
        <v>0</v>
      </c>
      <c r="AK18" s="4"/>
      <c r="AO18" s="8"/>
    </row>
    <row r="19" spans="2:41" ht="15" customHeight="1" x14ac:dyDescent="0.25">
      <c r="B19" s="15" t="s">
        <v>55</v>
      </c>
      <c r="C19" s="291"/>
      <c r="D19" s="291"/>
      <c r="E19" s="76"/>
      <c r="F19" s="76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0"/>
      <c r="AK19" s="4"/>
    </row>
    <row r="20" spans="2:41" ht="15" customHeight="1" x14ac:dyDescent="0.25">
      <c r="B20" s="16" t="s">
        <v>56</v>
      </c>
      <c r="C20" s="291"/>
      <c r="D20" s="291"/>
      <c r="E20" s="76"/>
      <c r="F20" s="76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0"/>
      <c r="AK20" s="4"/>
    </row>
    <row r="21" spans="2:41" ht="15" customHeight="1" x14ac:dyDescent="0.25">
      <c r="B21" s="286" t="s">
        <v>81</v>
      </c>
      <c r="C21" s="305"/>
      <c r="D21" s="305"/>
      <c r="E21" s="76"/>
      <c r="F21" s="76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0"/>
      <c r="AK21" s="4"/>
    </row>
    <row r="22" spans="2:41" ht="15" customHeight="1" x14ac:dyDescent="0.25">
      <c r="B22" s="284"/>
      <c r="C22" s="291"/>
      <c r="D22" s="291"/>
      <c r="E22" s="76"/>
      <c r="F22" s="76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0"/>
      <c r="AK22" s="4"/>
    </row>
    <row r="23" spans="2:41" ht="15" customHeight="1" x14ac:dyDescent="0.25">
      <c r="B23" s="284"/>
      <c r="C23" s="291"/>
      <c r="D23" s="291"/>
      <c r="E23" s="7"/>
      <c r="F23" s="7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0"/>
      <c r="AK23" s="4"/>
    </row>
    <row r="24" spans="2:41" ht="15" customHeight="1" x14ac:dyDescent="0.25">
      <c r="B24" s="284"/>
      <c r="C24" s="306"/>
      <c r="D24" s="306"/>
      <c r="E24" s="76"/>
      <c r="F24" s="76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0"/>
      <c r="AK24" s="4"/>
    </row>
    <row r="25" spans="2:41" ht="15" customHeight="1" x14ac:dyDescent="0.25">
      <c r="B25" s="284"/>
      <c r="C25" s="291" t="s">
        <v>105</v>
      </c>
      <c r="D25" s="291"/>
      <c r="E25" s="10"/>
      <c r="F25" s="10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0"/>
      <c r="AK25" s="4"/>
    </row>
    <row r="26" spans="2:41" ht="15" customHeight="1" x14ac:dyDescent="0.25">
      <c r="B26" s="284"/>
      <c r="C26" s="291"/>
      <c r="D26" s="291"/>
      <c r="E26" s="76"/>
      <c r="F26" s="76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93"/>
      <c r="AC26" s="93"/>
      <c r="AD26" s="93"/>
      <c r="AE26" s="93"/>
      <c r="AF26" s="93"/>
      <c r="AG26" s="93"/>
      <c r="AH26" s="93"/>
      <c r="AI26" s="93"/>
      <c r="AJ26" s="80"/>
      <c r="AK26" s="4"/>
    </row>
    <row r="27" spans="2:41" ht="15" customHeight="1" x14ac:dyDescent="0.25">
      <c r="B27" s="284"/>
      <c r="C27" s="304"/>
      <c r="D27" s="304"/>
      <c r="E27" s="76"/>
      <c r="F27" s="76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0"/>
      <c r="AK27" s="4"/>
    </row>
    <row r="28" spans="2:41" ht="15" customHeight="1" x14ac:dyDescent="0.25">
      <c r="B28" s="284"/>
      <c r="C28" s="291"/>
      <c r="D28" s="291"/>
      <c r="E28" s="76"/>
      <c r="F28" s="76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0"/>
      <c r="AK28" s="4"/>
    </row>
    <row r="29" spans="2:41" ht="15" customHeight="1" x14ac:dyDescent="0.25">
      <c r="B29" s="284"/>
      <c r="C29" s="291"/>
      <c r="D29" s="291"/>
      <c r="E29" s="76"/>
      <c r="F29" s="76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0"/>
      <c r="AK29" s="4"/>
    </row>
    <row r="30" spans="2:41" ht="15" customHeight="1" x14ac:dyDescent="0.25">
      <c r="B30" s="284"/>
      <c r="C30" s="291"/>
      <c r="D30" s="291"/>
      <c r="E30" s="76"/>
      <c r="F30" s="76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0"/>
      <c r="AK30" s="4"/>
    </row>
    <row r="31" spans="2:41" ht="15.95" customHeight="1" x14ac:dyDescent="0.25">
      <c r="B31" s="284"/>
      <c r="C31" s="305"/>
      <c r="D31" s="305"/>
      <c r="E31" s="76"/>
      <c r="F31" s="76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0"/>
      <c r="AK31" s="4"/>
    </row>
    <row r="32" spans="2:41" ht="15.95" customHeight="1" x14ac:dyDescent="0.25">
      <c r="B32" s="285"/>
      <c r="C32" s="291" t="s">
        <v>0</v>
      </c>
      <c r="D32" s="291"/>
      <c r="E32" s="76">
        <f>COUNTA(E19:E31)*0.5</f>
        <v>0</v>
      </c>
      <c r="F32" s="76">
        <f>COUNTA(F19:F31)*0.5</f>
        <v>0</v>
      </c>
      <c r="G32" s="76">
        <f t="shared" ref="G32:Y32" si="2">COUNTA(G19:G31)*0.5</f>
        <v>0</v>
      </c>
      <c r="H32" s="76">
        <f t="shared" si="2"/>
        <v>0</v>
      </c>
      <c r="I32" s="76">
        <f t="shared" si="2"/>
        <v>0</v>
      </c>
      <c r="J32" s="76">
        <f t="shared" si="2"/>
        <v>0</v>
      </c>
      <c r="K32" s="76">
        <f t="shared" si="2"/>
        <v>0</v>
      </c>
      <c r="L32" s="76">
        <f t="shared" si="2"/>
        <v>0</v>
      </c>
      <c r="M32" s="76">
        <f t="shared" si="2"/>
        <v>0</v>
      </c>
      <c r="N32" s="76">
        <f t="shared" si="2"/>
        <v>0</v>
      </c>
      <c r="O32" s="76">
        <f t="shared" si="2"/>
        <v>0</v>
      </c>
      <c r="P32" s="76">
        <f t="shared" si="2"/>
        <v>0</v>
      </c>
      <c r="Q32" s="76">
        <f t="shared" si="2"/>
        <v>0</v>
      </c>
      <c r="R32" s="76">
        <f t="shared" si="2"/>
        <v>0</v>
      </c>
      <c r="S32" s="76">
        <f t="shared" si="2"/>
        <v>0</v>
      </c>
      <c r="T32" s="76">
        <f t="shared" si="2"/>
        <v>0</v>
      </c>
      <c r="U32" s="76">
        <f t="shared" si="2"/>
        <v>0</v>
      </c>
      <c r="V32" s="76">
        <f t="shared" si="2"/>
        <v>0</v>
      </c>
      <c r="W32" s="76">
        <f t="shared" si="2"/>
        <v>0</v>
      </c>
      <c r="X32" s="76">
        <f t="shared" si="2"/>
        <v>0</v>
      </c>
      <c r="Y32" s="76">
        <f t="shared" si="2"/>
        <v>0</v>
      </c>
      <c r="Z32" s="76">
        <f>COUNTA(Z19:Z31)*0.5</f>
        <v>0</v>
      </c>
      <c r="AA32" s="76">
        <f t="shared" ref="AA32:AI32" si="3">COUNTA(AA19:AA31)*0.5</f>
        <v>0</v>
      </c>
      <c r="AB32" s="76">
        <f t="shared" si="3"/>
        <v>0</v>
      </c>
      <c r="AC32" s="76">
        <f t="shared" si="3"/>
        <v>0</v>
      </c>
      <c r="AD32" s="76">
        <f t="shared" si="3"/>
        <v>0</v>
      </c>
      <c r="AE32" s="76">
        <f t="shared" si="3"/>
        <v>0</v>
      </c>
      <c r="AF32" s="76">
        <f t="shared" si="3"/>
        <v>0</v>
      </c>
      <c r="AG32" s="76">
        <f t="shared" si="3"/>
        <v>0</v>
      </c>
      <c r="AH32" s="76">
        <f t="shared" si="3"/>
        <v>0</v>
      </c>
      <c r="AI32" s="76">
        <f t="shared" si="3"/>
        <v>0</v>
      </c>
      <c r="AJ32" s="80">
        <f>SUM(AJ19:AJ31)</f>
        <v>0</v>
      </c>
      <c r="AK32" s="4"/>
    </row>
    <row r="34" spans="2:41" s="1" customFormat="1" ht="18.75" x14ac:dyDescent="0.3">
      <c r="B34" s="282">
        <v>42095</v>
      </c>
      <c r="C34" s="283"/>
      <c r="D34" s="283"/>
      <c r="E34" s="11" t="s">
        <v>35</v>
      </c>
      <c r="F34" s="11" t="s">
        <v>36</v>
      </c>
      <c r="G34" s="11" t="s">
        <v>37</v>
      </c>
      <c r="H34" s="11" t="s">
        <v>38</v>
      </c>
      <c r="I34" s="11" t="s">
        <v>39</v>
      </c>
      <c r="J34" s="11" t="s">
        <v>40</v>
      </c>
      <c r="K34" s="11" t="s">
        <v>9</v>
      </c>
      <c r="L34" s="12" t="s">
        <v>10</v>
      </c>
      <c r="M34" s="12" t="s">
        <v>11</v>
      </c>
      <c r="N34" s="12" t="s">
        <v>12</v>
      </c>
      <c r="O34" s="12" t="s">
        <v>13</v>
      </c>
      <c r="P34" s="12" t="s">
        <v>14</v>
      </c>
      <c r="Q34" s="12" t="s">
        <v>15</v>
      </c>
      <c r="R34" s="13" t="s">
        <v>16</v>
      </c>
      <c r="S34" s="13" t="s">
        <v>17</v>
      </c>
      <c r="T34" s="13" t="s">
        <v>18</v>
      </c>
      <c r="U34" s="13" t="s">
        <v>19</v>
      </c>
      <c r="V34" s="13" t="s">
        <v>20</v>
      </c>
      <c r="W34" s="13" t="s">
        <v>21</v>
      </c>
      <c r="X34" s="12" t="s">
        <v>22</v>
      </c>
      <c r="Y34" s="12" t="s">
        <v>23</v>
      </c>
      <c r="Z34" s="12" t="s">
        <v>24</v>
      </c>
      <c r="AA34" s="12" t="s">
        <v>25</v>
      </c>
      <c r="AB34" s="12" t="s">
        <v>26</v>
      </c>
      <c r="AC34" s="12" t="s">
        <v>27</v>
      </c>
      <c r="AD34" s="13" t="s">
        <v>28</v>
      </c>
      <c r="AE34" s="13" t="s">
        <v>29</v>
      </c>
      <c r="AF34" s="13" t="s">
        <v>30</v>
      </c>
      <c r="AG34" s="13" t="s">
        <v>31</v>
      </c>
      <c r="AH34" s="13" t="s">
        <v>32</v>
      </c>
      <c r="AI34" s="11" t="s">
        <v>33</v>
      </c>
      <c r="AJ34" s="80" t="s">
        <v>0</v>
      </c>
      <c r="AK34" s="4"/>
      <c r="AO34" s="8"/>
    </row>
    <row r="35" spans="2:41" ht="15" customHeight="1" x14ac:dyDescent="0.25">
      <c r="B35" s="15" t="s">
        <v>55</v>
      </c>
      <c r="C35" s="276"/>
      <c r="D35" s="278"/>
      <c r="E35" s="76"/>
      <c r="F35" s="76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0"/>
      <c r="AK35" s="4"/>
    </row>
    <row r="36" spans="2:41" ht="15" customHeight="1" x14ac:dyDescent="0.25">
      <c r="B36" s="16" t="s">
        <v>56</v>
      </c>
      <c r="C36" s="276"/>
      <c r="D36" s="278"/>
      <c r="E36" s="76"/>
      <c r="F36" s="76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0"/>
      <c r="AK36" s="4"/>
    </row>
    <row r="37" spans="2:41" ht="15" customHeight="1" x14ac:dyDescent="0.25">
      <c r="B37" s="286" t="s">
        <v>1</v>
      </c>
      <c r="C37" s="276"/>
      <c r="D37" s="278"/>
      <c r="E37" s="76"/>
      <c r="F37" s="76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0"/>
      <c r="AK37" s="4"/>
    </row>
    <row r="38" spans="2:41" ht="15" customHeight="1" x14ac:dyDescent="0.25">
      <c r="B38" s="284"/>
      <c r="C38" s="276"/>
      <c r="D38" s="278"/>
      <c r="E38" s="76"/>
      <c r="F38" s="76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0"/>
      <c r="AK38" s="4"/>
    </row>
    <row r="39" spans="2:41" ht="15" customHeight="1" x14ac:dyDescent="0.25">
      <c r="B39" s="284"/>
      <c r="C39" s="276"/>
      <c r="D39" s="278"/>
      <c r="E39" s="7"/>
      <c r="F39" s="7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94"/>
      <c r="AD39" s="83"/>
      <c r="AE39" s="83"/>
      <c r="AF39" s="83"/>
      <c r="AG39" s="83"/>
      <c r="AH39" s="83"/>
      <c r="AI39" s="83"/>
      <c r="AJ39" s="80"/>
      <c r="AK39" s="4"/>
    </row>
    <row r="40" spans="2:41" ht="15" customHeight="1" x14ac:dyDescent="0.25">
      <c r="B40" s="284"/>
      <c r="C40" s="305"/>
      <c r="D40" s="305"/>
      <c r="E40" s="76"/>
      <c r="F40" s="76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0"/>
      <c r="AK40" s="4"/>
    </row>
    <row r="41" spans="2:41" ht="15" customHeight="1" x14ac:dyDescent="0.25">
      <c r="B41" s="284"/>
      <c r="C41" s="291" t="s">
        <v>105</v>
      </c>
      <c r="D41" s="291"/>
      <c r="E41" s="10"/>
      <c r="F41" s="10"/>
      <c r="G41" s="83"/>
      <c r="H41" s="83"/>
      <c r="I41" s="83"/>
      <c r="J41" s="83"/>
      <c r="K41" s="83"/>
      <c r="L41" s="83"/>
      <c r="M41" s="83"/>
      <c r="N41" s="83"/>
      <c r="O41" s="83"/>
      <c r="P41" s="10" t="s">
        <v>54</v>
      </c>
      <c r="Q41" s="10" t="s">
        <v>54</v>
      </c>
      <c r="R41" s="10" t="s">
        <v>54</v>
      </c>
      <c r="S41" s="10" t="s">
        <v>54</v>
      </c>
      <c r="T41" s="91" t="s">
        <v>54</v>
      </c>
      <c r="U41" s="91" t="s">
        <v>54</v>
      </c>
      <c r="V41" s="91"/>
      <c r="W41" s="91"/>
      <c r="X41" s="91"/>
      <c r="Y41" s="91"/>
      <c r="Z41" s="91"/>
      <c r="AA41" s="91"/>
      <c r="AB41" s="91"/>
      <c r="AC41" s="10" t="s">
        <v>54</v>
      </c>
      <c r="AD41" s="10" t="s">
        <v>54</v>
      </c>
      <c r="AE41" s="10" t="s">
        <v>54</v>
      </c>
      <c r="AF41" s="10" t="s">
        <v>54</v>
      </c>
      <c r="AG41" s="10" t="s">
        <v>54</v>
      </c>
      <c r="AH41" s="10" t="s">
        <v>54</v>
      </c>
      <c r="AI41" s="10" t="s">
        <v>54</v>
      </c>
      <c r="AJ41" s="80">
        <v>6.5</v>
      </c>
      <c r="AK41" s="4"/>
    </row>
    <row r="42" spans="2:41" ht="15" customHeight="1" x14ac:dyDescent="0.25">
      <c r="B42" s="284"/>
      <c r="C42" s="291"/>
      <c r="D42" s="291"/>
      <c r="E42" s="76"/>
      <c r="F42" s="76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0"/>
      <c r="AK42" s="4"/>
    </row>
    <row r="43" spans="2:41" ht="15" customHeight="1" x14ac:dyDescent="0.25">
      <c r="B43" s="284"/>
      <c r="C43" s="304"/>
      <c r="D43" s="304"/>
      <c r="E43" s="76"/>
      <c r="F43" s="76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9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0"/>
      <c r="AK43" s="4"/>
    </row>
    <row r="44" spans="2:41" ht="15" customHeight="1" x14ac:dyDescent="0.25">
      <c r="B44" s="284"/>
      <c r="C44" s="291"/>
      <c r="D44" s="291"/>
      <c r="E44" s="76"/>
      <c r="F44" s="76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0"/>
      <c r="AK44" s="4"/>
    </row>
    <row r="45" spans="2:41" ht="15" customHeight="1" x14ac:dyDescent="0.25">
      <c r="B45" s="284"/>
      <c r="C45" s="291"/>
      <c r="D45" s="291"/>
      <c r="E45" s="76"/>
      <c r="F45" s="76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0"/>
      <c r="AK45" s="4"/>
    </row>
    <row r="46" spans="2:41" ht="15" customHeight="1" x14ac:dyDescent="0.25">
      <c r="B46" s="284"/>
      <c r="C46" s="291"/>
      <c r="D46" s="291"/>
      <c r="E46" s="76"/>
      <c r="F46" s="76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0"/>
      <c r="AK46" s="4"/>
    </row>
    <row r="47" spans="2:41" ht="15.95" customHeight="1" x14ac:dyDescent="0.25">
      <c r="B47" s="284"/>
      <c r="C47" s="291"/>
      <c r="D47" s="291"/>
      <c r="E47" s="76"/>
      <c r="F47" s="76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10"/>
      <c r="AK47" s="4"/>
    </row>
    <row r="48" spans="2:41" ht="15.95" customHeight="1" x14ac:dyDescent="0.25">
      <c r="B48" s="285"/>
      <c r="C48" s="291" t="s">
        <v>0</v>
      </c>
      <c r="D48" s="291"/>
      <c r="E48" s="76">
        <f>COUNTA(E35:E47)*0.5</f>
        <v>0</v>
      </c>
      <c r="F48" s="76">
        <f>COUNTA(F35:F47)*0.5</f>
        <v>0</v>
      </c>
      <c r="G48" s="76">
        <f t="shared" ref="G48:Y48" si="4">COUNTA(G35:G47)*0.5</f>
        <v>0</v>
      </c>
      <c r="H48" s="76">
        <f t="shared" si="4"/>
        <v>0</v>
      </c>
      <c r="I48" s="76">
        <f t="shared" si="4"/>
        <v>0</v>
      </c>
      <c r="J48" s="76">
        <f t="shared" si="4"/>
        <v>0</v>
      </c>
      <c r="K48" s="76">
        <f t="shared" si="4"/>
        <v>0</v>
      </c>
      <c r="L48" s="76">
        <f t="shared" si="4"/>
        <v>0</v>
      </c>
      <c r="M48" s="76">
        <f t="shared" si="4"/>
        <v>0</v>
      </c>
      <c r="N48" s="76">
        <f t="shared" si="4"/>
        <v>0</v>
      </c>
      <c r="O48" s="76">
        <f t="shared" si="4"/>
        <v>0</v>
      </c>
      <c r="P48" s="76">
        <f t="shared" si="4"/>
        <v>0.5</v>
      </c>
      <c r="Q48" s="76">
        <f t="shared" si="4"/>
        <v>0.5</v>
      </c>
      <c r="R48" s="76">
        <f t="shared" si="4"/>
        <v>0.5</v>
      </c>
      <c r="S48" s="76">
        <f t="shared" si="4"/>
        <v>0.5</v>
      </c>
      <c r="T48" s="76">
        <f t="shared" si="4"/>
        <v>0.5</v>
      </c>
      <c r="U48" s="76">
        <f t="shared" si="4"/>
        <v>0.5</v>
      </c>
      <c r="V48" s="76">
        <f t="shared" si="4"/>
        <v>0</v>
      </c>
      <c r="W48" s="76">
        <f t="shared" si="4"/>
        <v>0</v>
      </c>
      <c r="X48" s="76">
        <f t="shared" si="4"/>
        <v>0</v>
      </c>
      <c r="Y48" s="76">
        <f t="shared" si="4"/>
        <v>0</v>
      </c>
      <c r="Z48" s="76">
        <f>COUNTA(Z35:Z47)*0.5</f>
        <v>0</v>
      </c>
      <c r="AA48" s="76">
        <f t="shared" ref="AA48:AI48" si="5">COUNTA(AA35:AA47)*0.5</f>
        <v>0</v>
      </c>
      <c r="AB48" s="76">
        <f t="shared" si="5"/>
        <v>0</v>
      </c>
      <c r="AC48" s="76">
        <f t="shared" si="5"/>
        <v>0.5</v>
      </c>
      <c r="AD48" s="76">
        <f t="shared" si="5"/>
        <v>0.5</v>
      </c>
      <c r="AE48" s="76">
        <f t="shared" si="5"/>
        <v>0.5</v>
      </c>
      <c r="AF48" s="76">
        <f t="shared" si="5"/>
        <v>0.5</v>
      </c>
      <c r="AG48" s="76">
        <f t="shared" si="5"/>
        <v>0.5</v>
      </c>
      <c r="AH48" s="76">
        <f t="shared" si="5"/>
        <v>0.5</v>
      </c>
      <c r="AI48" s="76">
        <f t="shared" si="5"/>
        <v>0.5</v>
      </c>
      <c r="AJ48" s="80">
        <f>SUM(AJ35:AJ47)</f>
        <v>6.5</v>
      </c>
      <c r="AK48" s="4"/>
    </row>
    <row r="50" spans="2:41" s="1" customFormat="1" ht="18.75" x14ac:dyDescent="0.3">
      <c r="B50" s="282">
        <v>42096</v>
      </c>
      <c r="C50" s="283"/>
      <c r="D50" s="283"/>
      <c r="E50" s="11" t="s">
        <v>35</v>
      </c>
      <c r="F50" s="11" t="s">
        <v>36</v>
      </c>
      <c r="G50" s="11" t="s">
        <v>37</v>
      </c>
      <c r="H50" s="11" t="s">
        <v>38</v>
      </c>
      <c r="I50" s="11" t="s">
        <v>39</v>
      </c>
      <c r="J50" s="11" t="s">
        <v>40</v>
      </c>
      <c r="K50" s="11" t="s">
        <v>9</v>
      </c>
      <c r="L50" s="12" t="s">
        <v>10</v>
      </c>
      <c r="M50" s="12" t="s">
        <v>11</v>
      </c>
      <c r="N50" s="12" t="s">
        <v>12</v>
      </c>
      <c r="O50" s="12" t="s">
        <v>13</v>
      </c>
      <c r="P50" s="12" t="s">
        <v>14</v>
      </c>
      <c r="Q50" s="12" t="s">
        <v>15</v>
      </c>
      <c r="R50" s="13" t="s">
        <v>16</v>
      </c>
      <c r="S50" s="13" t="s">
        <v>17</v>
      </c>
      <c r="T50" s="13" t="s">
        <v>18</v>
      </c>
      <c r="U50" s="13" t="s">
        <v>19</v>
      </c>
      <c r="V50" s="13" t="s">
        <v>20</v>
      </c>
      <c r="W50" s="13" t="s">
        <v>21</v>
      </c>
      <c r="X50" s="12" t="s">
        <v>22</v>
      </c>
      <c r="Y50" s="12" t="s">
        <v>23</v>
      </c>
      <c r="Z50" s="12" t="s">
        <v>24</v>
      </c>
      <c r="AA50" s="12" t="s">
        <v>25</v>
      </c>
      <c r="AB50" s="12" t="s">
        <v>26</v>
      </c>
      <c r="AC50" s="12" t="s">
        <v>27</v>
      </c>
      <c r="AD50" s="13" t="s">
        <v>28</v>
      </c>
      <c r="AE50" s="13" t="s">
        <v>29</v>
      </c>
      <c r="AF50" s="13" t="s">
        <v>30</v>
      </c>
      <c r="AG50" s="13" t="s">
        <v>31</v>
      </c>
      <c r="AH50" s="13" t="s">
        <v>32</v>
      </c>
      <c r="AI50" s="11" t="s">
        <v>33</v>
      </c>
      <c r="AJ50" s="80" t="s">
        <v>0</v>
      </c>
      <c r="AK50" s="4"/>
      <c r="AO50" s="8"/>
    </row>
    <row r="51" spans="2:41" ht="15" customHeight="1" x14ac:dyDescent="0.25">
      <c r="B51" s="15" t="s">
        <v>55</v>
      </c>
      <c r="C51" s="276"/>
      <c r="D51" s="278"/>
      <c r="E51" s="76"/>
      <c r="F51" s="76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0"/>
      <c r="AK51" s="4"/>
    </row>
    <row r="52" spans="2:41" ht="15" customHeight="1" x14ac:dyDescent="0.25">
      <c r="B52" s="16" t="s">
        <v>56</v>
      </c>
      <c r="C52" s="276"/>
      <c r="D52" s="278"/>
      <c r="E52" s="76"/>
      <c r="F52" s="76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0"/>
      <c r="AK52" s="4"/>
    </row>
    <row r="53" spans="2:41" ht="15" customHeight="1" x14ac:dyDescent="0.25">
      <c r="B53" s="286" t="s">
        <v>2</v>
      </c>
      <c r="C53" s="276"/>
      <c r="D53" s="278"/>
      <c r="E53" s="76"/>
      <c r="F53" s="76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0"/>
      <c r="AK53" s="4"/>
    </row>
    <row r="54" spans="2:41" ht="15" customHeight="1" x14ac:dyDescent="0.25">
      <c r="B54" s="284"/>
      <c r="C54" s="273"/>
      <c r="D54" s="275"/>
      <c r="E54" s="7"/>
      <c r="F54" s="7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0"/>
      <c r="AK54" s="4"/>
    </row>
    <row r="55" spans="2:41" ht="15" customHeight="1" x14ac:dyDescent="0.25">
      <c r="B55" s="284"/>
      <c r="C55" s="276"/>
      <c r="D55" s="278"/>
      <c r="E55" s="7"/>
      <c r="F55" s="7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0"/>
      <c r="AK55" s="4"/>
    </row>
    <row r="56" spans="2:41" ht="15" customHeight="1" x14ac:dyDescent="0.25">
      <c r="B56" s="284"/>
      <c r="C56" s="276"/>
      <c r="D56" s="278"/>
      <c r="E56" s="76"/>
      <c r="F56" s="76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0"/>
      <c r="AK56" s="4"/>
    </row>
    <row r="57" spans="2:41" ht="15" customHeight="1" x14ac:dyDescent="0.25">
      <c r="B57" s="284"/>
      <c r="C57" s="291" t="s">
        <v>105</v>
      </c>
      <c r="D57" s="291"/>
      <c r="E57" s="10"/>
      <c r="F57" s="10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91" t="s">
        <v>54</v>
      </c>
      <c r="AA57" s="91" t="s">
        <v>54</v>
      </c>
      <c r="AB57" s="91" t="s">
        <v>54</v>
      </c>
      <c r="AC57" s="91" t="s">
        <v>54</v>
      </c>
      <c r="AD57" s="91" t="s">
        <v>54</v>
      </c>
      <c r="AE57" s="91" t="s">
        <v>54</v>
      </c>
      <c r="AF57" s="91" t="s">
        <v>54</v>
      </c>
      <c r="AG57" s="91" t="s">
        <v>54</v>
      </c>
      <c r="AH57" s="91" t="s">
        <v>54</v>
      </c>
      <c r="AI57" s="91" t="s">
        <v>57</v>
      </c>
      <c r="AJ57" s="80">
        <v>5</v>
      </c>
      <c r="AK57" s="4"/>
    </row>
    <row r="58" spans="2:41" ht="15" customHeight="1" x14ac:dyDescent="0.25">
      <c r="B58" s="284"/>
      <c r="C58" s="291"/>
      <c r="D58" s="291"/>
      <c r="E58" s="76"/>
      <c r="F58" s="76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0"/>
      <c r="AK58" s="4"/>
    </row>
    <row r="59" spans="2:41" ht="15" customHeight="1" x14ac:dyDescent="0.25">
      <c r="B59" s="284"/>
      <c r="C59" s="304"/>
      <c r="D59" s="304"/>
      <c r="E59" s="76"/>
      <c r="F59" s="76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9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0"/>
      <c r="AK59" s="4"/>
    </row>
    <row r="60" spans="2:41" ht="15" customHeight="1" x14ac:dyDescent="0.25">
      <c r="B60" s="284"/>
      <c r="C60" s="291"/>
      <c r="D60" s="291"/>
      <c r="E60" s="76"/>
      <c r="F60" s="76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0"/>
      <c r="AK60" s="4"/>
    </row>
    <row r="61" spans="2:41" ht="15" customHeight="1" x14ac:dyDescent="0.25">
      <c r="B61" s="284"/>
      <c r="C61" s="291"/>
      <c r="D61" s="291"/>
      <c r="E61" s="76"/>
      <c r="F61" s="76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0"/>
      <c r="AK61" s="4"/>
    </row>
    <row r="62" spans="2:41" ht="15" customHeight="1" x14ac:dyDescent="0.25">
      <c r="B62" s="284"/>
      <c r="C62" s="291"/>
      <c r="D62" s="291"/>
      <c r="E62" s="76"/>
      <c r="F62" s="76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0"/>
      <c r="AK62" s="4"/>
    </row>
    <row r="63" spans="2:41" ht="15.95" customHeight="1" x14ac:dyDescent="0.25">
      <c r="B63" s="284"/>
      <c r="C63" s="305"/>
      <c r="D63" s="305"/>
      <c r="E63" s="76"/>
      <c r="F63" s="76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0"/>
      <c r="AK63" s="4"/>
    </row>
    <row r="64" spans="2:41" ht="15.95" customHeight="1" x14ac:dyDescent="0.25">
      <c r="B64" s="285"/>
      <c r="C64" s="291" t="s">
        <v>0</v>
      </c>
      <c r="D64" s="291"/>
      <c r="E64" s="76">
        <f>COUNTA(E51:E63)*0.5</f>
        <v>0</v>
      </c>
      <c r="F64" s="76">
        <f>COUNTA(F51:F63)*0.5</f>
        <v>0</v>
      </c>
      <c r="G64" s="76">
        <f t="shared" ref="G64:Y64" si="6">COUNTA(G51:G63)*0.5</f>
        <v>0</v>
      </c>
      <c r="H64" s="76">
        <f t="shared" si="6"/>
        <v>0</v>
      </c>
      <c r="I64" s="76">
        <f t="shared" si="6"/>
        <v>0</v>
      </c>
      <c r="J64" s="76">
        <f t="shared" si="6"/>
        <v>0</v>
      </c>
      <c r="K64" s="76">
        <f t="shared" si="6"/>
        <v>0</v>
      </c>
      <c r="L64" s="76">
        <f t="shared" si="6"/>
        <v>0</v>
      </c>
      <c r="M64" s="76">
        <f t="shared" si="6"/>
        <v>0</v>
      </c>
      <c r="N64" s="76">
        <f t="shared" si="6"/>
        <v>0</v>
      </c>
      <c r="O64" s="76">
        <f t="shared" si="6"/>
        <v>0</v>
      </c>
      <c r="P64" s="76">
        <f t="shared" si="6"/>
        <v>0</v>
      </c>
      <c r="Q64" s="76">
        <f t="shared" si="6"/>
        <v>0</v>
      </c>
      <c r="R64" s="76">
        <f t="shared" si="6"/>
        <v>0</v>
      </c>
      <c r="S64" s="76">
        <f t="shared" si="6"/>
        <v>0</v>
      </c>
      <c r="T64" s="76">
        <f t="shared" si="6"/>
        <v>0</v>
      </c>
      <c r="U64" s="76">
        <f t="shared" si="6"/>
        <v>0</v>
      </c>
      <c r="V64" s="76">
        <f t="shared" si="6"/>
        <v>0</v>
      </c>
      <c r="W64" s="76">
        <f t="shared" si="6"/>
        <v>0</v>
      </c>
      <c r="X64" s="76">
        <f t="shared" si="6"/>
        <v>0</v>
      </c>
      <c r="Y64" s="76">
        <f t="shared" si="6"/>
        <v>0</v>
      </c>
      <c r="Z64" s="76">
        <f>COUNTA(Z51:Z63)*0.5</f>
        <v>0.5</v>
      </c>
      <c r="AA64" s="76">
        <f t="shared" ref="AA64:AI64" si="7">COUNTA(AA51:AA63)*0.5</f>
        <v>0.5</v>
      </c>
      <c r="AB64" s="76">
        <f t="shared" si="7"/>
        <v>0.5</v>
      </c>
      <c r="AC64" s="76">
        <f t="shared" si="7"/>
        <v>0.5</v>
      </c>
      <c r="AD64" s="76">
        <f t="shared" si="7"/>
        <v>0.5</v>
      </c>
      <c r="AE64" s="76">
        <f t="shared" si="7"/>
        <v>0.5</v>
      </c>
      <c r="AF64" s="76">
        <f t="shared" si="7"/>
        <v>0.5</v>
      </c>
      <c r="AG64" s="76">
        <f t="shared" si="7"/>
        <v>0.5</v>
      </c>
      <c r="AH64" s="76">
        <f t="shared" si="7"/>
        <v>0.5</v>
      </c>
      <c r="AI64" s="76">
        <f t="shared" si="7"/>
        <v>0.5</v>
      </c>
      <c r="AJ64" s="80">
        <f>SUM(AJ51:AJ63)</f>
        <v>5</v>
      </c>
      <c r="AK64" s="4"/>
    </row>
    <row r="66" spans="2:41" s="1" customFormat="1" ht="18.75" x14ac:dyDescent="0.3">
      <c r="B66" s="282">
        <v>42097</v>
      </c>
      <c r="C66" s="283"/>
      <c r="D66" s="283"/>
      <c r="E66" s="11" t="s">
        <v>35</v>
      </c>
      <c r="F66" s="11" t="s">
        <v>36</v>
      </c>
      <c r="G66" s="11" t="s">
        <v>37</v>
      </c>
      <c r="H66" s="11" t="s">
        <v>38</v>
      </c>
      <c r="I66" s="11" t="s">
        <v>39</v>
      </c>
      <c r="J66" s="11" t="s">
        <v>40</v>
      </c>
      <c r="K66" s="11" t="s">
        <v>9</v>
      </c>
      <c r="L66" s="12" t="s">
        <v>10</v>
      </c>
      <c r="M66" s="12" t="s">
        <v>11</v>
      </c>
      <c r="N66" s="12" t="s">
        <v>12</v>
      </c>
      <c r="O66" s="12" t="s">
        <v>13</v>
      </c>
      <c r="P66" s="12" t="s">
        <v>14</v>
      </c>
      <c r="Q66" s="12" t="s">
        <v>15</v>
      </c>
      <c r="R66" s="13" t="s">
        <v>16</v>
      </c>
      <c r="S66" s="13" t="s">
        <v>17</v>
      </c>
      <c r="T66" s="13" t="s">
        <v>18</v>
      </c>
      <c r="U66" s="13" t="s">
        <v>19</v>
      </c>
      <c r="V66" s="13" t="s">
        <v>20</v>
      </c>
      <c r="W66" s="13" t="s">
        <v>21</v>
      </c>
      <c r="X66" s="12" t="s">
        <v>22</v>
      </c>
      <c r="Y66" s="12" t="s">
        <v>23</v>
      </c>
      <c r="Z66" s="12" t="s">
        <v>24</v>
      </c>
      <c r="AA66" s="12" t="s">
        <v>25</v>
      </c>
      <c r="AB66" s="12" t="s">
        <v>26</v>
      </c>
      <c r="AC66" s="12" t="s">
        <v>27</v>
      </c>
      <c r="AD66" s="13" t="s">
        <v>28</v>
      </c>
      <c r="AE66" s="13" t="s">
        <v>29</v>
      </c>
      <c r="AF66" s="13" t="s">
        <v>30</v>
      </c>
      <c r="AG66" s="13" t="s">
        <v>31</v>
      </c>
      <c r="AH66" s="13" t="s">
        <v>32</v>
      </c>
      <c r="AI66" s="11" t="s">
        <v>33</v>
      </c>
      <c r="AJ66" s="80" t="s">
        <v>0</v>
      </c>
      <c r="AK66" s="4"/>
      <c r="AO66" s="8"/>
    </row>
    <row r="67" spans="2:41" ht="15" customHeight="1" x14ac:dyDescent="0.25">
      <c r="B67" s="15" t="s">
        <v>55</v>
      </c>
      <c r="C67" s="291"/>
      <c r="D67" s="291"/>
      <c r="E67" s="76"/>
      <c r="F67" s="76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0"/>
      <c r="AK67" s="4"/>
    </row>
    <row r="68" spans="2:41" ht="15" customHeight="1" x14ac:dyDescent="0.25">
      <c r="B68" s="16" t="s">
        <v>56</v>
      </c>
      <c r="C68" s="291"/>
      <c r="D68" s="291"/>
      <c r="E68" s="76"/>
      <c r="F68" s="76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0"/>
      <c r="AK68" s="4"/>
    </row>
    <row r="69" spans="2:41" ht="15" customHeight="1" x14ac:dyDescent="0.25">
      <c r="B69" s="286" t="s">
        <v>3</v>
      </c>
      <c r="C69" s="291"/>
      <c r="D69" s="291"/>
      <c r="E69" s="76"/>
      <c r="F69" s="76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0"/>
      <c r="AK69" s="4"/>
    </row>
    <row r="70" spans="2:41" ht="15" customHeight="1" x14ac:dyDescent="0.25">
      <c r="B70" s="284"/>
      <c r="C70" s="291"/>
      <c r="D70" s="291"/>
      <c r="E70" s="76"/>
      <c r="F70" s="76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0"/>
      <c r="AK70" s="4"/>
    </row>
    <row r="71" spans="2:41" ht="15" customHeight="1" x14ac:dyDescent="0.25">
      <c r="B71" s="284"/>
      <c r="C71" s="291"/>
      <c r="D71" s="291"/>
      <c r="E71" s="7"/>
      <c r="F71" s="7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0"/>
      <c r="AK71" s="4"/>
    </row>
    <row r="72" spans="2:41" ht="15" customHeight="1" x14ac:dyDescent="0.25">
      <c r="B72" s="284"/>
      <c r="C72" s="291"/>
      <c r="D72" s="291"/>
      <c r="E72" s="76"/>
      <c r="F72" s="76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0"/>
      <c r="AK72" s="4"/>
    </row>
    <row r="73" spans="2:41" ht="15" customHeight="1" x14ac:dyDescent="0.25">
      <c r="B73" s="284"/>
      <c r="C73" s="291" t="s">
        <v>105</v>
      </c>
      <c r="D73" s="291"/>
      <c r="E73" s="10"/>
      <c r="F73" s="10"/>
      <c r="G73" s="83"/>
      <c r="H73" s="83"/>
      <c r="I73" s="83"/>
      <c r="J73" s="83"/>
      <c r="K73" s="83"/>
      <c r="L73" s="83"/>
      <c r="M73" s="83"/>
      <c r="N73" s="91"/>
      <c r="O73" s="91"/>
      <c r="P73" s="91" t="s">
        <v>54</v>
      </c>
      <c r="Q73" s="91" t="s">
        <v>54</v>
      </c>
      <c r="R73" s="91" t="s">
        <v>54</v>
      </c>
      <c r="S73" s="91" t="s">
        <v>54</v>
      </c>
      <c r="T73" s="10" t="s">
        <v>57</v>
      </c>
      <c r="U73" s="10" t="s">
        <v>57</v>
      </c>
      <c r="V73" s="10" t="s">
        <v>57</v>
      </c>
      <c r="W73" s="10" t="s">
        <v>57</v>
      </c>
      <c r="X73" s="91"/>
      <c r="Y73" s="91"/>
      <c r="Z73" s="91"/>
      <c r="AA73" s="91"/>
      <c r="AB73" s="91" t="s">
        <v>54</v>
      </c>
      <c r="AC73" s="91" t="s">
        <v>57</v>
      </c>
      <c r="AD73" s="91" t="s">
        <v>57</v>
      </c>
      <c r="AE73" s="91" t="s">
        <v>54</v>
      </c>
      <c r="AF73" s="91" t="s">
        <v>54</v>
      </c>
      <c r="AG73" s="91" t="s">
        <v>54</v>
      </c>
      <c r="AH73" s="91" t="s">
        <v>54</v>
      </c>
      <c r="AI73" s="91" t="s">
        <v>57</v>
      </c>
      <c r="AJ73" s="80">
        <v>8</v>
      </c>
      <c r="AK73" s="4"/>
    </row>
    <row r="74" spans="2:41" ht="15" customHeight="1" x14ac:dyDescent="0.25">
      <c r="B74" s="284"/>
      <c r="C74" s="291"/>
      <c r="D74" s="291"/>
      <c r="E74" s="76"/>
      <c r="F74" s="76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0"/>
      <c r="AK74" s="4"/>
    </row>
    <row r="75" spans="2:41" ht="15" customHeight="1" x14ac:dyDescent="0.25">
      <c r="B75" s="284"/>
      <c r="C75" s="304"/>
      <c r="D75" s="304"/>
      <c r="E75" s="76"/>
      <c r="F75" s="76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0"/>
      <c r="AK75" s="4"/>
    </row>
    <row r="76" spans="2:41" ht="15" customHeight="1" x14ac:dyDescent="0.25">
      <c r="B76" s="284"/>
      <c r="C76" s="291"/>
      <c r="D76" s="291"/>
      <c r="E76" s="76"/>
      <c r="F76" s="76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0"/>
      <c r="AK76" s="4"/>
    </row>
    <row r="77" spans="2:41" ht="15" customHeight="1" x14ac:dyDescent="0.25">
      <c r="B77" s="284"/>
      <c r="C77" s="291"/>
      <c r="D77" s="291"/>
      <c r="E77" s="76"/>
      <c r="F77" s="76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0"/>
      <c r="AK77" s="4"/>
    </row>
    <row r="78" spans="2:41" ht="15" customHeight="1" x14ac:dyDescent="0.25">
      <c r="B78" s="284"/>
      <c r="C78" s="291"/>
      <c r="D78" s="291"/>
      <c r="E78" s="76"/>
      <c r="F78" s="76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9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0"/>
      <c r="AK78" s="4"/>
    </row>
    <row r="79" spans="2:41" ht="15.95" customHeight="1" x14ac:dyDescent="0.25">
      <c r="B79" s="284"/>
      <c r="C79" s="305"/>
      <c r="D79" s="305"/>
      <c r="E79" s="76"/>
      <c r="F79" s="76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0"/>
      <c r="AK79" s="4"/>
    </row>
    <row r="80" spans="2:41" ht="15.95" customHeight="1" x14ac:dyDescent="0.25">
      <c r="B80" s="285"/>
      <c r="C80" s="291" t="s">
        <v>0</v>
      </c>
      <c r="D80" s="291"/>
      <c r="E80" s="76">
        <f>COUNTA(E67:E79)*0.5</f>
        <v>0</v>
      </c>
      <c r="F80" s="76">
        <f>COUNTA(F67:F79)*0.5</f>
        <v>0</v>
      </c>
      <c r="G80" s="76">
        <f t="shared" ref="G80:Y80" si="8">COUNTA(G67:G79)*0.5</f>
        <v>0</v>
      </c>
      <c r="H80" s="76">
        <f t="shared" si="8"/>
        <v>0</v>
      </c>
      <c r="I80" s="76">
        <f t="shared" si="8"/>
        <v>0</v>
      </c>
      <c r="J80" s="76">
        <f t="shared" si="8"/>
        <v>0</v>
      </c>
      <c r="K80" s="76">
        <f t="shared" si="8"/>
        <v>0</v>
      </c>
      <c r="L80" s="76">
        <f t="shared" si="8"/>
        <v>0</v>
      </c>
      <c r="M80" s="76">
        <f t="shared" si="8"/>
        <v>0</v>
      </c>
      <c r="N80" s="76">
        <f t="shared" si="8"/>
        <v>0</v>
      </c>
      <c r="O80" s="76">
        <f t="shared" si="8"/>
        <v>0</v>
      </c>
      <c r="P80" s="76">
        <f t="shared" si="8"/>
        <v>0.5</v>
      </c>
      <c r="Q80" s="76">
        <f t="shared" si="8"/>
        <v>0.5</v>
      </c>
      <c r="R80" s="76">
        <f t="shared" si="8"/>
        <v>0.5</v>
      </c>
      <c r="S80" s="76">
        <f t="shared" si="8"/>
        <v>0.5</v>
      </c>
      <c r="T80" s="76">
        <f t="shared" si="8"/>
        <v>0.5</v>
      </c>
      <c r="U80" s="76">
        <f t="shared" si="8"/>
        <v>0.5</v>
      </c>
      <c r="V80" s="76">
        <f t="shared" si="8"/>
        <v>0.5</v>
      </c>
      <c r="W80" s="76">
        <f t="shared" si="8"/>
        <v>0.5</v>
      </c>
      <c r="X80" s="76">
        <f t="shared" si="8"/>
        <v>0</v>
      </c>
      <c r="Y80" s="76">
        <f t="shared" si="8"/>
        <v>0</v>
      </c>
      <c r="Z80" s="76">
        <f>COUNTA(Z67:Z79)*0.5</f>
        <v>0</v>
      </c>
      <c r="AA80" s="76">
        <f t="shared" ref="AA80:AI80" si="9">COUNTA(AA67:AA79)*0.5</f>
        <v>0</v>
      </c>
      <c r="AB80" s="76">
        <f t="shared" si="9"/>
        <v>0.5</v>
      </c>
      <c r="AC80" s="76">
        <f t="shared" si="9"/>
        <v>0.5</v>
      </c>
      <c r="AD80" s="76">
        <f t="shared" si="9"/>
        <v>0.5</v>
      </c>
      <c r="AE80" s="76">
        <f t="shared" si="9"/>
        <v>0.5</v>
      </c>
      <c r="AF80" s="76">
        <f t="shared" si="9"/>
        <v>0.5</v>
      </c>
      <c r="AG80" s="76">
        <f t="shared" si="9"/>
        <v>0.5</v>
      </c>
      <c r="AH80" s="76">
        <f t="shared" si="9"/>
        <v>0.5</v>
      </c>
      <c r="AI80" s="76">
        <f t="shared" si="9"/>
        <v>0.5</v>
      </c>
      <c r="AJ80" s="80">
        <f>SUM(AJ67:AJ79)</f>
        <v>8</v>
      </c>
      <c r="AK80" s="4"/>
    </row>
    <row r="82" spans="2:41" s="1" customFormat="1" ht="18.75" x14ac:dyDescent="0.3">
      <c r="B82" s="282">
        <v>42098</v>
      </c>
      <c r="C82" s="283"/>
      <c r="D82" s="283"/>
      <c r="E82" s="11" t="s">
        <v>35</v>
      </c>
      <c r="F82" s="11" t="s">
        <v>36</v>
      </c>
      <c r="G82" s="11" t="s">
        <v>37</v>
      </c>
      <c r="H82" s="11" t="s">
        <v>38</v>
      </c>
      <c r="I82" s="11" t="s">
        <v>39</v>
      </c>
      <c r="J82" s="11" t="s">
        <v>40</v>
      </c>
      <c r="K82" s="11" t="s">
        <v>9</v>
      </c>
      <c r="L82" s="12" t="s">
        <v>10</v>
      </c>
      <c r="M82" s="12" t="s">
        <v>11</v>
      </c>
      <c r="N82" s="12" t="s">
        <v>12</v>
      </c>
      <c r="O82" s="12" t="s">
        <v>13</v>
      </c>
      <c r="P82" s="12" t="s">
        <v>14</v>
      </c>
      <c r="Q82" s="12" t="s">
        <v>15</v>
      </c>
      <c r="R82" s="13" t="s">
        <v>16</v>
      </c>
      <c r="S82" s="13" t="s">
        <v>17</v>
      </c>
      <c r="T82" s="13" t="s">
        <v>18</v>
      </c>
      <c r="U82" s="13" t="s">
        <v>19</v>
      </c>
      <c r="V82" s="13" t="s">
        <v>20</v>
      </c>
      <c r="W82" s="13" t="s">
        <v>21</v>
      </c>
      <c r="X82" s="12" t="s">
        <v>22</v>
      </c>
      <c r="Y82" s="12" t="s">
        <v>23</v>
      </c>
      <c r="Z82" s="12" t="s">
        <v>24</v>
      </c>
      <c r="AA82" s="12" t="s">
        <v>25</v>
      </c>
      <c r="AB82" s="12" t="s">
        <v>26</v>
      </c>
      <c r="AC82" s="12" t="s">
        <v>27</v>
      </c>
      <c r="AD82" s="13" t="s">
        <v>28</v>
      </c>
      <c r="AE82" s="13" t="s">
        <v>29</v>
      </c>
      <c r="AF82" s="13" t="s">
        <v>30</v>
      </c>
      <c r="AG82" s="13" t="s">
        <v>31</v>
      </c>
      <c r="AH82" s="13" t="s">
        <v>32</v>
      </c>
      <c r="AI82" s="11" t="s">
        <v>33</v>
      </c>
      <c r="AJ82" s="80" t="s">
        <v>0</v>
      </c>
      <c r="AK82" s="4"/>
      <c r="AO82" s="8"/>
    </row>
    <row r="83" spans="2:41" ht="15" customHeight="1" x14ac:dyDescent="0.25">
      <c r="B83" s="15" t="s">
        <v>55</v>
      </c>
      <c r="C83" s="291"/>
      <c r="D83" s="291"/>
      <c r="E83" s="76"/>
      <c r="F83" s="76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0"/>
      <c r="AK83" s="4"/>
    </row>
    <row r="84" spans="2:41" ht="15" customHeight="1" x14ac:dyDescent="0.25">
      <c r="B84" s="16" t="s">
        <v>56</v>
      </c>
      <c r="C84" s="291"/>
      <c r="D84" s="291"/>
      <c r="E84" s="76"/>
      <c r="F84" s="76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0"/>
      <c r="AK84" s="4"/>
    </row>
    <row r="85" spans="2:41" ht="15" customHeight="1" x14ac:dyDescent="0.25">
      <c r="B85" s="286" t="s">
        <v>4</v>
      </c>
      <c r="C85" s="291"/>
      <c r="D85" s="291"/>
      <c r="E85" s="76"/>
      <c r="F85" s="76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0"/>
      <c r="AK85" s="4"/>
    </row>
    <row r="86" spans="2:41" ht="15" customHeight="1" x14ac:dyDescent="0.25">
      <c r="B86" s="284"/>
      <c r="C86" s="291"/>
      <c r="D86" s="291"/>
      <c r="E86" s="76"/>
      <c r="F86" s="76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0"/>
      <c r="AK86" s="4"/>
    </row>
    <row r="87" spans="2:41" ht="15" customHeight="1" x14ac:dyDescent="0.25">
      <c r="B87" s="284"/>
      <c r="C87" s="291"/>
      <c r="D87" s="291"/>
      <c r="E87" s="7"/>
      <c r="F87" s="7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0"/>
      <c r="AK87" s="4"/>
    </row>
    <row r="88" spans="2:41" ht="15" customHeight="1" x14ac:dyDescent="0.25">
      <c r="B88" s="284"/>
      <c r="C88" s="291"/>
      <c r="D88" s="291"/>
      <c r="E88" s="76"/>
      <c r="F88" s="76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0"/>
      <c r="AK88" s="4"/>
    </row>
    <row r="89" spans="2:41" ht="15" customHeight="1" x14ac:dyDescent="0.25">
      <c r="B89" s="284"/>
      <c r="C89" s="291" t="s">
        <v>105</v>
      </c>
      <c r="D89" s="291"/>
      <c r="E89" s="10"/>
      <c r="F89" s="10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91"/>
      <c r="Y89" s="91"/>
      <c r="Z89" s="91" t="s">
        <v>54</v>
      </c>
      <c r="AA89" s="91" t="s">
        <v>54</v>
      </c>
      <c r="AB89" s="91" t="s">
        <v>54</v>
      </c>
      <c r="AC89" s="91" t="s">
        <v>54</v>
      </c>
      <c r="AD89" s="91" t="s">
        <v>54</v>
      </c>
      <c r="AE89" s="91" t="s">
        <v>54</v>
      </c>
      <c r="AF89" s="91" t="s">
        <v>54</v>
      </c>
      <c r="AG89" s="91" t="s">
        <v>54</v>
      </c>
      <c r="AH89" s="91" t="s">
        <v>54</v>
      </c>
      <c r="AI89" s="91" t="s">
        <v>57</v>
      </c>
      <c r="AJ89" s="80">
        <v>5</v>
      </c>
      <c r="AK89" s="4"/>
    </row>
    <row r="90" spans="2:41" ht="15" customHeight="1" x14ac:dyDescent="0.25">
      <c r="B90" s="284"/>
      <c r="C90" s="291"/>
      <c r="D90" s="291"/>
      <c r="E90" s="76"/>
      <c r="F90" s="76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0"/>
      <c r="AK90" s="4"/>
    </row>
    <row r="91" spans="2:41" ht="15" customHeight="1" x14ac:dyDescent="0.25">
      <c r="B91" s="284"/>
      <c r="C91" s="304"/>
      <c r="D91" s="304"/>
      <c r="E91" s="76"/>
      <c r="F91" s="76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0"/>
      <c r="AK91" s="4"/>
    </row>
    <row r="92" spans="2:41" ht="15" customHeight="1" x14ac:dyDescent="0.25">
      <c r="B92" s="284"/>
      <c r="C92" s="291"/>
      <c r="D92" s="291"/>
      <c r="E92" s="76"/>
      <c r="F92" s="76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0"/>
      <c r="AK92" s="4"/>
    </row>
    <row r="93" spans="2:41" ht="15" customHeight="1" x14ac:dyDescent="0.25">
      <c r="B93" s="284"/>
      <c r="C93" s="291"/>
      <c r="D93" s="291"/>
      <c r="E93" s="76"/>
      <c r="F93" s="76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0"/>
      <c r="AK93" s="4"/>
    </row>
    <row r="94" spans="2:41" ht="15" customHeight="1" x14ac:dyDescent="0.25">
      <c r="B94" s="284"/>
      <c r="C94" s="273"/>
      <c r="D94" s="275"/>
      <c r="E94" s="76"/>
      <c r="F94" s="76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0"/>
      <c r="AK94" s="4"/>
    </row>
    <row r="95" spans="2:41" ht="15.95" customHeight="1" x14ac:dyDescent="0.25">
      <c r="B95" s="284"/>
      <c r="C95" s="291"/>
      <c r="D95" s="291"/>
      <c r="E95" s="76"/>
      <c r="F95" s="76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0"/>
      <c r="AK95" s="4"/>
    </row>
    <row r="96" spans="2:41" ht="15.95" customHeight="1" x14ac:dyDescent="0.25">
      <c r="B96" s="285"/>
      <c r="C96" s="291" t="s">
        <v>0</v>
      </c>
      <c r="D96" s="291"/>
      <c r="E96" s="76">
        <f>COUNTA(E83:E95)*0.5</f>
        <v>0</v>
      </c>
      <c r="F96" s="76">
        <f>COUNTA(F83:F95)*0.5</f>
        <v>0</v>
      </c>
      <c r="G96" s="76">
        <f t="shared" ref="G96:Y96" si="10">COUNTA(G83:G95)*0.5</f>
        <v>0</v>
      </c>
      <c r="H96" s="76">
        <f t="shared" si="10"/>
        <v>0</v>
      </c>
      <c r="I96" s="76">
        <f t="shared" si="10"/>
        <v>0</v>
      </c>
      <c r="J96" s="76">
        <f t="shared" si="10"/>
        <v>0</v>
      </c>
      <c r="K96" s="76">
        <f t="shared" si="10"/>
        <v>0</v>
      </c>
      <c r="L96" s="76">
        <f t="shared" si="10"/>
        <v>0</v>
      </c>
      <c r="M96" s="76">
        <f t="shared" si="10"/>
        <v>0</v>
      </c>
      <c r="N96" s="76">
        <f t="shared" si="10"/>
        <v>0</v>
      </c>
      <c r="O96" s="76">
        <f t="shared" si="10"/>
        <v>0</v>
      </c>
      <c r="P96" s="76">
        <f t="shared" si="10"/>
        <v>0</v>
      </c>
      <c r="Q96" s="76">
        <f t="shared" si="10"/>
        <v>0</v>
      </c>
      <c r="R96" s="76">
        <f t="shared" si="10"/>
        <v>0</v>
      </c>
      <c r="S96" s="76">
        <f t="shared" si="10"/>
        <v>0</v>
      </c>
      <c r="T96" s="76">
        <f t="shared" si="10"/>
        <v>0</v>
      </c>
      <c r="U96" s="76">
        <f t="shared" si="10"/>
        <v>0</v>
      </c>
      <c r="V96" s="76">
        <f t="shared" si="10"/>
        <v>0</v>
      </c>
      <c r="W96" s="76">
        <f t="shared" si="10"/>
        <v>0</v>
      </c>
      <c r="X96" s="76">
        <f t="shared" si="10"/>
        <v>0</v>
      </c>
      <c r="Y96" s="76">
        <f t="shared" si="10"/>
        <v>0</v>
      </c>
      <c r="Z96" s="76">
        <f>COUNTA(Z83:Z95)*0.5</f>
        <v>0.5</v>
      </c>
      <c r="AA96" s="76">
        <f t="shared" ref="AA96:AI96" si="11">COUNTA(AA83:AA95)*0.5</f>
        <v>0.5</v>
      </c>
      <c r="AB96" s="76">
        <f t="shared" si="11"/>
        <v>0.5</v>
      </c>
      <c r="AC96" s="76">
        <f t="shared" si="11"/>
        <v>0.5</v>
      </c>
      <c r="AD96" s="76">
        <f t="shared" si="11"/>
        <v>0.5</v>
      </c>
      <c r="AE96" s="76">
        <f t="shared" si="11"/>
        <v>0.5</v>
      </c>
      <c r="AF96" s="76">
        <f t="shared" si="11"/>
        <v>0.5</v>
      </c>
      <c r="AG96" s="76">
        <f t="shared" si="11"/>
        <v>0.5</v>
      </c>
      <c r="AH96" s="76">
        <f t="shared" si="11"/>
        <v>0.5</v>
      </c>
      <c r="AI96" s="76">
        <f t="shared" si="11"/>
        <v>0.5</v>
      </c>
      <c r="AJ96" s="80">
        <f>SUM(AJ83:AJ95)</f>
        <v>5</v>
      </c>
      <c r="AK96" s="4"/>
    </row>
    <row r="98" spans="2:41" s="1" customFormat="1" ht="18.75" x14ac:dyDescent="0.3">
      <c r="B98" s="282">
        <v>42099</v>
      </c>
      <c r="C98" s="283"/>
      <c r="D98" s="283"/>
      <c r="E98" s="11" t="s">
        <v>35</v>
      </c>
      <c r="F98" s="11" t="s">
        <v>36</v>
      </c>
      <c r="G98" s="11" t="s">
        <v>37</v>
      </c>
      <c r="H98" s="11" t="s">
        <v>38</v>
      </c>
      <c r="I98" s="11" t="s">
        <v>39</v>
      </c>
      <c r="J98" s="11" t="s">
        <v>40</v>
      </c>
      <c r="K98" s="11" t="s">
        <v>9</v>
      </c>
      <c r="L98" s="12" t="s">
        <v>10</v>
      </c>
      <c r="M98" s="12" t="s">
        <v>11</v>
      </c>
      <c r="N98" s="12" t="s">
        <v>12</v>
      </c>
      <c r="O98" s="12" t="s">
        <v>13</v>
      </c>
      <c r="P98" s="13" t="s">
        <v>14</v>
      </c>
      <c r="Q98" s="13" t="s">
        <v>15</v>
      </c>
      <c r="R98" s="13" t="s">
        <v>16</v>
      </c>
      <c r="S98" s="13" t="s">
        <v>17</v>
      </c>
      <c r="T98" s="19" t="s">
        <v>18</v>
      </c>
      <c r="U98" s="19" t="s">
        <v>19</v>
      </c>
      <c r="V98" s="19" t="s">
        <v>20</v>
      </c>
      <c r="W98" s="19" t="s">
        <v>21</v>
      </c>
      <c r="X98" s="19" t="s">
        <v>22</v>
      </c>
      <c r="Y98" s="19" t="s">
        <v>23</v>
      </c>
      <c r="Z98" s="19" t="s">
        <v>24</v>
      </c>
      <c r="AA98" s="19" t="s">
        <v>25</v>
      </c>
      <c r="AB98" s="19" t="s">
        <v>26</v>
      </c>
      <c r="AC98" s="19" t="s">
        <v>27</v>
      </c>
      <c r="AD98" s="19" t="s">
        <v>28</v>
      </c>
      <c r="AE98" s="19" t="s">
        <v>29</v>
      </c>
      <c r="AF98" s="19" t="s">
        <v>30</v>
      </c>
      <c r="AG98" s="19" t="s">
        <v>31</v>
      </c>
      <c r="AH98" s="19" t="s">
        <v>32</v>
      </c>
      <c r="AI98" s="11" t="s">
        <v>33</v>
      </c>
      <c r="AJ98" s="80" t="s">
        <v>0</v>
      </c>
      <c r="AK98" s="4"/>
      <c r="AO98" s="8"/>
    </row>
    <row r="99" spans="2:41" ht="15" customHeight="1" x14ac:dyDescent="0.25">
      <c r="B99" s="15" t="s">
        <v>55</v>
      </c>
      <c r="C99" s="305"/>
      <c r="D99" s="305"/>
      <c r="E99" s="76" t="s">
        <v>54</v>
      </c>
      <c r="F99" s="76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0"/>
      <c r="AK99" s="4"/>
    </row>
    <row r="100" spans="2:41" ht="15" customHeight="1" x14ac:dyDescent="0.25">
      <c r="B100" s="16" t="s">
        <v>56</v>
      </c>
      <c r="C100" s="305"/>
      <c r="D100" s="305"/>
      <c r="E100" s="76"/>
      <c r="F100" s="76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0"/>
      <c r="AK100" s="4"/>
    </row>
    <row r="101" spans="2:41" ht="15" customHeight="1" x14ac:dyDescent="0.25">
      <c r="B101" s="286" t="s">
        <v>5</v>
      </c>
      <c r="C101" s="291"/>
      <c r="D101" s="291"/>
      <c r="E101" s="76"/>
      <c r="F101" s="76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0"/>
      <c r="AK101" s="4"/>
    </row>
    <row r="102" spans="2:41" ht="15" customHeight="1" x14ac:dyDescent="0.25">
      <c r="B102" s="284"/>
      <c r="C102" s="273"/>
      <c r="D102" s="275"/>
      <c r="E102" s="76"/>
      <c r="F102" s="76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0"/>
      <c r="AK102" s="4"/>
    </row>
    <row r="103" spans="2:41" ht="15" customHeight="1" x14ac:dyDescent="0.25">
      <c r="B103" s="284"/>
      <c r="C103" s="305"/>
      <c r="D103" s="305"/>
      <c r="E103" s="7"/>
      <c r="F103" s="7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0"/>
      <c r="AK103" s="4"/>
    </row>
    <row r="104" spans="2:41" ht="15" customHeight="1" x14ac:dyDescent="0.25">
      <c r="B104" s="284"/>
      <c r="C104" s="305"/>
      <c r="D104" s="305"/>
      <c r="E104" s="76"/>
      <c r="F104" s="76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0"/>
      <c r="AK104" s="4"/>
    </row>
    <row r="105" spans="2:41" ht="15" customHeight="1" x14ac:dyDescent="0.25">
      <c r="B105" s="284"/>
      <c r="C105" s="291" t="s">
        <v>105</v>
      </c>
      <c r="D105" s="291"/>
      <c r="E105" s="10"/>
      <c r="F105" s="10"/>
      <c r="G105" s="83"/>
      <c r="H105" s="83"/>
      <c r="I105" s="83"/>
      <c r="J105" s="83"/>
      <c r="K105" s="10" t="s">
        <v>57</v>
      </c>
      <c r="L105" s="10" t="s">
        <v>57</v>
      </c>
      <c r="M105" s="10" t="s">
        <v>57</v>
      </c>
      <c r="N105" s="10" t="s">
        <v>57</v>
      </c>
      <c r="O105" s="10" t="s">
        <v>57</v>
      </c>
      <c r="P105" s="10" t="s">
        <v>57</v>
      </c>
      <c r="Q105" s="10" t="s">
        <v>57</v>
      </c>
      <c r="R105" s="10" t="s">
        <v>57</v>
      </c>
      <c r="S105" s="10" t="s">
        <v>57</v>
      </c>
      <c r="T105" s="10" t="s">
        <v>57</v>
      </c>
      <c r="U105" s="10" t="s">
        <v>57</v>
      </c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0">
        <v>5.5</v>
      </c>
      <c r="AK105" s="4"/>
    </row>
    <row r="106" spans="2:41" ht="15" customHeight="1" x14ac:dyDescent="0.25">
      <c r="B106" s="284"/>
      <c r="C106" s="291"/>
      <c r="D106" s="291"/>
      <c r="E106" s="76"/>
      <c r="F106" s="76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0"/>
      <c r="AK106" s="4"/>
    </row>
    <row r="107" spans="2:41" ht="15" customHeight="1" x14ac:dyDescent="0.25">
      <c r="B107" s="284"/>
      <c r="C107" s="304"/>
      <c r="D107" s="304"/>
      <c r="E107" s="76"/>
      <c r="F107" s="76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0"/>
      <c r="AK107" s="4"/>
    </row>
    <row r="108" spans="2:41" ht="15" customHeight="1" x14ac:dyDescent="0.25">
      <c r="B108" s="284"/>
      <c r="C108" s="291"/>
      <c r="D108" s="291"/>
      <c r="E108" s="76"/>
      <c r="F108" s="76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0"/>
      <c r="AK108" s="4"/>
    </row>
    <row r="109" spans="2:41" ht="15" customHeight="1" x14ac:dyDescent="0.25">
      <c r="B109" s="284"/>
      <c r="C109" s="291"/>
      <c r="D109" s="291"/>
      <c r="E109" s="76"/>
      <c r="F109" s="76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0"/>
      <c r="AK109" s="4"/>
    </row>
    <row r="110" spans="2:41" ht="15" customHeight="1" x14ac:dyDescent="0.25">
      <c r="B110" s="284"/>
      <c r="C110" s="273"/>
      <c r="D110" s="275"/>
      <c r="E110" s="76"/>
      <c r="F110" s="76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0"/>
      <c r="AK110" s="4"/>
    </row>
    <row r="111" spans="2:41" ht="15.95" customHeight="1" x14ac:dyDescent="0.25">
      <c r="B111" s="284"/>
      <c r="C111" s="291"/>
      <c r="D111" s="291"/>
      <c r="E111" s="76"/>
      <c r="F111" s="76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0"/>
      <c r="AK111" s="4"/>
    </row>
    <row r="112" spans="2:41" ht="15.95" customHeight="1" x14ac:dyDescent="0.25">
      <c r="B112" s="285"/>
      <c r="C112" s="291" t="s">
        <v>0</v>
      </c>
      <c r="D112" s="291"/>
      <c r="E112" s="76">
        <f>COUNTA(E99:E111)*0.5</f>
        <v>0.5</v>
      </c>
      <c r="F112" s="76">
        <f>COUNTA(F99:F111)*0.5</f>
        <v>0</v>
      </c>
      <c r="G112" s="76">
        <f t="shared" ref="G112:Y112" si="12">COUNTA(G99:G111)*0.5</f>
        <v>0</v>
      </c>
      <c r="H112" s="76">
        <f t="shared" si="12"/>
        <v>0</v>
      </c>
      <c r="I112" s="76">
        <f t="shared" si="12"/>
        <v>0</v>
      </c>
      <c r="J112" s="76">
        <f t="shared" si="12"/>
        <v>0</v>
      </c>
      <c r="K112" s="76">
        <f t="shared" si="12"/>
        <v>0.5</v>
      </c>
      <c r="L112" s="76">
        <f t="shared" si="12"/>
        <v>0.5</v>
      </c>
      <c r="M112" s="76">
        <f t="shared" si="12"/>
        <v>0.5</v>
      </c>
      <c r="N112" s="76">
        <f t="shared" si="12"/>
        <v>0.5</v>
      </c>
      <c r="O112" s="76">
        <f t="shared" si="12"/>
        <v>0.5</v>
      </c>
      <c r="P112" s="76">
        <f t="shared" si="12"/>
        <v>0.5</v>
      </c>
      <c r="Q112" s="76">
        <f t="shared" si="12"/>
        <v>0.5</v>
      </c>
      <c r="R112" s="76">
        <f t="shared" si="12"/>
        <v>0.5</v>
      </c>
      <c r="S112" s="76">
        <f t="shared" si="12"/>
        <v>0.5</v>
      </c>
      <c r="T112" s="76">
        <f t="shared" si="12"/>
        <v>0.5</v>
      </c>
      <c r="U112" s="76">
        <f t="shared" si="12"/>
        <v>0.5</v>
      </c>
      <c r="V112" s="76">
        <f t="shared" si="12"/>
        <v>0</v>
      </c>
      <c r="W112" s="76">
        <f t="shared" si="12"/>
        <v>0</v>
      </c>
      <c r="X112" s="76">
        <f t="shared" si="12"/>
        <v>0</v>
      </c>
      <c r="Y112" s="76">
        <f t="shared" si="12"/>
        <v>0</v>
      </c>
      <c r="Z112" s="76">
        <f>COUNTA(Z99:Z111)*0.5</f>
        <v>0</v>
      </c>
      <c r="AA112" s="76">
        <f t="shared" ref="AA112:AI112" si="13">COUNTA(AA99:AA111)*0.5</f>
        <v>0</v>
      </c>
      <c r="AB112" s="76">
        <f t="shared" si="13"/>
        <v>0</v>
      </c>
      <c r="AC112" s="76">
        <f t="shared" si="13"/>
        <v>0</v>
      </c>
      <c r="AD112" s="76">
        <f t="shared" si="13"/>
        <v>0</v>
      </c>
      <c r="AE112" s="76">
        <f t="shared" si="13"/>
        <v>0</v>
      </c>
      <c r="AF112" s="76">
        <f t="shared" si="13"/>
        <v>0</v>
      </c>
      <c r="AG112" s="76">
        <f t="shared" si="13"/>
        <v>0</v>
      </c>
      <c r="AH112" s="76">
        <f t="shared" si="13"/>
        <v>0</v>
      </c>
      <c r="AI112" s="76">
        <f t="shared" si="13"/>
        <v>0</v>
      </c>
      <c r="AJ112" s="80"/>
      <c r="AK112" s="4"/>
    </row>
    <row r="113" spans="2:41" ht="6.75" customHeight="1" x14ac:dyDescent="0.25"/>
    <row r="114" spans="2:41" s="2" customFormat="1" ht="29.25" customHeight="1" x14ac:dyDescent="0.25">
      <c r="B114" s="260" t="s">
        <v>75</v>
      </c>
      <c r="C114" s="263" t="s">
        <v>73</v>
      </c>
      <c r="D114" s="264"/>
      <c r="E114" s="264"/>
      <c r="F114" s="264"/>
      <c r="G114" s="264"/>
      <c r="H114" s="264"/>
      <c r="I114" s="265"/>
      <c r="J114" s="266" t="s">
        <v>74</v>
      </c>
      <c r="K114" s="264"/>
      <c r="L114" s="264"/>
      <c r="M114" s="264"/>
      <c r="N114" s="264"/>
      <c r="O114" s="265"/>
      <c r="P114" s="266" t="s">
        <v>66</v>
      </c>
      <c r="Q114" s="264"/>
      <c r="R114" s="264"/>
      <c r="S114" s="264"/>
      <c r="T114" s="265"/>
      <c r="U114" s="266" t="s">
        <v>83</v>
      </c>
      <c r="V114" s="264"/>
      <c r="W114" s="264"/>
      <c r="X114" s="264"/>
      <c r="Y114" s="264"/>
      <c r="Z114" s="265"/>
      <c r="AA114" s="266" t="s">
        <v>68</v>
      </c>
      <c r="AB114" s="264"/>
      <c r="AC114" s="264"/>
      <c r="AD114" s="264"/>
      <c r="AE114" s="265"/>
      <c r="AF114" s="266" t="s">
        <v>69</v>
      </c>
      <c r="AG114" s="264"/>
      <c r="AH114" s="264"/>
      <c r="AI114" s="264"/>
      <c r="AJ114" s="265"/>
      <c r="AK114" s="35"/>
      <c r="AL114" s="5"/>
    </row>
    <row r="115" spans="2:41" s="2" customFormat="1" ht="56.25" customHeight="1" x14ac:dyDescent="0.25">
      <c r="B115" s="261"/>
      <c r="C115" s="263"/>
      <c r="D115" s="264"/>
      <c r="E115" s="264"/>
      <c r="F115" s="264"/>
      <c r="G115" s="264"/>
      <c r="H115" s="264"/>
      <c r="I115" s="265"/>
      <c r="J115" s="266"/>
      <c r="K115" s="264"/>
      <c r="L115" s="264"/>
      <c r="M115" s="264"/>
      <c r="N115" s="264"/>
      <c r="O115" s="265"/>
      <c r="P115" s="266"/>
      <c r="Q115" s="264"/>
      <c r="R115" s="264"/>
      <c r="S115" s="264"/>
      <c r="T115" s="265"/>
      <c r="U115" s="266"/>
      <c r="V115" s="264"/>
      <c r="W115" s="264"/>
      <c r="X115" s="264"/>
      <c r="Y115" s="264"/>
      <c r="Z115" s="265"/>
      <c r="AA115" s="266"/>
      <c r="AB115" s="264"/>
      <c r="AC115" s="264"/>
      <c r="AD115" s="264"/>
      <c r="AE115" s="265"/>
      <c r="AF115" s="266"/>
      <c r="AG115" s="264"/>
      <c r="AH115" s="264"/>
      <c r="AI115" s="264"/>
      <c r="AJ115" s="265"/>
      <c r="AK115" s="35"/>
      <c r="AL115" s="5"/>
    </row>
    <row r="116" spans="2:41" ht="26.25" customHeight="1" x14ac:dyDescent="0.25">
      <c r="B116" s="262"/>
      <c r="C116" s="266">
        <f>+C106</f>
        <v>0</v>
      </c>
      <c r="D116" s="264"/>
      <c r="E116" s="264"/>
      <c r="F116" s="264"/>
      <c r="G116" s="264"/>
      <c r="H116" s="264"/>
      <c r="I116" s="265"/>
      <c r="J116" s="266">
        <f>+C107</f>
        <v>0</v>
      </c>
      <c r="K116" s="264"/>
      <c r="L116" s="264"/>
      <c r="M116" s="264"/>
      <c r="N116" s="264"/>
      <c r="O116" s="265"/>
      <c r="P116" s="266" t="s">
        <v>71</v>
      </c>
      <c r="Q116" s="264"/>
      <c r="R116" s="264"/>
      <c r="S116" s="264"/>
      <c r="T116" s="265"/>
      <c r="U116" s="266"/>
      <c r="V116" s="264"/>
      <c r="W116" s="264"/>
      <c r="X116" s="264"/>
      <c r="Y116" s="264"/>
      <c r="Z116" s="265"/>
      <c r="AA116" s="266"/>
      <c r="AB116" s="264"/>
      <c r="AC116" s="264"/>
      <c r="AD116" s="264"/>
      <c r="AE116" s="265"/>
      <c r="AF116" s="266" t="s">
        <v>76</v>
      </c>
      <c r="AG116" s="264"/>
      <c r="AH116" s="264"/>
      <c r="AI116" s="264"/>
      <c r="AJ116" s="265"/>
      <c r="AK116" s="33"/>
      <c r="AL116" s="34"/>
    </row>
    <row r="117" spans="2:41" ht="69.75" customHeight="1" x14ac:dyDescent="0.25">
      <c r="B117" s="262"/>
      <c r="C117" s="263"/>
      <c r="D117" s="264"/>
      <c r="E117" s="264"/>
      <c r="F117" s="264"/>
      <c r="G117" s="264"/>
      <c r="H117" s="264"/>
      <c r="I117" s="265"/>
      <c r="J117" s="266"/>
      <c r="K117" s="264"/>
      <c r="L117" s="264"/>
      <c r="M117" s="264"/>
      <c r="N117" s="264"/>
      <c r="O117" s="265"/>
      <c r="P117" s="266"/>
      <c r="Q117" s="264"/>
      <c r="R117" s="264"/>
      <c r="S117" s="264"/>
      <c r="T117" s="265"/>
      <c r="U117" s="266"/>
      <c r="V117" s="264"/>
      <c r="W117" s="264"/>
      <c r="X117" s="264"/>
      <c r="Y117" s="264"/>
      <c r="Z117" s="265"/>
      <c r="AA117" s="266"/>
      <c r="AB117" s="264"/>
      <c r="AC117" s="264"/>
      <c r="AD117" s="264"/>
      <c r="AE117" s="265"/>
      <c r="AF117" s="266"/>
      <c r="AG117" s="264"/>
      <c r="AH117" s="264"/>
      <c r="AI117" s="264"/>
      <c r="AJ117" s="265"/>
      <c r="AK117" s="33"/>
      <c r="AL117" s="34"/>
    </row>
    <row r="118" spans="2:41" ht="15.95" customHeight="1" x14ac:dyDescent="0.25">
      <c r="B118" s="36"/>
      <c r="C118" s="37"/>
      <c r="D118" s="37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4"/>
      <c r="AK118" s="4"/>
    </row>
    <row r="119" spans="2:41" ht="18.75" x14ac:dyDescent="0.3">
      <c r="B119" s="295" t="s">
        <v>65</v>
      </c>
      <c r="C119" s="295"/>
      <c r="D119" s="295"/>
      <c r="E119" s="11" t="s">
        <v>35</v>
      </c>
      <c r="F119" s="11" t="s">
        <v>36</v>
      </c>
      <c r="G119" s="11" t="s">
        <v>37</v>
      </c>
      <c r="H119" s="11" t="s">
        <v>38</v>
      </c>
      <c r="I119" s="11" t="s">
        <v>39</v>
      </c>
      <c r="J119" s="11" t="s">
        <v>40</v>
      </c>
      <c r="K119" s="11" t="s">
        <v>9</v>
      </c>
      <c r="L119" s="12" t="s">
        <v>10</v>
      </c>
      <c r="M119" s="12" t="s">
        <v>11</v>
      </c>
      <c r="N119" s="12" t="s">
        <v>12</v>
      </c>
      <c r="O119" s="12" t="s">
        <v>13</v>
      </c>
      <c r="P119" s="12" t="s">
        <v>14</v>
      </c>
      <c r="Q119" s="13" t="s">
        <v>15</v>
      </c>
      <c r="R119" s="13" t="s">
        <v>16</v>
      </c>
      <c r="S119" s="13" t="s">
        <v>17</v>
      </c>
      <c r="T119" s="13" t="s">
        <v>18</v>
      </c>
      <c r="U119" s="12" t="s">
        <v>19</v>
      </c>
      <c r="V119" s="12" t="s">
        <v>20</v>
      </c>
      <c r="W119" s="12" t="s">
        <v>21</v>
      </c>
      <c r="X119" s="12" t="s">
        <v>22</v>
      </c>
      <c r="Y119" s="12" t="s">
        <v>23</v>
      </c>
      <c r="Z119" s="12" t="s">
        <v>24</v>
      </c>
      <c r="AA119" s="12" t="s">
        <v>25</v>
      </c>
      <c r="AB119" s="12" t="s">
        <v>26</v>
      </c>
      <c r="AC119" s="13" t="s">
        <v>27</v>
      </c>
      <c r="AD119" s="13" t="s">
        <v>28</v>
      </c>
      <c r="AE119" s="13" t="s">
        <v>29</v>
      </c>
      <c r="AF119" s="13" t="s">
        <v>30</v>
      </c>
      <c r="AG119" s="13" t="s">
        <v>31</v>
      </c>
      <c r="AH119" s="13" t="s">
        <v>32</v>
      </c>
      <c r="AI119" s="11" t="s">
        <v>33</v>
      </c>
      <c r="AJ119" s="300" t="s">
        <v>59</v>
      </c>
      <c r="AK119" s="300"/>
      <c r="AL119" s="77" t="s">
        <v>0</v>
      </c>
      <c r="AM119" s="80" t="s">
        <v>7</v>
      </c>
      <c r="AN119" s="80" t="s">
        <v>8</v>
      </c>
    </row>
    <row r="120" spans="2:41" ht="15.75" customHeight="1" x14ac:dyDescent="0.25">
      <c r="B120" s="293" t="s">
        <v>6</v>
      </c>
      <c r="C120" s="255" t="s">
        <v>41</v>
      </c>
      <c r="D120" s="21" t="s">
        <v>58</v>
      </c>
      <c r="E120" s="6">
        <f>IF(E3="r",1,0)+IF(E19="r",1,0)+IF(E35="r",1,0)+IF(E51="r",1,0)+IF(E67="r",1,0)+IF(E83="r",1,0)+IF(E99="r",1,0)/2</f>
        <v>0</v>
      </c>
      <c r="F120" s="6">
        <f t="shared" ref="F120" si="14">IF(F3="r",1,0)+IF(F19="r",1,0)+IF(F35="r",1,0)+IF(F51="r",1,0)+IF(F67="r",1,0)+IF(F83="r",1,0)+IF(F99="r",1,0)/2</f>
        <v>0</v>
      </c>
      <c r="G120" s="6">
        <f>(IF(G3="r",1,0)+IF(G19="r",1,0)+IF(G35="r",1,0)+IF(G51="r",1,0)+IF(G67="r",1,0)+IF(G83="r",1,0)+IF(G99="r",1,0))/2</f>
        <v>0</v>
      </c>
      <c r="H120" s="6">
        <f t="shared" ref="H120:AI120" si="15">(IF(H3="r",1,0)+IF(H19="r",1,0)+IF(H35="r",1,0)+IF(H51="r",1,0)+IF(H67="r",1,0)+IF(H83="r",1,0)+IF(H99="r",1,0))/2</f>
        <v>0</v>
      </c>
      <c r="I120" s="6">
        <f t="shared" si="15"/>
        <v>0</v>
      </c>
      <c r="J120" s="6">
        <f t="shared" si="15"/>
        <v>0</v>
      </c>
      <c r="K120" s="6">
        <f t="shared" si="15"/>
        <v>0</v>
      </c>
      <c r="L120" s="6">
        <f t="shared" si="15"/>
        <v>0</v>
      </c>
      <c r="M120" s="6">
        <f t="shared" si="15"/>
        <v>0</v>
      </c>
      <c r="N120" s="6">
        <f t="shared" si="15"/>
        <v>0</v>
      </c>
      <c r="O120" s="6">
        <f t="shared" si="15"/>
        <v>0</v>
      </c>
      <c r="P120" s="6">
        <f t="shared" si="15"/>
        <v>0</v>
      </c>
      <c r="Q120" s="6">
        <f t="shared" si="15"/>
        <v>0</v>
      </c>
      <c r="R120" s="6">
        <f t="shared" si="15"/>
        <v>0</v>
      </c>
      <c r="S120" s="6">
        <f t="shared" si="15"/>
        <v>0</v>
      </c>
      <c r="T120" s="6">
        <f t="shared" si="15"/>
        <v>0</v>
      </c>
      <c r="U120" s="6">
        <f t="shared" si="15"/>
        <v>0</v>
      </c>
      <c r="V120" s="6">
        <f t="shared" si="15"/>
        <v>0</v>
      </c>
      <c r="W120" s="6">
        <f t="shared" si="15"/>
        <v>0</v>
      </c>
      <c r="X120" s="6">
        <f t="shared" si="15"/>
        <v>0</v>
      </c>
      <c r="Y120" s="6">
        <f t="shared" si="15"/>
        <v>0</v>
      </c>
      <c r="Z120" s="6">
        <f t="shared" si="15"/>
        <v>0</v>
      </c>
      <c r="AA120" s="6">
        <f t="shared" si="15"/>
        <v>0</v>
      </c>
      <c r="AB120" s="6">
        <f t="shared" si="15"/>
        <v>0</v>
      </c>
      <c r="AC120" s="6">
        <f t="shared" si="15"/>
        <v>0</v>
      </c>
      <c r="AD120" s="6">
        <f t="shared" si="15"/>
        <v>0</v>
      </c>
      <c r="AE120" s="6">
        <f t="shared" si="15"/>
        <v>0</v>
      </c>
      <c r="AF120" s="6">
        <f t="shared" si="15"/>
        <v>0</v>
      </c>
      <c r="AG120" s="6">
        <f t="shared" si="15"/>
        <v>0</v>
      </c>
      <c r="AH120" s="6">
        <f t="shared" si="15"/>
        <v>0</v>
      </c>
      <c r="AI120" s="6">
        <f t="shared" si="15"/>
        <v>0</v>
      </c>
      <c r="AJ120" s="22">
        <f t="shared" ref="AJ120:AJ145" si="16">+SUM(G120:AI120)</f>
        <v>0</v>
      </c>
      <c r="AK120" s="21" t="s">
        <v>58</v>
      </c>
      <c r="AL120" s="258">
        <f>AJ120+AJ121</f>
        <v>0</v>
      </c>
      <c r="AM120" s="255">
        <v>51.5</v>
      </c>
      <c r="AN120" s="255">
        <f>AL120-AM120</f>
        <v>-51.5</v>
      </c>
      <c r="AO120" s="256" t="s">
        <v>41</v>
      </c>
    </row>
    <row r="121" spans="2:41" ht="15.75" customHeight="1" x14ac:dyDescent="0.25">
      <c r="B121" s="293"/>
      <c r="C121" s="255"/>
      <c r="D121" s="23" t="s">
        <v>57</v>
      </c>
      <c r="E121" s="76">
        <f>IF(E3="c",1,0)+IF(E19="c",1,0)+IF(E35="c",1,0)+IF(E51="c",1,0)+IF(E67="c",1,0)+IF(E83="c",1,0)+IF(E99="c",1,0)/2</f>
        <v>0.5</v>
      </c>
      <c r="F121" s="76">
        <f t="shared" ref="F121" si="17">IF(F3="c",1,0)+IF(F19="c",1,0)+IF(F35="c",1,0)+IF(F51="c",1,0)+IF(F67="c",1,0)+IF(F83="c",1,0)+IF(F99="c",1,0)/2</f>
        <v>0</v>
      </c>
      <c r="G121" s="76">
        <f>(IF(G3="c",1,0)+IF(G19="c",1,0)+IF(G35="c",1,0)+IF(G51="c",1,0)+IF(G67="c",1,0)+IF(G83="c",1,0)+IF(G99="c",1,0))/2</f>
        <v>0</v>
      </c>
      <c r="H121" s="76">
        <f t="shared" ref="H121:AI121" si="18">(IF(H3="c",1,0)+IF(H19="c",1,0)+IF(H35="c",1,0)+IF(H51="c",1,0)+IF(H67="c",1,0)+IF(H83="c",1,0)+IF(H99="c",1,0))/2</f>
        <v>0</v>
      </c>
      <c r="I121" s="76">
        <f t="shared" si="18"/>
        <v>0</v>
      </c>
      <c r="J121" s="76">
        <f t="shared" si="18"/>
        <v>0</v>
      </c>
      <c r="K121" s="76">
        <f t="shared" si="18"/>
        <v>0</v>
      </c>
      <c r="L121" s="76">
        <f t="shared" si="18"/>
        <v>0</v>
      </c>
      <c r="M121" s="76">
        <f t="shared" si="18"/>
        <v>0</v>
      </c>
      <c r="N121" s="76">
        <f t="shared" si="18"/>
        <v>0</v>
      </c>
      <c r="O121" s="76">
        <f t="shared" si="18"/>
        <v>0</v>
      </c>
      <c r="P121" s="76">
        <f t="shared" si="18"/>
        <v>0</v>
      </c>
      <c r="Q121" s="76">
        <f t="shared" si="18"/>
        <v>0</v>
      </c>
      <c r="R121" s="76">
        <f t="shared" si="18"/>
        <v>0</v>
      </c>
      <c r="S121" s="76">
        <f t="shared" si="18"/>
        <v>0</v>
      </c>
      <c r="T121" s="76">
        <f t="shared" si="18"/>
        <v>0</v>
      </c>
      <c r="U121" s="76">
        <f t="shared" si="18"/>
        <v>0</v>
      </c>
      <c r="V121" s="76">
        <f t="shared" si="18"/>
        <v>0</v>
      </c>
      <c r="W121" s="76">
        <f t="shared" si="18"/>
        <v>0</v>
      </c>
      <c r="X121" s="76">
        <f t="shared" si="18"/>
        <v>0</v>
      </c>
      <c r="Y121" s="76">
        <f t="shared" si="18"/>
        <v>0</v>
      </c>
      <c r="Z121" s="76">
        <f t="shared" si="18"/>
        <v>0</v>
      </c>
      <c r="AA121" s="76">
        <f t="shared" si="18"/>
        <v>0</v>
      </c>
      <c r="AB121" s="76">
        <f t="shared" si="18"/>
        <v>0</v>
      </c>
      <c r="AC121" s="76">
        <f t="shared" si="18"/>
        <v>0</v>
      </c>
      <c r="AD121" s="76">
        <f t="shared" si="18"/>
        <v>0</v>
      </c>
      <c r="AE121" s="76">
        <f t="shared" si="18"/>
        <v>0</v>
      </c>
      <c r="AF121" s="76">
        <f t="shared" si="18"/>
        <v>0</v>
      </c>
      <c r="AG121" s="76">
        <f t="shared" si="18"/>
        <v>0</v>
      </c>
      <c r="AH121" s="76">
        <f t="shared" si="18"/>
        <v>0</v>
      </c>
      <c r="AI121" s="76">
        <f t="shared" si="18"/>
        <v>0</v>
      </c>
      <c r="AJ121" s="80">
        <f t="shared" si="16"/>
        <v>0</v>
      </c>
      <c r="AK121" s="23" t="s">
        <v>57</v>
      </c>
      <c r="AL121" s="258"/>
      <c r="AM121" s="255"/>
      <c r="AN121" s="255"/>
      <c r="AO121" s="256"/>
    </row>
    <row r="122" spans="2:41" ht="15.75" customHeight="1" x14ac:dyDescent="0.25">
      <c r="B122" s="293"/>
      <c r="C122" s="255" t="s">
        <v>42</v>
      </c>
      <c r="D122" s="21" t="s">
        <v>58</v>
      </c>
      <c r="E122" s="6">
        <f>IF(E4="r",1,0)+IF(E20="r",1,0)+IF(E36="r",1,0)+IF(E52="r",1,0)+IF(E68="r",1,0)+IF(E84="r",1,0)+IF(E100="r",1,0)/2</f>
        <v>0</v>
      </c>
      <c r="F122" s="6">
        <f t="shared" ref="F122" si="19">IF(F4="r",1,0)+IF(F20="r",1,0)+IF(F36="r",1,0)+IF(F52="r",1,0)+IF(F68="r",1,0)+IF(F84="r",1,0)+IF(F100="r",1,0)/2</f>
        <v>0</v>
      </c>
      <c r="G122" s="6">
        <f>(IF(G4="r",1,0)+IF(G20="r",1,0)+IF(G36="r",1,0)+IF(G52="r",1,0)+IF(G68="r",1,0)+IF(G84="r",1,0)+IF(G100="r",1,0))/2</f>
        <v>0</v>
      </c>
      <c r="H122" s="6">
        <f t="shared" ref="H122:AI122" si="20">(IF(H4="r",1,0)+IF(H20="r",1,0)+IF(H36="r",1,0)+IF(H52="r",1,0)+IF(H68="r",1,0)+IF(H84="r",1,0)+IF(H100="r",1,0))/2</f>
        <v>0</v>
      </c>
      <c r="I122" s="6">
        <f t="shared" si="20"/>
        <v>0</v>
      </c>
      <c r="J122" s="6">
        <f t="shared" si="20"/>
        <v>0</v>
      </c>
      <c r="K122" s="6">
        <f t="shared" si="20"/>
        <v>0</v>
      </c>
      <c r="L122" s="6">
        <f t="shared" si="20"/>
        <v>0</v>
      </c>
      <c r="M122" s="6">
        <f t="shared" si="20"/>
        <v>0</v>
      </c>
      <c r="N122" s="6">
        <f t="shared" si="20"/>
        <v>0</v>
      </c>
      <c r="O122" s="6">
        <f t="shared" si="20"/>
        <v>0</v>
      </c>
      <c r="P122" s="6">
        <f t="shared" si="20"/>
        <v>0</v>
      </c>
      <c r="Q122" s="6">
        <f t="shared" si="20"/>
        <v>0</v>
      </c>
      <c r="R122" s="6">
        <f t="shared" si="20"/>
        <v>0</v>
      </c>
      <c r="S122" s="6">
        <f t="shared" si="20"/>
        <v>0</v>
      </c>
      <c r="T122" s="6">
        <f t="shared" si="20"/>
        <v>0</v>
      </c>
      <c r="U122" s="6">
        <f t="shared" si="20"/>
        <v>0</v>
      </c>
      <c r="V122" s="6">
        <f t="shared" si="20"/>
        <v>0</v>
      </c>
      <c r="W122" s="6">
        <f t="shared" si="20"/>
        <v>0</v>
      </c>
      <c r="X122" s="6">
        <f t="shared" si="20"/>
        <v>0</v>
      </c>
      <c r="Y122" s="6">
        <f t="shared" si="20"/>
        <v>0</v>
      </c>
      <c r="Z122" s="6">
        <f t="shared" si="20"/>
        <v>0</v>
      </c>
      <c r="AA122" s="6">
        <f t="shared" si="20"/>
        <v>0</v>
      </c>
      <c r="AB122" s="6">
        <f t="shared" si="20"/>
        <v>0</v>
      </c>
      <c r="AC122" s="6">
        <f t="shared" si="20"/>
        <v>0</v>
      </c>
      <c r="AD122" s="6">
        <f t="shared" si="20"/>
        <v>0</v>
      </c>
      <c r="AE122" s="6">
        <f t="shared" si="20"/>
        <v>0</v>
      </c>
      <c r="AF122" s="6">
        <f t="shared" si="20"/>
        <v>0</v>
      </c>
      <c r="AG122" s="6">
        <f t="shared" si="20"/>
        <v>0</v>
      </c>
      <c r="AH122" s="6">
        <f t="shared" si="20"/>
        <v>0</v>
      </c>
      <c r="AI122" s="6">
        <f t="shared" si="20"/>
        <v>0</v>
      </c>
      <c r="AJ122" s="22">
        <f t="shared" si="16"/>
        <v>0</v>
      </c>
      <c r="AK122" s="21" t="s">
        <v>58</v>
      </c>
      <c r="AL122" s="258">
        <f t="shared" ref="AL122" si="21">AJ122+AJ123</f>
        <v>0</v>
      </c>
      <c r="AM122" s="255">
        <v>39</v>
      </c>
      <c r="AN122" s="255">
        <f t="shared" ref="AN122" si="22">AL122-AM122</f>
        <v>-39</v>
      </c>
      <c r="AO122" s="256" t="s">
        <v>42</v>
      </c>
    </row>
    <row r="123" spans="2:41" ht="15.75" customHeight="1" x14ac:dyDescent="0.25">
      <c r="B123" s="293"/>
      <c r="C123" s="255" t="s">
        <v>42</v>
      </c>
      <c r="D123" s="23" t="s">
        <v>57</v>
      </c>
      <c r="E123" s="76">
        <f>IF(E4="c",1,0)+IF(E20="c",1,0)+IF(E36="c",1,0)+IF(E52="c",1,0)+IF(E68="c",1,0)+IF(E84="c",1,0)+IF(E100="c",1,0)/2</f>
        <v>0</v>
      </c>
      <c r="F123" s="76">
        <f t="shared" ref="F123" si="23">IF(F4="c",1,0)+IF(F20="c",1,0)+IF(F36="c",1,0)+IF(F52="c",1,0)+IF(F68="c",1,0)+IF(F84="c",1,0)+IF(F100="c",1,0)/2</f>
        <v>0</v>
      </c>
      <c r="G123" s="76">
        <f>(IF(G4="c",1,0)+IF(G20="c",1,0)+IF(G36="c",1,0)+IF(G52="c",1,0)+IF(G68="c",1,0)+IF(G84="c",1,0)+IF(G100="c",1,0))/2</f>
        <v>0</v>
      </c>
      <c r="H123" s="76">
        <f t="shared" ref="H123:AI123" si="24">(IF(H4="c",1,0)+IF(H20="c",1,0)+IF(H36="c",1,0)+IF(H52="c",1,0)+IF(H68="c",1,0)+IF(H84="c",1,0)+IF(H100="c",1,0))/2</f>
        <v>0</v>
      </c>
      <c r="I123" s="76">
        <f t="shared" si="24"/>
        <v>0</v>
      </c>
      <c r="J123" s="76">
        <f t="shared" si="24"/>
        <v>0</v>
      </c>
      <c r="K123" s="76">
        <f t="shared" si="24"/>
        <v>0</v>
      </c>
      <c r="L123" s="76">
        <f t="shared" si="24"/>
        <v>0</v>
      </c>
      <c r="M123" s="76">
        <f t="shared" si="24"/>
        <v>0</v>
      </c>
      <c r="N123" s="76">
        <f t="shared" si="24"/>
        <v>0</v>
      </c>
      <c r="O123" s="76">
        <f t="shared" si="24"/>
        <v>0</v>
      </c>
      <c r="P123" s="76">
        <f t="shared" si="24"/>
        <v>0</v>
      </c>
      <c r="Q123" s="76">
        <f t="shared" si="24"/>
        <v>0</v>
      </c>
      <c r="R123" s="76">
        <f t="shared" si="24"/>
        <v>0</v>
      </c>
      <c r="S123" s="76">
        <f t="shared" si="24"/>
        <v>0</v>
      </c>
      <c r="T123" s="76">
        <f t="shared" si="24"/>
        <v>0</v>
      </c>
      <c r="U123" s="76">
        <f t="shared" si="24"/>
        <v>0</v>
      </c>
      <c r="V123" s="76">
        <f t="shared" si="24"/>
        <v>0</v>
      </c>
      <c r="W123" s="76">
        <f t="shared" si="24"/>
        <v>0</v>
      </c>
      <c r="X123" s="76">
        <f t="shared" si="24"/>
        <v>0</v>
      </c>
      <c r="Y123" s="76">
        <f t="shared" si="24"/>
        <v>0</v>
      </c>
      <c r="Z123" s="76">
        <f t="shared" si="24"/>
        <v>0</v>
      </c>
      <c r="AA123" s="76">
        <f t="shared" si="24"/>
        <v>0</v>
      </c>
      <c r="AB123" s="76">
        <f t="shared" si="24"/>
        <v>0</v>
      </c>
      <c r="AC123" s="76">
        <f t="shared" si="24"/>
        <v>0</v>
      </c>
      <c r="AD123" s="76">
        <f t="shared" si="24"/>
        <v>0</v>
      </c>
      <c r="AE123" s="76">
        <f t="shared" si="24"/>
        <v>0</v>
      </c>
      <c r="AF123" s="76">
        <f t="shared" si="24"/>
        <v>0</v>
      </c>
      <c r="AG123" s="76">
        <f t="shared" si="24"/>
        <v>0</v>
      </c>
      <c r="AH123" s="76">
        <f t="shared" si="24"/>
        <v>0</v>
      </c>
      <c r="AI123" s="76">
        <f t="shared" si="24"/>
        <v>0</v>
      </c>
      <c r="AJ123" s="80">
        <f t="shared" si="16"/>
        <v>0</v>
      </c>
      <c r="AK123" s="23" t="s">
        <v>57</v>
      </c>
      <c r="AL123" s="258"/>
      <c r="AM123" s="255"/>
      <c r="AN123" s="255"/>
      <c r="AO123" s="256" t="s">
        <v>42</v>
      </c>
    </row>
    <row r="124" spans="2:41" ht="15.75" customHeight="1" x14ac:dyDescent="0.25">
      <c r="B124" s="293"/>
      <c r="C124" s="255" t="s">
        <v>43</v>
      </c>
      <c r="D124" s="21" t="s">
        <v>58</v>
      </c>
      <c r="E124" s="6">
        <f>IF(E5="r",1,0)+IF(E21="r",1,0)+IF(E37="r",1,0)+IF(E53="r",1,0)+IF(E69="r",1,0)+IF(E85="r",1,0)+IF(E101="r",1,0)/2</f>
        <v>0</v>
      </c>
      <c r="F124" s="6">
        <f t="shared" ref="F124" si="25">IF(F5="r",1,0)+IF(F21="r",1,0)+IF(F37="r",1,0)+IF(F53="r",1,0)+IF(F69="r",1,0)+IF(F85="r",1,0)+IF(F101="r",1,0)/2</f>
        <v>0</v>
      </c>
      <c r="G124" s="6">
        <f>(IF(G5="r",1,0)+IF(G21="r",1,0)+IF(G37="r",1,0)+IF(G53="r",1,0)+IF(G69="r",1,0)+IF(G85="r",1,0)+IF(G101="r",1,0))/2</f>
        <v>0</v>
      </c>
      <c r="H124" s="6">
        <f t="shared" ref="H124:AI124" si="26">(IF(H5="r",1,0)+IF(H21="r",1,0)+IF(H37="r",1,0)+IF(H53="r",1,0)+IF(H69="r",1,0)+IF(H85="r",1,0)+IF(H101="r",1,0))/2</f>
        <v>0</v>
      </c>
      <c r="I124" s="6">
        <f t="shared" si="26"/>
        <v>0</v>
      </c>
      <c r="J124" s="6">
        <f t="shared" si="26"/>
        <v>0</v>
      </c>
      <c r="K124" s="6">
        <f t="shared" si="26"/>
        <v>0</v>
      </c>
      <c r="L124" s="6">
        <f t="shared" si="26"/>
        <v>0</v>
      </c>
      <c r="M124" s="6">
        <f t="shared" si="26"/>
        <v>0</v>
      </c>
      <c r="N124" s="6">
        <f t="shared" si="26"/>
        <v>0</v>
      </c>
      <c r="O124" s="6">
        <f t="shared" si="26"/>
        <v>0</v>
      </c>
      <c r="P124" s="6">
        <f t="shared" si="26"/>
        <v>0</v>
      </c>
      <c r="Q124" s="6">
        <f t="shared" si="26"/>
        <v>0</v>
      </c>
      <c r="R124" s="6">
        <f t="shared" si="26"/>
        <v>0</v>
      </c>
      <c r="S124" s="6">
        <f t="shared" si="26"/>
        <v>0</v>
      </c>
      <c r="T124" s="6">
        <f t="shared" si="26"/>
        <v>0</v>
      </c>
      <c r="U124" s="6">
        <f t="shared" si="26"/>
        <v>0</v>
      </c>
      <c r="V124" s="6">
        <f t="shared" si="26"/>
        <v>0</v>
      </c>
      <c r="W124" s="6">
        <f t="shared" si="26"/>
        <v>0</v>
      </c>
      <c r="X124" s="6">
        <f t="shared" si="26"/>
        <v>0</v>
      </c>
      <c r="Y124" s="6">
        <f t="shared" si="26"/>
        <v>0</v>
      </c>
      <c r="Z124" s="6">
        <f t="shared" si="26"/>
        <v>0</v>
      </c>
      <c r="AA124" s="6">
        <f t="shared" si="26"/>
        <v>0</v>
      </c>
      <c r="AB124" s="6">
        <f t="shared" si="26"/>
        <v>0</v>
      </c>
      <c r="AC124" s="6">
        <f t="shared" si="26"/>
        <v>0</v>
      </c>
      <c r="AD124" s="6">
        <f t="shared" si="26"/>
        <v>0</v>
      </c>
      <c r="AE124" s="6">
        <f t="shared" si="26"/>
        <v>0</v>
      </c>
      <c r="AF124" s="6">
        <f t="shared" si="26"/>
        <v>0</v>
      </c>
      <c r="AG124" s="6">
        <f t="shared" si="26"/>
        <v>0</v>
      </c>
      <c r="AH124" s="6">
        <f t="shared" si="26"/>
        <v>0</v>
      </c>
      <c r="AI124" s="6">
        <f t="shared" si="26"/>
        <v>0</v>
      </c>
      <c r="AJ124" s="22">
        <f t="shared" si="16"/>
        <v>0</v>
      </c>
      <c r="AK124" s="21" t="s">
        <v>58</v>
      </c>
      <c r="AL124" s="258">
        <f t="shared" ref="AL124" si="27">AJ124+AJ125</f>
        <v>0</v>
      </c>
      <c r="AM124" s="255">
        <v>39</v>
      </c>
      <c r="AN124" s="255">
        <f t="shared" ref="AN124" si="28">AL124-AM124</f>
        <v>-39</v>
      </c>
      <c r="AO124" s="256" t="s">
        <v>43</v>
      </c>
    </row>
    <row r="125" spans="2:41" ht="15.75" customHeight="1" x14ac:dyDescent="0.25">
      <c r="B125" s="293"/>
      <c r="C125" s="255" t="s">
        <v>43</v>
      </c>
      <c r="D125" s="23" t="s">
        <v>57</v>
      </c>
      <c r="E125" s="76">
        <f>IF(E5="c",1,0)+IF(E21="c",1,0)+IF(E37="c",1,0)+IF(E53="c",1,0)+IF(E69="c",1,0)+IF(E85="c",1,0)+IF(E101="c",1,0)/2</f>
        <v>0</v>
      </c>
      <c r="F125" s="76">
        <f t="shared" ref="F125" si="29">IF(F5="c",1,0)+IF(F21="c",1,0)+IF(F37="c",1,0)+IF(F53="c",1,0)+IF(F69="c",1,0)+IF(F85="c",1,0)+IF(F101="c",1,0)/2</f>
        <v>0</v>
      </c>
      <c r="G125" s="76">
        <f>(IF(G5="c",1,0)+IF(G21="c",1,0)+IF(G37="c",1,0)+IF(G53="c",1,0)+IF(G69="c",1,0)+IF(G85="c",1,0)+IF(G101="c",1,0))/2</f>
        <v>0</v>
      </c>
      <c r="H125" s="76">
        <f t="shared" ref="H125:AI125" si="30">(IF(H5="c",1,0)+IF(H21="c",1,0)+IF(H37="c",1,0)+IF(H53="c",1,0)+IF(H69="c",1,0)+IF(H85="c",1,0)+IF(H101="c",1,0))/2</f>
        <v>0</v>
      </c>
      <c r="I125" s="76">
        <f t="shared" si="30"/>
        <v>0</v>
      </c>
      <c r="J125" s="76">
        <f t="shared" si="30"/>
        <v>0</v>
      </c>
      <c r="K125" s="76">
        <f t="shared" si="30"/>
        <v>0</v>
      </c>
      <c r="L125" s="76">
        <f t="shared" si="30"/>
        <v>0</v>
      </c>
      <c r="M125" s="76">
        <f t="shared" si="30"/>
        <v>0</v>
      </c>
      <c r="N125" s="76">
        <f t="shared" si="30"/>
        <v>0</v>
      </c>
      <c r="O125" s="76">
        <f t="shared" si="30"/>
        <v>0</v>
      </c>
      <c r="P125" s="76">
        <f t="shared" si="30"/>
        <v>0</v>
      </c>
      <c r="Q125" s="76">
        <f t="shared" si="30"/>
        <v>0</v>
      </c>
      <c r="R125" s="76">
        <f t="shared" si="30"/>
        <v>0</v>
      </c>
      <c r="S125" s="76">
        <f t="shared" si="30"/>
        <v>0</v>
      </c>
      <c r="T125" s="76">
        <f t="shared" si="30"/>
        <v>0</v>
      </c>
      <c r="U125" s="76">
        <f t="shared" si="30"/>
        <v>0</v>
      </c>
      <c r="V125" s="76">
        <f t="shared" si="30"/>
        <v>0</v>
      </c>
      <c r="W125" s="76">
        <f t="shared" si="30"/>
        <v>0</v>
      </c>
      <c r="X125" s="76">
        <f t="shared" si="30"/>
        <v>0</v>
      </c>
      <c r="Y125" s="76">
        <f t="shared" si="30"/>
        <v>0</v>
      </c>
      <c r="Z125" s="76">
        <f t="shared" si="30"/>
        <v>0</v>
      </c>
      <c r="AA125" s="76">
        <f t="shared" si="30"/>
        <v>0</v>
      </c>
      <c r="AB125" s="76">
        <f t="shared" si="30"/>
        <v>0</v>
      </c>
      <c r="AC125" s="76">
        <f t="shared" si="30"/>
        <v>0</v>
      </c>
      <c r="AD125" s="76">
        <f t="shared" si="30"/>
        <v>0</v>
      </c>
      <c r="AE125" s="76">
        <f t="shared" si="30"/>
        <v>0</v>
      </c>
      <c r="AF125" s="76">
        <f t="shared" si="30"/>
        <v>0</v>
      </c>
      <c r="AG125" s="76">
        <f t="shared" si="30"/>
        <v>0</v>
      </c>
      <c r="AH125" s="76">
        <f t="shared" si="30"/>
        <v>0</v>
      </c>
      <c r="AI125" s="76">
        <f t="shared" si="30"/>
        <v>0</v>
      </c>
      <c r="AJ125" s="80">
        <f t="shared" si="16"/>
        <v>0</v>
      </c>
      <c r="AK125" s="23" t="s">
        <v>57</v>
      </c>
      <c r="AL125" s="258"/>
      <c r="AM125" s="255"/>
      <c r="AN125" s="255"/>
      <c r="AO125" s="256" t="s">
        <v>43</v>
      </c>
    </row>
    <row r="126" spans="2:41" ht="15.75" customHeight="1" x14ac:dyDescent="0.25">
      <c r="B126" s="293"/>
      <c r="C126" s="297">
        <f>+C102</f>
        <v>0</v>
      </c>
      <c r="D126" s="21" t="s">
        <v>58</v>
      </c>
      <c r="E126" s="6">
        <f>IF(E6="r",1,0)+IF(E22="r",1,0)+IF(E38="r",1,0)+IF(E54="r",1,0)+IF(E70="r",1,0)+IF(E86="r",1,0)+IF(E102="r",1,0)/2</f>
        <v>0</v>
      </c>
      <c r="F126" s="6">
        <f t="shared" ref="F126" si="31">IF(F6="r",1,0)+IF(F22="r",1,0)+IF(F38="r",1,0)+IF(F54="r",1,0)+IF(F70="r",1,0)+IF(F86="r",1,0)+IF(F102="r",1,0)/2</f>
        <v>0</v>
      </c>
      <c r="G126" s="6">
        <f>(IF(G6="r",1,0)+IF(G22="r",1,0)+IF(G38="r",1,0)+IF(G54="r",1,0)+IF(G70="r",1,0)+IF(G86="r",1,0)+IF(G102="r",1,0))/2</f>
        <v>0</v>
      </c>
      <c r="H126" s="6">
        <f t="shared" ref="H126:AI126" si="32">(IF(H6="r",1,0)+IF(H22="r",1,0)+IF(H38="r",1,0)+IF(H54="r",1,0)+IF(H70="r",1,0)+IF(H86="r",1,0)+IF(H102="r",1,0))/2</f>
        <v>0</v>
      </c>
      <c r="I126" s="6">
        <f t="shared" si="32"/>
        <v>0</v>
      </c>
      <c r="J126" s="6">
        <f t="shared" si="32"/>
        <v>0</v>
      </c>
      <c r="K126" s="6">
        <f t="shared" si="32"/>
        <v>0</v>
      </c>
      <c r="L126" s="6">
        <f t="shared" si="32"/>
        <v>0</v>
      </c>
      <c r="M126" s="6">
        <f t="shared" si="32"/>
        <v>0</v>
      </c>
      <c r="N126" s="6">
        <f t="shared" si="32"/>
        <v>0</v>
      </c>
      <c r="O126" s="6">
        <f t="shared" si="32"/>
        <v>0</v>
      </c>
      <c r="P126" s="6">
        <f t="shared" si="32"/>
        <v>0</v>
      </c>
      <c r="Q126" s="6">
        <f t="shared" si="32"/>
        <v>0</v>
      </c>
      <c r="R126" s="6">
        <f t="shared" si="32"/>
        <v>0</v>
      </c>
      <c r="S126" s="6">
        <f t="shared" si="32"/>
        <v>0</v>
      </c>
      <c r="T126" s="6">
        <f t="shared" si="32"/>
        <v>0</v>
      </c>
      <c r="U126" s="6">
        <f t="shared" si="32"/>
        <v>0</v>
      </c>
      <c r="V126" s="6">
        <f t="shared" si="32"/>
        <v>0</v>
      </c>
      <c r="W126" s="6">
        <f t="shared" si="32"/>
        <v>0</v>
      </c>
      <c r="X126" s="6">
        <f t="shared" si="32"/>
        <v>0</v>
      </c>
      <c r="Y126" s="6">
        <f t="shared" si="32"/>
        <v>0</v>
      </c>
      <c r="Z126" s="6">
        <f t="shared" si="32"/>
        <v>0</v>
      </c>
      <c r="AA126" s="6">
        <f t="shared" si="32"/>
        <v>0</v>
      </c>
      <c r="AB126" s="6">
        <f t="shared" si="32"/>
        <v>0</v>
      </c>
      <c r="AC126" s="6">
        <f t="shared" si="32"/>
        <v>0</v>
      </c>
      <c r="AD126" s="6">
        <f t="shared" si="32"/>
        <v>0</v>
      </c>
      <c r="AE126" s="6">
        <f t="shared" si="32"/>
        <v>0</v>
      </c>
      <c r="AF126" s="6">
        <f t="shared" si="32"/>
        <v>0</v>
      </c>
      <c r="AG126" s="6">
        <f t="shared" si="32"/>
        <v>0</v>
      </c>
      <c r="AH126" s="6">
        <f t="shared" si="32"/>
        <v>0</v>
      </c>
      <c r="AI126" s="6">
        <f t="shared" si="32"/>
        <v>0</v>
      </c>
      <c r="AJ126" s="22">
        <f t="shared" si="16"/>
        <v>0</v>
      </c>
      <c r="AK126" s="21" t="s">
        <v>58</v>
      </c>
      <c r="AL126" s="258">
        <f t="shared" ref="AL126" si="33">AJ126+AJ127</f>
        <v>0</v>
      </c>
      <c r="AM126" s="255">
        <v>30</v>
      </c>
      <c r="AN126" s="255">
        <f t="shared" ref="AN126" si="34">AL126-AM126</f>
        <v>-30</v>
      </c>
      <c r="AO126" s="256">
        <f>+C126</f>
        <v>0</v>
      </c>
    </row>
    <row r="127" spans="2:41" ht="15.75" customHeight="1" x14ac:dyDescent="0.25">
      <c r="B127" s="293"/>
      <c r="C127" s="255" t="s">
        <v>44</v>
      </c>
      <c r="D127" s="23" t="s">
        <v>57</v>
      </c>
      <c r="E127" s="76">
        <f>IF(E6="c",1,0)+IF(E22="c",1,0)+IF(E38="c",1,0)+IF(E54="c",1,0)+IF(E70="c",1,0)+IF(E86="c",1,0)+IF(E102="c",1,0)</f>
        <v>0</v>
      </c>
      <c r="F127" s="76">
        <f t="shared" ref="F127" si="35">IF(F6="c",1,0)+IF(F22="c",1,0)+IF(F38="c",1,0)+IF(F54="c",1,0)+IF(F70="c",1,0)+IF(F86="c",1,0)+IF(F102="c",1,0)</f>
        <v>0</v>
      </c>
      <c r="G127" s="76">
        <f>(IF(G6="c",1,0)+IF(G22="c",1,0)+IF(G38="c",1,0)+IF(G54="c",1,0)+IF(G70="c",1,0)+IF(G86="c",1,0)+IF(G102="c",1,0))/2</f>
        <v>0</v>
      </c>
      <c r="H127" s="76">
        <f t="shared" ref="H127:AI127" si="36">(IF(H6="c",1,0)+IF(H22="c",1,0)+IF(H38="c",1,0)+IF(H54="c",1,0)+IF(H70="c",1,0)+IF(H86="c",1,0)+IF(H102="c",1,0))/2</f>
        <v>0</v>
      </c>
      <c r="I127" s="76">
        <f t="shared" si="36"/>
        <v>0</v>
      </c>
      <c r="J127" s="76">
        <f t="shared" si="36"/>
        <v>0</v>
      </c>
      <c r="K127" s="76">
        <f t="shared" si="36"/>
        <v>0</v>
      </c>
      <c r="L127" s="76">
        <f t="shared" si="36"/>
        <v>0</v>
      </c>
      <c r="M127" s="76">
        <f t="shared" si="36"/>
        <v>0</v>
      </c>
      <c r="N127" s="76">
        <f t="shared" si="36"/>
        <v>0</v>
      </c>
      <c r="O127" s="76">
        <f t="shared" si="36"/>
        <v>0</v>
      </c>
      <c r="P127" s="76">
        <f t="shared" si="36"/>
        <v>0</v>
      </c>
      <c r="Q127" s="76">
        <f t="shared" si="36"/>
        <v>0</v>
      </c>
      <c r="R127" s="76">
        <f t="shared" si="36"/>
        <v>0</v>
      </c>
      <c r="S127" s="76">
        <f t="shared" si="36"/>
        <v>0</v>
      </c>
      <c r="T127" s="76">
        <f t="shared" si="36"/>
        <v>0</v>
      </c>
      <c r="U127" s="76">
        <f t="shared" si="36"/>
        <v>0</v>
      </c>
      <c r="V127" s="76">
        <f t="shared" si="36"/>
        <v>0</v>
      </c>
      <c r="W127" s="76">
        <f t="shared" si="36"/>
        <v>0</v>
      </c>
      <c r="X127" s="76">
        <f t="shared" si="36"/>
        <v>0</v>
      </c>
      <c r="Y127" s="76">
        <f t="shared" si="36"/>
        <v>0</v>
      </c>
      <c r="Z127" s="76">
        <f t="shared" si="36"/>
        <v>0</v>
      </c>
      <c r="AA127" s="76">
        <f t="shared" si="36"/>
        <v>0</v>
      </c>
      <c r="AB127" s="76">
        <f t="shared" si="36"/>
        <v>0</v>
      </c>
      <c r="AC127" s="76">
        <f t="shared" si="36"/>
        <v>0</v>
      </c>
      <c r="AD127" s="76">
        <f t="shared" si="36"/>
        <v>0</v>
      </c>
      <c r="AE127" s="76">
        <f t="shared" si="36"/>
        <v>0</v>
      </c>
      <c r="AF127" s="76">
        <f t="shared" si="36"/>
        <v>0</v>
      </c>
      <c r="AG127" s="76">
        <f t="shared" si="36"/>
        <v>0</v>
      </c>
      <c r="AH127" s="76">
        <f t="shared" si="36"/>
        <v>0</v>
      </c>
      <c r="AI127" s="76">
        <f t="shared" si="36"/>
        <v>0</v>
      </c>
      <c r="AJ127" s="80">
        <f t="shared" si="16"/>
        <v>0</v>
      </c>
      <c r="AK127" s="23" t="s">
        <v>57</v>
      </c>
      <c r="AL127" s="258"/>
      <c r="AM127" s="255"/>
      <c r="AN127" s="255"/>
      <c r="AO127" s="256" t="s">
        <v>44</v>
      </c>
    </row>
    <row r="128" spans="2:41" ht="15.75" customHeight="1" x14ac:dyDescent="0.25">
      <c r="B128" s="293"/>
      <c r="C128" s="255">
        <f>+C103</f>
        <v>0</v>
      </c>
      <c r="D128" s="21" t="s">
        <v>58</v>
      </c>
      <c r="E128" s="6">
        <f>IF(E7="r",1,0)+IF(E23="r",1,0)+IF(E39="r",1,0)+IF(E55="r",1,0)+IF(E71="r",1,0)+IF(E87="r",1,0)+IF(E103="r",1,0)/2</f>
        <v>0</v>
      </c>
      <c r="F128" s="6">
        <f t="shared" ref="F128" si="37">IF(F7="r",1,0)+IF(F23="r",1,0)+IF(F39="r",1,0)+IF(F55="r",1,0)+IF(F71="r",1,0)+IF(F87="r",1,0)+IF(F103="r",1,0)/2</f>
        <v>0</v>
      </c>
      <c r="G128" s="6">
        <f>(IF(G7="r",1,0)+IF(G23="r",1,0)+IF(G39="r",1,0)+IF(G55="r",1,0)+IF(G71="r",1,0)+IF(G87="r",1,0)+IF(G103="r",1,0))/2</f>
        <v>0</v>
      </c>
      <c r="H128" s="6">
        <f t="shared" ref="H128:AI128" si="38">(IF(H7="r",1,0)+IF(H23="r",1,0)+IF(H39="r",1,0)+IF(H55="r",1,0)+IF(H71="r",1,0)+IF(H87="r",1,0)+IF(H103="r",1,0))/2</f>
        <v>0</v>
      </c>
      <c r="I128" s="6">
        <f t="shared" si="38"/>
        <v>0</v>
      </c>
      <c r="J128" s="6">
        <f t="shared" si="38"/>
        <v>0</v>
      </c>
      <c r="K128" s="6">
        <f t="shared" si="38"/>
        <v>0</v>
      </c>
      <c r="L128" s="6">
        <f t="shared" si="38"/>
        <v>0</v>
      </c>
      <c r="M128" s="6">
        <f t="shared" si="38"/>
        <v>0</v>
      </c>
      <c r="N128" s="6">
        <f t="shared" si="38"/>
        <v>0</v>
      </c>
      <c r="O128" s="6">
        <f t="shared" si="38"/>
        <v>0</v>
      </c>
      <c r="P128" s="6">
        <f t="shared" si="38"/>
        <v>0</v>
      </c>
      <c r="Q128" s="6">
        <f t="shared" si="38"/>
        <v>0</v>
      </c>
      <c r="R128" s="6">
        <f t="shared" si="38"/>
        <v>0</v>
      </c>
      <c r="S128" s="6">
        <f t="shared" si="38"/>
        <v>0</v>
      </c>
      <c r="T128" s="6">
        <f t="shared" si="38"/>
        <v>0</v>
      </c>
      <c r="U128" s="6">
        <f t="shared" si="38"/>
        <v>0</v>
      </c>
      <c r="V128" s="6">
        <f t="shared" si="38"/>
        <v>0</v>
      </c>
      <c r="W128" s="6">
        <f t="shared" si="38"/>
        <v>0</v>
      </c>
      <c r="X128" s="6">
        <f t="shared" si="38"/>
        <v>0</v>
      </c>
      <c r="Y128" s="6">
        <f t="shared" si="38"/>
        <v>0</v>
      </c>
      <c r="Z128" s="6">
        <f t="shared" si="38"/>
        <v>0</v>
      </c>
      <c r="AA128" s="6">
        <f t="shared" si="38"/>
        <v>0</v>
      </c>
      <c r="AB128" s="6">
        <f t="shared" si="38"/>
        <v>0</v>
      </c>
      <c r="AC128" s="6">
        <f t="shared" si="38"/>
        <v>0</v>
      </c>
      <c r="AD128" s="6">
        <f t="shared" si="38"/>
        <v>0</v>
      </c>
      <c r="AE128" s="6">
        <f t="shared" si="38"/>
        <v>0</v>
      </c>
      <c r="AF128" s="6">
        <f t="shared" si="38"/>
        <v>0</v>
      </c>
      <c r="AG128" s="6">
        <f t="shared" si="38"/>
        <v>0</v>
      </c>
      <c r="AH128" s="6">
        <f t="shared" si="38"/>
        <v>0</v>
      </c>
      <c r="AI128" s="6">
        <f t="shared" si="38"/>
        <v>0</v>
      </c>
      <c r="AJ128" s="22">
        <f t="shared" si="16"/>
        <v>0</v>
      </c>
      <c r="AK128" s="21" t="s">
        <v>58</v>
      </c>
      <c r="AL128" s="258">
        <f t="shared" ref="AL128" si="39">AJ128+AJ129</f>
        <v>0</v>
      </c>
      <c r="AM128" s="255">
        <v>35</v>
      </c>
      <c r="AN128" s="255">
        <f t="shared" ref="AN128" si="40">AL128-AM128</f>
        <v>-35</v>
      </c>
      <c r="AO128" s="256">
        <f t="shared" ref="AO128" si="41">+C128</f>
        <v>0</v>
      </c>
    </row>
    <row r="129" spans="2:41" ht="15.75" customHeight="1" x14ac:dyDescent="0.25">
      <c r="B129" s="293"/>
      <c r="C129" s="255" t="s">
        <v>45</v>
      </c>
      <c r="D129" s="23" t="s">
        <v>57</v>
      </c>
      <c r="E129" s="76">
        <f>IF(E7="c",1,0)+IF(E23="c",1,0)+IF(E39="c",1,0)+IF(E55="c",1,0)+IF(E71="c",1,0)+IF(E87="c",1,0)+IF(E103="c",1,0)/2</f>
        <v>0</v>
      </c>
      <c r="F129" s="76">
        <f t="shared" ref="F129" si="42">IF(F7="c",1,0)+IF(F23="c",1,0)+IF(F39="c",1,0)+IF(F55="c",1,0)+IF(F71="c",1,0)+IF(F87="c",1,0)+IF(F103="c",1,0)/2</f>
        <v>0</v>
      </c>
      <c r="G129" s="76">
        <f>(IF(G7="c",1,0)+IF(G23="c",1,0)+IF(G39="c",1,0)+IF(G55="c",1,0)+IF(G71="c",1,0)+IF(G87="c",1,0)+IF(G103="c",1,0))/2</f>
        <v>0</v>
      </c>
      <c r="H129" s="76">
        <f t="shared" ref="H129:AI129" si="43">(IF(H7="c",1,0)+IF(H23="c",1,0)+IF(H39="c",1,0)+IF(H55="c",1,0)+IF(H71="c",1,0)+IF(H87="c",1,0)+IF(H103="c",1,0))/2</f>
        <v>0</v>
      </c>
      <c r="I129" s="76">
        <f t="shared" si="43"/>
        <v>0</v>
      </c>
      <c r="J129" s="76">
        <f t="shared" si="43"/>
        <v>0</v>
      </c>
      <c r="K129" s="76">
        <f t="shared" si="43"/>
        <v>0</v>
      </c>
      <c r="L129" s="76">
        <f t="shared" si="43"/>
        <v>0</v>
      </c>
      <c r="M129" s="76">
        <f t="shared" si="43"/>
        <v>0</v>
      </c>
      <c r="N129" s="76">
        <f t="shared" si="43"/>
        <v>0</v>
      </c>
      <c r="O129" s="76">
        <f t="shared" si="43"/>
        <v>0</v>
      </c>
      <c r="P129" s="76">
        <f t="shared" si="43"/>
        <v>0</v>
      </c>
      <c r="Q129" s="76">
        <f t="shared" si="43"/>
        <v>0</v>
      </c>
      <c r="R129" s="76">
        <f t="shared" si="43"/>
        <v>0</v>
      </c>
      <c r="S129" s="76">
        <f t="shared" si="43"/>
        <v>0</v>
      </c>
      <c r="T129" s="76">
        <f t="shared" si="43"/>
        <v>0</v>
      </c>
      <c r="U129" s="76">
        <f t="shared" si="43"/>
        <v>0</v>
      </c>
      <c r="V129" s="76">
        <f t="shared" si="43"/>
        <v>0</v>
      </c>
      <c r="W129" s="76">
        <f t="shared" si="43"/>
        <v>0</v>
      </c>
      <c r="X129" s="76">
        <f t="shared" si="43"/>
        <v>0</v>
      </c>
      <c r="Y129" s="76">
        <f t="shared" si="43"/>
        <v>0</v>
      </c>
      <c r="Z129" s="76">
        <f t="shared" si="43"/>
        <v>0</v>
      </c>
      <c r="AA129" s="76">
        <f t="shared" si="43"/>
        <v>0</v>
      </c>
      <c r="AB129" s="76">
        <f t="shared" si="43"/>
        <v>0</v>
      </c>
      <c r="AC129" s="76">
        <f t="shared" si="43"/>
        <v>0</v>
      </c>
      <c r="AD129" s="76">
        <f t="shared" si="43"/>
        <v>0</v>
      </c>
      <c r="AE129" s="76">
        <f t="shared" si="43"/>
        <v>0</v>
      </c>
      <c r="AF129" s="76">
        <f t="shared" si="43"/>
        <v>0</v>
      </c>
      <c r="AG129" s="76">
        <f t="shared" si="43"/>
        <v>0</v>
      </c>
      <c r="AH129" s="76">
        <f t="shared" si="43"/>
        <v>0</v>
      </c>
      <c r="AI129" s="76">
        <f t="shared" si="43"/>
        <v>0</v>
      </c>
      <c r="AJ129" s="80">
        <f t="shared" si="16"/>
        <v>0</v>
      </c>
      <c r="AK129" s="23" t="s">
        <v>57</v>
      </c>
      <c r="AL129" s="258"/>
      <c r="AM129" s="255"/>
      <c r="AN129" s="255"/>
      <c r="AO129" s="256" t="s">
        <v>45</v>
      </c>
    </row>
    <row r="130" spans="2:41" ht="15.75" customHeight="1" x14ac:dyDescent="0.25">
      <c r="B130" s="293"/>
      <c r="C130" s="255">
        <f>+C104</f>
        <v>0</v>
      </c>
      <c r="D130" s="21" t="s">
        <v>58</v>
      </c>
      <c r="E130" s="6">
        <f>IF(E8="r",1,0)+IF(E24="r",1,0)+IF(E40="r",1,0)+IF(E56="r",1,0)+IF(E72="r",1,0)+IF(E88="r",1,0)+IF(E104="r",1,0)/2</f>
        <v>0</v>
      </c>
      <c r="F130" s="6">
        <f t="shared" ref="F130" si="44">IF(F8="r",1,0)+IF(F24="r",1,0)+IF(F40="r",1,0)+IF(F56="r",1,0)+IF(F72="r",1,0)+IF(F88="r",1,0)+IF(F104="r",1,0)/2</f>
        <v>0</v>
      </c>
      <c r="G130" s="6">
        <f>(IF(G8="r",1,0)+IF(G24="r",1,0)+IF(G40="r",1,0)+IF(G56="r",1,0)+IF(G72="r",1,0)+IF(G88="r",1,0)+IF(G104="r",1,0))/2</f>
        <v>0</v>
      </c>
      <c r="H130" s="6">
        <f t="shared" ref="H130:AI130" si="45">(IF(H8="r",1,0)+IF(H24="r",1,0)+IF(H40="r",1,0)+IF(H56="r",1,0)+IF(H72="r",1,0)+IF(H88="r",1,0)+IF(H104="r",1,0))/2</f>
        <v>0</v>
      </c>
      <c r="I130" s="6">
        <f t="shared" si="45"/>
        <v>0</v>
      </c>
      <c r="J130" s="6">
        <f t="shared" si="45"/>
        <v>0</v>
      </c>
      <c r="K130" s="6">
        <f t="shared" si="45"/>
        <v>0</v>
      </c>
      <c r="L130" s="6">
        <f t="shared" si="45"/>
        <v>0</v>
      </c>
      <c r="M130" s="6">
        <f t="shared" si="45"/>
        <v>0</v>
      </c>
      <c r="N130" s="6">
        <f t="shared" si="45"/>
        <v>0</v>
      </c>
      <c r="O130" s="6">
        <f t="shared" si="45"/>
        <v>0</v>
      </c>
      <c r="P130" s="6">
        <f t="shared" si="45"/>
        <v>0</v>
      </c>
      <c r="Q130" s="6">
        <f t="shared" si="45"/>
        <v>0</v>
      </c>
      <c r="R130" s="6">
        <f t="shared" si="45"/>
        <v>0</v>
      </c>
      <c r="S130" s="6">
        <f t="shared" si="45"/>
        <v>0</v>
      </c>
      <c r="T130" s="6">
        <f t="shared" si="45"/>
        <v>0</v>
      </c>
      <c r="U130" s="6">
        <f t="shared" si="45"/>
        <v>0</v>
      </c>
      <c r="V130" s="6">
        <f t="shared" si="45"/>
        <v>0</v>
      </c>
      <c r="W130" s="6">
        <f t="shared" si="45"/>
        <v>0</v>
      </c>
      <c r="X130" s="6">
        <f t="shared" si="45"/>
        <v>0</v>
      </c>
      <c r="Y130" s="6">
        <f t="shared" si="45"/>
        <v>0</v>
      </c>
      <c r="Z130" s="6">
        <f t="shared" si="45"/>
        <v>0</v>
      </c>
      <c r="AA130" s="6">
        <f t="shared" si="45"/>
        <v>0</v>
      </c>
      <c r="AB130" s="6">
        <f t="shared" si="45"/>
        <v>0</v>
      </c>
      <c r="AC130" s="6">
        <f t="shared" si="45"/>
        <v>0</v>
      </c>
      <c r="AD130" s="6">
        <f t="shared" si="45"/>
        <v>0</v>
      </c>
      <c r="AE130" s="6">
        <f t="shared" si="45"/>
        <v>0</v>
      </c>
      <c r="AF130" s="6">
        <f t="shared" si="45"/>
        <v>0</v>
      </c>
      <c r="AG130" s="6">
        <f t="shared" si="45"/>
        <v>0</v>
      </c>
      <c r="AH130" s="6">
        <f t="shared" si="45"/>
        <v>0</v>
      </c>
      <c r="AI130" s="6">
        <f t="shared" si="45"/>
        <v>0</v>
      </c>
      <c r="AJ130" s="22">
        <f t="shared" si="16"/>
        <v>0</v>
      </c>
      <c r="AK130" s="21" t="s">
        <v>58</v>
      </c>
      <c r="AL130" s="258">
        <f t="shared" ref="AL130" si="46">AJ130+AJ131</f>
        <v>0</v>
      </c>
      <c r="AM130" s="255">
        <v>35</v>
      </c>
      <c r="AN130" s="255">
        <f t="shared" ref="AN130" si="47">AL130-AM130</f>
        <v>-35</v>
      </c>
      <c r="AO130" s="256">
        <f t="shared" ref="AO130" si="48">+C130</f>
        <v>0</v>
      </c>
    </row>
    <row r="131" spans="2:41" ht="15.75" customHeight="1" x14ac:dyDescent="0.25">
      <c r="B131" s="293"/>
      <c r="C131" s="255" t="s">
        <v>46</v>
      </c>
      <c r="D131" s="23" t="s">
        <v>57</v>
      </c>
      <c r="E131" s="76">
        <f>IF(E8="c",1,0)+IF(E24="c",1,0)+IF(E40="c",1,0)+IF(E56="c",1,0)+IF(E72="c",1,0)+IF(E88="c",1,0)+IF(E104="c",1,0)/2</f>
        <v>0</v>
      </c>
      <c r="F131" s="76">
        <f t="shared" ref="F131" si="49">IF(F8="c",1,0)+IF(F24="c",1,0)+IF(F40="c",1,0)+IF(F56="c",1,0)+IF(F72="c",1,0)+IF(F88="c",1,0)+IF(F104="c",1,0)/2</f>
        <v>0</v>
      </c>
      <c r="G131" s="76">
        <f>(IF(G8="c",1,0)+IF(G24="c",1,0)+IF(G40="c",1,0)+IF(G56="c",1,0)+IF(G72="c",1,0)+IF(G88="c",1,0)+IF(G104="c",1,0))/2</f>
        <v>0</v>
      </c>
      <c r="H131" s="76">
        <f t="shared" ref="H131:AI131" si="50">(IF(H8="c",1,0)+IF(H24="c",1,0)+IF(H40="c",1,0)+IF(H56="c",1,0)+IF(H72="c",1,0)+IF(H88="c",1,0)+IF(H104="c",1,0))/2</f>
        <v>0</v>
      </c>
      <c r="I131" s="76">
        <f t="shared" si="50"/>
        <v>0</v>
      </c>
      <c r="J131" s="76">
        <f t="shared" si="50"/>
        <v>0</v>
      </c>
      <c r="K131" s="76">
        <f t="shared" si="50"/>
        <v>0</v>
      </c>
      <c r="L131" s="76">
        <f t="shared" si="50"/>
        <v>0</v>
      </c>
      <c r="M131" s="76">
        <f t="shared" si="50"/>
        <v>0</v>
      </c>
      <c r="N131" s="76">
        <f t="shared" si="50"/>
        <v>0</v>
      </c>
      <c r="O131" s="76">
        <f t="shared" si="50"/>
        <v>0</v>
      </c>
      <c r="P131" s="76">
        <f t="shared" si="50"/>
        <v>0</v>
      </c>
      <c r="Q131" s="76">
        <f t="shared" si="50"/>
        <v>0</v>
      </c>
      <c r="R131" s="76">
        <f t="shared" si="50"/>
        <v>0</v>
      </c>
      <c r="S131" s="76">
        <f t="shared" si="50"/>
        <v>0</v>
      </c>
      <c r="T131" s="76">
        <f t="shared" si="50"/>
        <v>0</v>
      </c>
      <c r="U131" s="76">
        <f t="shared" si="50"/>
        <v>0</v>
      </c>
      <c r="V131" s="76">
        <f t="shared" si="50"/>
        <v>0</v>
      </c>
      <c r="W131" s="76">
        <f t="shared" si="50"/>
        <v>0</v>
      </c>
      <c r="X131" s="76">
        <f t="shared" si="50"/>
        <v>0</v>
      </c>
      <c r="Y131" s="76">
        <f t="shared" si="50"/>
        <v>0</v>
      </c>
      <c r="Z131" s="76">
        <f t="shared" si="50"/>
        <v>0</v>
      </c>
      <c r="AA131" s="76">
        <f t="shared" si="50"/>
        <v>0</v>
      </c>
      <c r="AB131" s="76">
        <f t="shared" si="50"/>
        <v>0</v>
      </c>
      <c r="AC131" s="76">
        <f t="shared" si="50"/>
        <v>0</v>
      </c>
      <c r="AD131" s="76">
        <f t="shared" si="50"/>
        <v>0</v>
      </c>
      <c r="AE131" s="76">
        <f t="shared" si="50"/>
        <v>0</v>
      </c>
      <c r="AF131" s="76">
        <f t="shared" si="50"/>
        <v>0</v>
      </c>
      <c r="AG131" s="76">
        <f t="shared" si="50"/>
        <v>0</v>
      </c>
      <c r="AH131" s="76">
        <f t="shared" si="50"/>
        <v>0</v>
      </c>
      <c r="AI131" s="76">
        <f t="shared" si="50"/>
        <v>0</v>
      </c>
      <c r="AJ131" s="80">
        <f t="shared" si="16"/>
        <v>0</v>
      </c>
      <c r="AK131" s="23" t="s">
        <v>57</v>
      </c>
      <c r="AL131" s="258"/>
      <c r="AM131" s="255"/>
      <c r="AN131" s="255"/>
      <c r="AO131" s="256" t="s">
        <v>46</v>
      </c>
    </row>
    <row r="132" spans="2:41" ht="15.75" customHeight="1" x14ac:dyDescent="0.25">
      <c r="B132" s="293"/>
      <c r="C132" s="255" t="str">
        <f>+C105</f>
        <v>Katia Bousba</v>
      </c>
      <c r="D132" s="21" t="s">
        <v>58</v>
      </c>
      <c r="E132" s="6">
        <f>IF(E9="r",1,0)+IF(E25="r",1,0)+IF(E41="r",1,0)+IF(E57="r",1,0)+IF(E73="r",1,0)+IF(E89="r",1,0)+IF(E105="r",1,0)/2</f>
        <v>0</v>
      </c>
      <c r="F132" s="6">
        <f t="shared" ref="F132" si="51">IF(F9="r",1,0)+IF(F25="r",1,0)+IF(F41="r",1,0)+IF(F57="r",1,0)+IF(F73="r",1,0)+IF(F89="r",1,0)+IF(F105="r",1,0)/2</f>
        <v>0</v>
      </c>
      <c r="G132" s="6">
        <f>(IF(G9="r",1,0)+IF(G25="r",1,0)+IF(G41="r",1,0)+IF(G57="r",1,0)+IF(G73="r",1,0)+IF(G89="r",1,0)+IF(G105="r",1,0))/2</f>
        <v>0</v>
      </c>
      <c r="H132" s="6">
        <f t="shared" ref="H132:AI132" si="52">(IF(H9="r",1,0)+IF(H25="r",1,0)+IF(H41="r",1,0)+IF(H57="r",1,0)+IF(H73="r",1,0)+IF(H89="r",1,0)+IF(H105="r",1,0))/2</f>
        <v>0</v>
      </c>
      <c r="I132" s="6">
        <f t="shared" si="52"/>
        <v>0</v>
      </c>
      <c r="J132" s="6">
        <f t="shared" si="52"/>
        <v>0</v>
      </c>
      <c r="K132" s="6">
        <f t="shared" si="52"/>
        <v>0</v>
      </c>
      <c r="L132" s="6">
        <f t="shared" si="52"/>
        <v>0</v>
      </c>
      <c r="M132" s="6">
        <f t="shared" si="52"/>
        <v>0</v>
      </c>
      <c r="N132" s="6">
        <f t="shared" si="52"/>
        <v>0</v>
      </c>
      <c r="O132" s="6">
        <f t="shared" si="52"/>
        <v>0</v>
      </c>
      <c r="P132" s="6">
        <f t="shared" si="52"/>
        <v>0</v>
      </c>
      <c r="Q132" s="6">
        <f t="shared" si="52"/>
        <v>0</v>
      </c>
      <c r="R132" s="6">
        <f t="shared" si="52"/>
        <v>0</v>
      </c>
      <c r="S132" s="6">
        <f t="shared" si="52"/>
        <v>0</v>
      </c>
      <c r="T132" s="6">
        <f t="shared" si="52"/>
        <v>0</v>
      </c>
      <c r="U132" s="6">
        <f t="shared" si="52"/>
        <v>0</v>
      </c>
      <c r="V132" s="6">
        <f t="shared" si="52"/>
        <v>0</v>
      </c>
      <c r="W132" s="6">
        <f t="shared" si="52"/>
        <v>0</v>
      </c>
      <c r="X132" s="6">
        <f t="shared" si="52"/>
        <v>0</v>
      </c>
      <c r="Y132" s="6">
        <f t="shared" si="52"/>
        <v>0</v>
      </c>
      <c r="Z132" s="6">
        <f t="shared" si="52"/>
        <v>0</v>
      </c>
      <c r="AA132" s="6">
        <f t="shared" si="52"/>
        <v>0</v>
      </c>
      <c r="AB132" s="6">
        <f t="shared" si="52"/>
        <v>0</v>
      </c>
      <c r="AC132" s="6">
        <f t="shared" si="52"/>
        <v>0</v>
      </c>
      <c r="AD132" s="6">
        <f t="shared" si="52"/>
        <v>0</v>
      </c>
      <c r="AE132" s="6">
        <f t="shared" si="52"/>
        <v>0</v>
      </c>
      <c r="AF132" s="6">
        <f t="shared" si="52"/>
        <v>0</v>
      </c>
      <c r="AG132" s="6">
        <f t="shared" si="52"/>
        <v>0</v>
      </c>
      <c r="AH132" s="6">
        <f t="shared" si="52"/>
        <v>0</v>
      </c>
      <c r="AI132" s="6">
        <f t="shared" si="52"/>
        <v>0</v>
      </c>
      <c r="AJ132" s="22">
        <f t="shared" si="16"/>
        <v>0</v>
      </c>
      <c r="AK132" s="21" t="s">
        <v>58</v>
      </c>
      <c r="AL132" s="258">
        <f t="shared" ref="AL132" si="53">AJ132+AJ133</f>
        <v>35</v>
      </c>
      <c r="AM132" s="255">
        <v>39</v>
      </c>
      <c r="AN132" s="255">
        <f t="shared" ref="AN132" si="54">AL132-AM132</f>
        <v>-4</v>
      </c>
      <c r="AO132" s="256" t="str">
        <f t="shared" ref="AO132" si="55">+C132</f>
        <v>Katia Bousba</v>
      </c>
    </row>
    <row r="133" spans="2:41" ht="15.75" customHeight="1" x14ac:dyDescent="0.25">
      <c r="B133" s="293"/>
      <c r="C133" s="255" t="s">
        <v>47</v>
      </c>
      <c r="D133" s="23" t="s">
        <v>57</v>
      </c>
      <c r="E133" s="76">
        <f>IF(E9="c",1,0)+IF(E25="c",1,0)+IF(E41="c",1,0)+IF(E57="c",1,0)+IF(E73="c",1,0)+IF(E89="c",1,0)+IF(E105="c",1,0)/2</f>
        <v>0</v>
      </c>
      <c r="F133" s="76">
        <f t="shared" ref="F133" si="56">IF(F9="c",1,0)+IF(F25="c",1,0)+IF(F41="c",1,0)+IF(F57="c",1,0)+IF(F73="c",1,0)+IF(F89="c",1,0)+IF(F105="c",1,0)/2</f>
        <v>0</v>
      </c>
      <c r="G133" s="76">
        <f>(IF(G9="c",1,0)+IF(G25="c",1,0)+IF(G41="c",1,0)+IF(G57="c",1,0)+IF(G73="c",1,0)+IF(G89="c",1,0)+IF(G105="c",1,0))/2</f>
        <v>0</v>
      </c>
      <c r="H133" s="76">
        <f t="shared" ref="H133:AI133" si="57">(IF(H9="c",1,0)+IF(H25="c",1,0)+IF(H41="c",1,0)+IF(H57="c",1,0)+IF(H73="c",1,0)+IF(H89="c",1,0)+IF(H105="c",1,0))/2</f>
        <v>0</v>
      </c>
      <c r="I133" s="76">
        <f t="shared" si="57"/>
        <v>0</v>
      </c>
      <c r="J133" s="76">
        <f t="shared" si="57"/>
        <v>0</v>
      </c>
      <c r="K133" s="76">
        <f t="shared" si="57"/>
        <v>0.5</v>
      </c>
      <c r="L133" s="76">
        <f t="shared" si="57"/>
        <v>0.5</v>
      </c>
      <c r="M133" s="76">
        <f t="shared" si="57"/>
        <v>0.5</v>
      </c>
      <c r="N133" s="76">
        <f t="shared" si="57"/>
        <v>0.5</v>
      </c>
      <c r="O133" s="76">
        <f t="shared" si="57"/>
        <v>0.5</v>
      </c>
      <c r="P133" s="76">
        <f t="shared" si="57"/>
        <v>1.5</v>
      </c>
      <c r="Q133" s="76">
        <f t="shared" si="57"/>
        <v>1.5</v>
      </c>
      <c r="R133" s="76">
        <f t="shared" si="57"/>
        <v>1.5</v>
      </c>
      <c r="S133" s="76">
        <f t="shared" si="57"/>
        <v>1.5</v>
      </c>
      <c r="T133" s="76">
        <f t="shared" si="57"/>
        <v>1.5</v>
      </c>
      <c r="U133" s="76">
        <f t="shared" si="57"/>
        <v>1.5</v>
      </c>
      <c r="V133" s="76">
        <f t="shared" si="57"/>
        <v>0.5</v>
      </c>
      <c r="W133" s="76">
        <f t="shared" si="57"/>
        <v>0.5</v>
      </c>
      <c r="X133" s="76">
        <f t="shared" si="57"/>
        <v>0</v>
      </c>
      <c r="Y133" s="76">
        <f t="shared" si="57"/>
        <v>0</v>
      </c>
      <c r="Z133" s="76">
        <f t="shared" si="57"/>
        <v>1.5</v>
      </c>
      <c r="AA133" s="76">
        <f t="shared" si="57"/>
        <v>1.5</v>
      </c>
      <c r="AB133" s="76">
        <f t="shared" si="57"/>
        <v>2</v>
      </c>
      <c r="AC133" s="76">
        <f t="shared" si="57"/>
        <v>2.5</v>
      </c>
      <c r="AD133" s="76">
        <f t="shared" si="57"/>
        <v>2.5</v>
      </c>
      <c r="AE133" s="76">
        <f t="shared" si="57"/>
        <v>2.5</v>
      </c>
      <c r="AF133" s="76">
        <f t="shared" si="57"/>
        <v>2.5</v>
      </c>
      <c r="AG133" s="76">
        <f t="shared" si="57"/>
        <v>2.5</v>
      </c>
      <c r="AH133" s="76">
        <f t="shared" si="57"/>
        <v>2.5</v>
      </c>
      <c r="AI133" s="76">
        <f t="shared" si="57"/>
        <v>2.5</v>
      </c>
      <c r="AJ133" s="80">
        <f t="shared" si="16"/>
        <v>35</v>
      </c>
      <c r="AK133" s="23" t="s">
        <v>57</v>
      </c>
      <c r="AL133" s="258"/>
      <c r="AM133" s="255"/>
      <c r="AN133" s="255"/>
      <c r="AO133" s="256" t="s">
        <v>47</v>
      </c>
    </row>
    <row r="134" spans="2:41" ht="15.75" customHeight="1" x14ac:dyDescent="0.25">
      <c r="B134" s="293"/>
      <c r="C134" s="255">
        <f>+C106</f>
        <v>0</v>
      </c>
      <c r="D134" s="21" t="s">
        <v>58</v>
      </c>
      <c r="E134" s="6">
        <f>IF(E10="r",1,0)+IF(E26="r",1,0)+IF(E42="r",1,0)+IF(E58="r",1,0)+IF(E74="r",1,0)+IF(E90="r",1,0)+IF(E106="r",1,0)/2</f>
        <v>0</v>
      </c>
      <c r="F134" s="6">
        <f t="shared" ref="F134" si="58">IF(F10="r",1,0)+IF(F26="r",1,0)+IF(F42="r",1,0)+IF(F58="r",1,0)+IF(F74="r",1,0)+IF(F90="r",1,0)+IF(F106="r",1,0)/2</f>
        <v>0</v>
      </c>
      <c r="G134" s="6">
        <f>(IF(G10="r",1,0)+IF(G26="r",1,0)+IF(G42="r",1,0)+IF(G58="r",1,0)+IF(G74="r",1,0)+IF(G90="r",1,0)+IF(G106="r",1,0))/2</f>
        <v>0</v>
      </c>
      <c r="H134" s="6">
        <f t="shared" ref="H134:AA134" si="59">(IF(H10="r",1,0)+IF(H26="r",1,0)+IF(H42="r",1,0)+IF(H58="r",1,0)+IF(H74="r",1,0)+IF(H90="r",1,0)+IF(H106="r",1,0))/2</f>
        <v>0</v>
      </c>
      <c r="I134" s="6">
        <f t="shared" si="59"/>
        <v>0</v>
      </c>
      <c r="J134" s="6">
        <f t="shared" si="59"/>
        <v>0</v>
      </c>
      <c r="K134" s="6">
        <f t="shared" si="59"/>
        <v>0</v>
      </c>
      <c r="L134" s="6">
        <f t="shared" si="59"/>
        <v>0</v>
      </c>
      <c r="M134" s="6">
        <f t="shared" si="59"/>
        <v>0</v>
      </c>
      <c r="N134" s="6">
        <f t="shared" si="59"/>
        <v>0</v>
      </c>
      <c r="O134" s="6">
        <f t="shared" si="59"/>
        <v>0</v>
      </c>
      <c r="P134" s="6">
        <f t="shared" si="59"/>
        <v>0</v>
      </c>
      <c r="Q134" s="6">
        <f t="shared" si="59"/>
        <v>0</v>
      </c>
      <c r="R134" s="6">
        <f t="shared" si="59"/>
        <v>0</v>
      </c>
      <c r="S134" s="6">
        <f t="shared" si="59"/>
        <v>0</v>
      </c>
      <c r="T134" s="6">
        <f t="shared" si="59"/>
        <v>0</v>
      </c>
      <c r="U134" s="6">
        <f t="shared" si="59"/>
        <v>0</v>
      </c>
      <c r="V134" s="6">
        <f t="shared" si="59"/>
        <v>0</v>
      </c>
      <c r="W134" s="6">
        <f t="shared" si="59"/>
        <v>0</v>
      </c>
      <c r="X134" s="6">
        <f t="shared" si="59"/>
        <v>0</v>
      </c>
      <c r="Y134" s="6">
        <f t="shared" si="59"/>
        <v>0</v>
      </c>
      <c r="Z134" s="6">
        <f t="shared" si="59"/>
        <v>0</v>
      </c>
      <c r="AA134" s="6">
        <f t="shared" si="59"/>
        <v>0</v>
      </c>
      <c r="AB134" s="6" t="e">
        <f>(IF(AB10="r",1,0)+IF(#REF!="r",1,0)+IF(AB42="r",1,0)+IF(AB58="r",1,0)+IF(AB74="r",1,0)+IF(AB90="r",1,0)+IF(AB106="r",1,0))/2</f>
        <v>#REF!</v>
      </c>
      <c r="AC134" s="6" t="e">
        <f>(IF(AC10="r",1,0)+IF(#REF!="r",1,0)+IF(AC42="r",1,0)+IF(AC58="r",1,0)+IF(AC74="r",1,0)+IF(AC90="r",1,0)+IF(AC106="r",1,0))/2</f>
        <v>#REF!</v>
      </c>
      <c r="AD134" s="6" t="e">
        <f>(IF(#REF!="r",1,0)+IF(#REF!="r",1,0)+IF(AD42="r",1,0)+IF(AD58="r",1,0)+IF(AD74="r",1,0)+IF(AD90="r",1,0)+IF(AD106="r",1,0))/2</f>
        <v>#REF!</v>
      </c>
      <c r="AE134" s="6" t="e">
        <f>(IF(#REF!="r",1,0)+IF(#REF!="r",1,0)+IF(AE42="r",1,0)+IF(AE58="r",1,0)+IF(AE74="r",1,0)+IF(AE90="r",1,0)+IF(AE106="r",1,0))/2</f>
        <v>#REF!</v>
      </c>
      <c r="AF134" s="6" t="e">
        <f>(IF(#REF!="r",1,0)+IF(#REF!="r",1,0)+IF(AF42="r",1,0)+IF(AF58="r",1,0)+IF(AF74="r",1,0)+IF(AF90="r",1,0)+IF(AF106="r",1,0))/2</f>
        <v>#REF!</v>
      </c>
      <c r="AG134" s="6" t="e">
        <f>(IF(#REF!="r",1,0)+IF(#REF!="r",1,0)+IF(AG42="r",1,0)+IF(AG58="r",1,0)+IF(AG74="r",1,0)+IF(AG90="r",1,0)+IF(AG106="r",1,0))/2</f>
        <v>#REF!</v>
      </c>
      <c r="AH134" s="6" t="e">
        <f>(IF(#REF!="r",1,0)+IF(#REF!="r",1,0)+IF(AH42="r",1,0)+IF(AH58="r",1,0)+IF(AH74="r",1,0)+IF(AH90="r",1,0)+IF(AH106="r",1,0))/2</f>
        <v>#REF!</v>
      </c>
      <c r="AI134" s="6" t="e">
        <f>(IF(#REF!="r",1,0)+IF(#REF!="r",1,0)+IF(AI42="r",1,0)+IF(AI58="r",1,0)+IF(AI74="r",1,0)+IF(AI90="r",1,0)+IF(AI106="r",1,0))/2</f>
        <v>#REF!</v>
      </c>
      <c r="AJ134" s="22" t="e">
        <f t="shared" si="16"/>
        <v>#REF!</v>
      </c>
      <c r="AK134" s="21" t="s">
        <v>58</v>
      </c>
      <c r="AL134" s="258" t="e">
        <f t="shared" ref="AL134" si="60">AJ134+AJ135</f>
        <v>#REF!</v>
      </c>
      <c r="AM134" s="255">
        <v>15</v>
      </c>
      <c r="AN134" s="255" t="e">
        <f t="shared" ref="AN134" si="61">AL134-AM134</f>
        <v>#REF!</v>
      </c>
      <c r="AO134" s="256">
        <f t="shared" ref="AO134" si="62">+C134</f>
        <v>0</v>
      </c>
    </row>
    <row r="135" spans="2:41" ht="15.75" customHeight="1" x14ac:dyDescent="0.25">
      <c r="B135" s="293"/>
      <c r="C135" s="255" t="s">
        <v>48</v>
      </c>
      <c r="D135" s="23" t="s">
        <v>57</v>
      </c>
      <c r="E135" s="76">
        <f>IF(E10="C",1,0)+IF(E26="C",1,0)+IF(E42="C",1,0)+IF(E58="C",1,0)+IF(E74="C",1,0)+IF(E90="C",1,0)+IF(E106="C",1,0)/2</f>
        <v>0</v>
      </c>
      <c r="F135" s="76">
        <f t="shared" ref="F135" si="63">IF(F10="C",1,0)+IF(F26="C",1,0)+IF(F42="C",1,0)+IF(F58="C",1,0)+IF(F74="C",1,0)+IF(F90="C",1,0)+IF(F106="C",1,0)/2</f>
        <v>0</v>
      </c>
      <c r="G135" s="76">
        <f>(IF(G10="C",1,0)+IF(G26="C",1,0)+IF(G42="C",1,0)+IF(G58="C",1,0)+IF(G74="C",1,0)+IF(G90="C",1,0)+IF(G106="C",1,0))/2</f>
        <v>0</v>
      </c>
      <c r="H135" s="76">
        <f t="shared" ref="H135:AA135" si="64">(IF(H10="C",1,0)+IF(H26="C",1,0)+IF(H42="C",1,0)+IF(H58="C",1,0)+IF(H74="C",1,0)+IF(H90="C",1,0)+IF(H106="C",1,0))/2</f>
        <v>0</v>
      </c>
      <c r="I135" s="76">
        <f t="shared" si="64"/>
        <v>0</v>
      </c>
      <c r="J135" s="76">
        <f t="shared" si="64"/>
        <v>0</v>
      </c>
      <c r="K135" s="76">
        <f t="shared" si="64"/>
        <v>0</v>
      </c>
      <c r="L135" s="76">
        <f t="shared" si="64"/>
        <v>0</v>
      </c>
      <c r="M135" s="76">
        <f t="shared" si="64"/>
        <v>0</v>
      </c>
      <c r="N135" s="76">
        <f t="shared" si="64"/>
        <v>0</v>
      </c>
      <c r="O135" s="76">
        <f t="shared" si="64"/>
        <v>0</v>
      </c>
      <c r="P135" s="76">
        <f t="shared" si="64"/>
        <v>0</v>
      </c>
      <c r="Q135" s="76">
        <f t="shared" si="64"/>
        <v>0</v>
      </c>
      <c r="R135" s="76">
        <f t="shared" si="64"/>
        <v>0</v>
      </c>
      <c r="S135" s="76">
        <f t="shared" si="64"/>
        <v>0</v>
      </c>
      <c r="T135" s="76">
        <f t="shared" si="64"/>
        <v>0</v>
      </c>
      <c r="U135" s="76">
        <f t="shared" si="64"/>
        <v>0</v>
      </c>
      <c r="V135" s="76">
        <f t="shared" si="64"/>
        <v>0</v>
      </c>
      <c r="W135" s="76">
        <f t="shared" si="64"/>
        <v>0</v>
      </c>
      <c r="X135" s="76">
        <f t="shared" si="64"/>
        <v>0</v>
      </c>
      <c r="Y135" s="76">
        <f t="shared" si="64"/>
        <v>0</v>
      </c>
      <c r="Z135" s="76">
        <f t="shared" si="64"/>
        <v>0</v>
      </c>
      <c r="AA135" s="76">
        <f t="shared" si="64"/>
        <v>0</v>
      </c>
      <c r="AB135" s="76" t="e">
        <f>(IF(AB10="C",1,0)+IF(#REF!="C",1,0)+IF(AB42="C",1,0)+IF(AB58="C",1,0)+IF(AB74="C",1,0)+IF(AB90="C",1,0)+IF(AB106="C",1,0))/2</f>
        <v>#REF!</v>
      </c>
      <c r="AC135" s="76" t="e">
        <f>(IF(AC10="C",1,0)+IF(#REF!="C",1,0)+IF(AC42="C",1,0)+IF(AC58="C",1,0)+IF(AC74="C",1,0)+IF(AC90="C",1,0)+IF(AC106="C",1,0))/2</f>
        <v>#REF!</v>
      </c>
      <c r="AD135" s="76" t="e">
        <f>(IF(#REF!="C",1,0)+IF(#REF!="C",1,0)+IF(AD42="C",1,0)+IF(AD58="C",1,0)+IF(AD74="C",1,0)+IF(AD90="C",1,0)+IF(AD106="C",1,0))/2</f>
        <v>#REF!</v>
      </c>
      <c r="AE135" s="76" t="e">
        <f>(IF(#REF!="C",1,0)+IF(#REF!="C",1,0)+IF(AE42="C",1,0)+IF(AE58="C",1,0)+IF(AE74="C",1,0)+IF(AE90="C",1,0)+IF(AE106="C",1,0))/2</f>
        <v>#REF!</v>
      </c>
      <c r="AF135" s="76" t="e">
        <f>(IF(#REF!="C",1,0)+IF(#REF!="C",1,0)+IF(AF42="C",1,0)+IF(AF58="C",1,0)+IF(AF74="C",1,0)+IF(AF90="C",1,0)+IF(AF106="C",1,0))/2</f>
        <v>#REF!</v>
      </c>
      <c r="AG135" s="76" t="e">
        <f>(IF(#REF!="C",1,0)+IF(#REF!="C",1,0)+IF(AG42="C",1,0)+IF(AG58="C",1,0)+IF(AG74="C",1,0)+IF(AG90="C",1,0)+IF(AG106="C",1,0))/2</f>
        <v>#REF!</v>
      </c>
      <c r="AH135" s="76" t="e">
        <f>(IF(#REF!="C",1,0)+IF(#REF!="C",1,0)+IF(AH42="C",1,0)+IF(AH58="C",1,0)+IF(AH74="C",1,0)+IF(AH90="C",1,0)+IF(AH106="C",1,0))/2</f>
        <v>#REF!</v>
      </c>
      <c r="AI135" s="76" t="e">
        <f>(IF(#REF!="C",1,0)+IF(#REF!="C",1,0)+IF(AI42="C",1,0)+IF(AI58="C",1,0)+IF(AI74="C",1,0)+IF(AI90="C",1,0)+IF(AI106="C",1,0))/2</f>
        <v>#REF!</v>
      </c>
      <c r="AJ135" s="80" t="e">
        <f t="shared" si="16"/>
        <v>#REF!</v>
      </c>
      <c r="AK135" s="23" t="s">
        <v>57</v>
      </c>
      <c r="AL135" s="258"/>
      <c r="AM135" s="255"/>
      <c r="AN135" s="255"/>
      <c r="AO135" s="256" t="s">
        <v>48</v>
      </c>
    </row>
    <row r="136" spans="2:41" ht="15.75" customHeight="1" x14ac:dyDescent="0.25">
      <c r="B136" s="293"/>
      <c r="C136" s="255">
        <f>+C107</f>
        <v>0</v>
      </c>
      <c r="D136" s="21" t="s">
        <v>58</v>
      </c>
      <c r="E136" s="6">
        <f>IF(E11="r",1,0)+IF(E27="r",1,0)+IF(E43="r",1,0)+IF(E59="r",1,0)+IF(E75="r",1,0)+IF(E91="r",1,0)+IF(E107="r",1,0)/2</f>
        <v>0</v>
      </c>
      <c r="F136" s="6">
        <f t="shared" ref="F136" si="65">IF(F11="r",1,0)+IF(F27="r",1,0)+IF(F43="r",1,0)+IF(F59="r",1,0)+IF(F75="r",1,0)+IF(F91="r",1,0)+IF(F107="r",1,0)/2</f>
        <v>0</v>
      </c>
      <c r="G136" s="6">
        <f>(IF(G11="r",1,0)+IF(G27="r",1,0)+IF(G43="r",1,0)+IF(G59="r",1,0)+IF(G75="r",1,0)+IF(G91="r",1,0)+IF(G107="r",1,0))/2</f>
        <v>0</v>
      </c>
      <c r="H136" s="6">
        <f t="shared" ref="H136:AI136" si="66">(IF(H11="r",1,0)+IF(H27="r",1,0)+IF(H43="r",1,0)+IF(H59="r",1,0)+IF(H75="r",1,0)+IF(H91="r",1,0)+IF(H107="r",1,0))/2</f>
        <v>0</v>
      </c>
      <c r="I136" s="6">
        <f t="shared" si="66"/>
        <v>0</v>
      </c>
      <c r="J136" s="6">
        <f t="shared" si="66"/>
        <v>0</v>
      </c>
      <c r="K136" s="6">
        <f t="shared" si="66"/>
        <v>0</v>
      </c>
      <c r="L136" s="6">
        <f t="shared" si="66"/>
        <v>0</v>
      </c>
      <c r="M136" s="6">
        <f t="shared" si="66"/>
        <v>0</v>
      </c>
      <c r="N136" s="6">
        <f t="shared" si="66"/>
        <v>0</v>
      </c>
      <c r="O136" s="6">
        <f t="shared" si="66"/>
        <v>0</v>
      </c>
      <c r="P136" s="6">
        <f t="shared" si="66"/>
        <v>0</v>
      </c>
      <c r="Q136" s="6">
        <f t="shared" si="66"/>
        <v>0</v>
      </c>
      <c r="R136" s="6">
        <f t="shared" si="66"/>
        <v>0</v>
      </c>
      <c r="S136" s="6" t="e">
        <f>(IF(S11="r",1,0)+IF(S27="r",1,0)+IF(S43="r",1,0)+IF(#REF!="r",1,0)+IF(S75="r",1,0)+IF(S91="r",1,0)+IF(S107="r",1,0))/2</f>
        <v>#REF!</v>
      </c>
      <c r="T136" s="6">
        <f t="shared" si="66"/>
        <v>0</v>
      </c>
      <c r="U136" s="6">
        <f t="shared" si="66"/>
        <v>0</v>
      </c>
      <c r="V136" s="6" t="e">
        <f>(IF(V11="r",1,0)+IF(V27="r",1,0)+IF(#REF!="r",1,0)+IF(V59="r",1,0)+IF(V75="r",1,0)+IF(V91="r",1,0)+IF(V107="r",1,0))/2</f>
        <v>#REF!</v>
      </c>
      <c r="W136" s="6">
        <f t="shared" si="66"/>
        <v>0</v>
      </c>
      <c r="X136" s="6">
        <f>(IF(X11="r",1,0)+IF(X27="r",1,0)+IF(V43="r",1,0)+IF(S59="r",1,0)+IF(X75="r",1,0)+IF(X91="r",1,0)+IF(X107="r",1,0))/2</f>
        <v>0</v>
      </c>
      <c r="Y136" s="6">
        <f t="shared" si="66"/>
        <v>0</v>
      </c>
      <c r="Z136" s="6">
        <f t="shared" si="66"/>
        <v>0</v>
      </c>
      <c r="AA136" s="6">
        <f t="shared" si="66"/>
        <v>0</v>
      </c>
      <c r="AB136" s="6">
        <f t="shared" si="66"/>
        <v>0</v>
      </c>
      <c r="AC136" s="6">
        <f t="shared" si="66"/>
        <v>0</v>
      </c>
      <c r="AD136" s="6">
        <f t="shared" si="66"/>
        <v>0</v>
      </c>
      <c r="AE136" s="6">
        <f t="shared" si="66"/>
        <v>0</v>
      </c>
      <c r="AF136" s="6">
        <f t="shared" si="66"/>
        <v>0</v>
      </c>
      <c r="AG136" s="6">
        <f t="shared" si="66"/>
        <v>0</v>
      </c>
      <c r="AH136" s="6">
        <f t="shared" si="66"/>
        <v>0</v>
      </c>
      <c r="AI136" s="6">
        <f t="shared" si="66"/>
        <v>0</v>
      </c>
      <c r="AJ136" s="22" t="e">
        <f t="shared" si="16"/>
        <v>#REF!</v>
      </c>
      <c r="AK136" s="21" t="s">
        <v>58</v>
      </c>
      <c r="AL136" s="258" t="e">
        <f t="shared" ref="AL136" si="67">AJ136+AJ137</f>
        <v>#REF!</v>
      </c>
      <c r="AM136" s="255">
        <v>30</v>
      </c>
      <c r="AN136" s="255" t="e">
        <f t="shared" ref="AN136" si="68">AL136-AM136</f>
        <v>#REF!</v>
      </c>
      <c r="AO136" s="256">
        <f t="shared" ref="AO136" si="69">+C136</f>
        <v>0</v>
      </c>
    </row>
    <row r="137" spans="2:41" ht="15.75" customHeight="1" x14ac:dyDescent="0.25">
      <c r="B137" s="293"/>
      <c r="C137" s="255" t="s">
        <v>49</v>
      </c>
      <c r="D137" s="23" t="s">
        <v>57</v>
      </c>
      <c r="E137" s="76">
        <f>IF(E11="c",1,0)+IF(E27="c",1,0)+IF(E43="c",1,0)+IF(E59="c",1,0)+IF(E75="c",1,0)+IF(E91="c",1,0)+IF(E107="c",1,0)/2</f>
        <v>0</v>
      </c>
      <c r="F137" s="76">
        <f t="shared" ref="F137" si="70">IF(F11="c",1,0)+IF(F27="c",1,0)+IF(F43="c",1,0)+IF(F59="c",1,0)+IF(F75="c",1,0)+IF(F91="c",1,0)+IF(F107="c",1,0)/2</f>
        <v>0</v>
      </c>
      <c r="G137" s="76">
        <f>(IF(G11="c",1,0)+IF(G27="c",1,0)+IF(G43="c",1,0)+IF(G59="c",1,0)+IF(G75="c",1,0)+IF(G91="c",1,0)+IF(G107="c",1,0))/2</f>
        <v>0</v>
      </c>
      <c r="H137" s="76">
        <f t="shared" ref="H137:AI137" si="71">(IF(H11="c",1,0)+IF(H27="c",1,0)+IF(H43="c",1,0)+IF(H59="c",1,0)+IF(H75="c",1,0)+IF(H91="c",1,0)+IF(H107="c",1,0))/2</f>
        <v>0</v>
      </c>
      <c r="I137" s="76">
        <f t="shared" si="71"/>
        <v>0</v>
      </c>
      <c r="J137" s="76">
        <f t="shared" si="71"/>
        <v>0</v>
      </c>
      <c r="K137" s="76">
        <f>(IF(K11="c",1,0)+IF(K27="c",1,0)+IF(K43="c",1,0)+IF(K59="c",1,0)+IF(K75="c",1,0)+IF(K91="c",1,0)+IF(K107="c",1,0))/2</f>
        <v>0</v>
      </c>
      <c r="L137" s="76">
        <f t="shared" si="71"/>
        <v>0</v>
      </c>
      <c r="M137" s="76">
        <f t="shared" si="71"/>
        <v>0</v>
      </c>
      <c r="N137" s="76">
        <f t="shared" si="71"/>
        <v>0</v>
      </c>
      <c r="O137" s="76">
        <f t="shared" si="71"/>
        <v>0</v>
      </c>
      <c r="P137" s="76">
        <f t="shared" si="71"/>
        <v>0</v>
      </c>
      <c r="Q137" s="76">
        <f t="shared" si="71"/>
        <v>0</v>
      </c>
      <c r="R137" s="76">
        <f t="shared" si="71"/>
        <v>0</v>
      </c>
      <c r="S137" s="76" t="e">
        <f>(IF(S11="c",1,0)+IF(S27="c",1,0)+IF(S43="c",1,0)+IF(#REF!="c",1,0)+IF(S75="c",1,0)+IF(S91="c",1,0)+IF(S107="c",1,0))/2</f>
        <v>#REF!</v>
      </c>
      <c r="T137" s="76">
        <f t="shared" si="71"/>
        <v>0</v>
      </c>
      <c r="U137" s="76">
        <f t="shared" si="71"/>
        <v>0</v>
      </c>
      <c r="V137" s="76" t="e">
        <f>(IF(V11="c",1,0)+IF(V27="c",1,0)+IF(#REF!="c",1,0)+IF(V59="c",1,0)+IF(V75="c",1,0)+IF(V91="c",1,0)+IF(V107="c",1,0))/2</f>
        <v>#REF!</v>
      </c>
      <c r="W137" s="76">
        <f t="shared" si="71"/>
        <v>0</v>
      </c>
      <c r="X137" s="76">
        <f>(IF(X11="c",1,0)+IF(X27="c",1,0)+IF(V43="c",1,0)+IF(S59="c",1,0)+IF(X75="c",1,0)+IF(X91="c",1,0)+IF(X107="c",1,0))/2</f>
        <v>0</v>
      </c>
      <c r="Y137" s="76">
        <f t="shared" si="71"/>
        <v>0</v>
      </c>
      <c r="Z137" s="76">
        <f t="shared" si="71"/>
        <v>0</v>
      </c>
      <c r="AA137" s="76">
        <f t="shared" si="71"/>
        <v>0</v>
      </c>
      <c r="AB137" s="76">
        <f t="shared" si="71"/>
        <v>0</v>
      </c>
      <c r="AC137" s="76">
        <f t="shared" si="71"/>
        <v>0</v>
      </c>
      <c r="AD137" s="76">
        <f t="shared" si="71"/>
        <v>0</v>
      </c>
      <c r="AE137" s="76">
        <f t="shared" si="71"/>
        <v>0</v>
      </c>
      <c r="AF137" s="76">
        <f t="shared" si="71"/>
        <v>0</v>
      </c>
      <c r="AG137" s="76">
        <f t="shared" si="71"/>
        <v>0</v>
      </c>
      <c r="AH137" s="76">
        <f t="shared" si="71"/>
        <v>0</v>
      </c>
      <c r="AI137" s="76">
        <f t="shared" si="71"/>
        <v>0</v>
      </c>
      <c r="AJ137" s="80" t="e">
        <f t="shared" si="16"/>
        <v>#REF!</v>
      </c>
      <c r="AK137" s="23" t="s">
        <v>57</v>
      </c>
      <c r="AL137" s="258"/>
      <c r="AM137" s="255"/>
      <c r="AN137" s="255"/>
      <c r="AO137" s="256" t="s">
        <v>49</v>
      </c>
    </row>
    <row r="138" spans="2:41" ht="15.75" customHeight="1" x14ac:dyDescent="0.25">
      <c r="B138" s="293"/>
      <c r="C138" s="255" t="s">
        <v>86</v>
      </c>
      <c r="D138" s="21" t="s">
        <v>58</v>
      </c>
      <c r="E138" s="6">
        <f>IF(E12="r",1,0)+IF(E28="r",1,0)+IF(E44="r",1,0)+IF(E60="r",1,0)+IF(E76="r",1,0)+IF(E92="r",1,0)+IF(E108="r",1,0)/2</f>
        <v>0</v>
      </c>
      <c r="F138" s="6">
        <f t="shared" ref="F138" si="72">IF(F12="r",1,0)+IF(F28="r",1,0)+IF(F44="r",1,0)+IF(F60="r",1,0)+IF(F76="r",1,0)+IF(F92="r",1,0)+IF(F108="r",1,0)/2</f>
        <v>0</v>
      </c>
      <c r="G138" s="6">
        <f>(IF(G12="r",1,0)+IF(G28="r",1,0)+IF(G44="r",1,0)+IF(G60="r",1,0)+IF(G76="r",1,0)+IF(G92="r",1,0)+IF(G108="r",1,0))/2</f>
        <v>0</v>
      </c>
      <c r="H138" s="6">
        <f t="shared" ref="H138:AI138" si="73">(IF(H12="r",1,0)+IF(H28="r",1,0)+IF(H44="r",1,0)+IF(H60="r",1,0)+IF(H76="r",1,0)+IF(H92="r",1,0)+IF(H108="r",1,0))/2</f>
        <v>0</v>
      </c>
      <c r="I138" s="6">
        <f t="shared" si="73"/>
        <v>0</v>
      </c>
      <c r="J138" s="6">
        <f t="shared" si="73"/>
        <v>0</v>
      </c>
      <c r="K138" s="6">
        <f t="shared" si="73"/>
        <v>0</v>
      </c>
      <c r="L138" s="6">
        <f t="shared" si="73"/>
        <v>0</v>
      </c>
      <c r="M138" s="6">
        <f t="shared" si="73"/>
        <v>0</v>
      </c>
      <c r="N138" s="6">
        <f t="shared" si="73"/>
        <v>0</v>
      </c>
      <c r="O138" s="6">
        <f t="shared" si="73"/>
        <v>0</v>
      </c>
      <c r="P138" s="6">
        <f t="shared" si="73"/>
        <v>0</v>
      </c>
      <c r="Q138" s="6">
        <f t="shared" si="73"/>
        <v>0</v>
      </c>
      <c r="R138" s="6">
        <f t="shared" si="73"/>
        <v>0</v>
      </c>
      <c r="S138" s="6">
        <f t="shared" si="73"/>
        <v>0</v>
      </c>
      <c r="T138" s="6">
        <f t="shared" si="73"/>
        <v>0</v>
      </c>
      <c r="U138" s="6">
        <f t="shared" si="73"/>
        <v>0</v>
      </c>
      <c r="V138" s="6">
        <f t="shared" si="73"/>
        <v>0</v>
      </c>
      <c r="W138" s="6">
        <f t="shared" si="73"/>
        <v>0</v>
      </c>
      <c r="X138" s="6">
        <f t="shared" si="73"/>
        <v>0</v>
      </c>
      <c r="Y138" s="6">
        <f t="shared" si="73"/>
        <v>0</v>
      </c>
      <c r="Z138" s="6">
        <f t="shared" si="73"/>
        <v>0</v>
      </c>
      <c r="AA138" s="6">
        <f t="shared" si="73"/>
        <v>0</v>
      </c>
      <c r="AB138" s="6">
        <f t="shared" si="73"/>
        <v>0</v>
      </c>
      <c r="AC138" s="6">
        <f t="shared" si="73"/>
        <v>0</v>
      </c>
      <c r="AD138" s="6">
        <f t="shared" si="73"/>
        <v>0</v>
      </c>
      <c r="AE138" s="6">
        <f t="shared" si="73"/>
        <v>0</v>
      </c>
      <c r="AF138" s="6">
        <f t="shared" si="73"/>
        <v>0</v>
      </c>
      <c r="AG138" s="6">
        <f t="shared" si="73"/>
        <v>0</v>
      </c>
      <c r="AH138" s="6">
        <f t="shared" si="73"/>
        <v>0</v>
      </c>
      <c r="AI138" s="6">
        <f t="shared" si="73"/>
        <v>0</v>
      </c>
      <c r="AJ138" s="22">
        <f t="shared" si="16"/>
        <v>0</v>
      </c>
      <c r="AK138" s="21" t="s">
        <v>58</v>
      </c>
      <c r="AL138" s="258">
        <f t="shared" ref="AL138" si="74">AJ138+AJ139</f>
        <v>0</v>
      </c>
      <c r="AM138" s="255">
        <v>36.5</v>
      </c>
      <c r="AN138" s="255">
        <f t="shared" ref="AN138" si="75">AL138-AM138</f>
        <v>-36.5</v>
      </c>
      <c r="AO138" s="256" t="s">
        <v>71</v>
      </c>
    </row>
    <row r="139" spans="2:41" ht="15.75" customHeight="1" x14ac:dyDescent="0.25">
      <c r="B139" s="293"/>
      <c r="C139" s="255" t="s">
        <v>50</v>
      </c>
      <c r="D139" s="23" t="s">
        <v>57</v>
      </c>
      <c r="E139" s="76">
        <f>IF(E12="c",1,0)+IF(E28="c",1,0)+IF(E44="c",1,0)+IF(E60="c",1,0)+IF(E76="c",1,0)+IF(E92="c",1,0)+IF(E108="c",1,0)/2</f>
        <v>0</v>
      </c>
      <c r="F139" s="76">
        <f t="shared" ref="F139" si="76">IF(F12="c",1,0)+IF(F28="c",1,0)+IF(F44="c",1,0)+IF(F60="c",1,0)+IF(F76="c",1,0)+IF(F92="c",1,0)+IF(F108="c",1,0)/2</f>
        <v>0</v>
      </c>
      <c r="G139" s="76">
        <f>(IF(G12="c",1,0)+IF(G28="c",1,0)+IF(G44="c",1,0)+IF(G60="c",1,0)+IF(G76="c",1,0)+IF(G92="c",1,0)+IF(G108="c",1,0))/2</f>
        <v>0</v>
      </c>
      <c r="H139" s="76">
        <f t="shared" ref="H139:AI139" si="77">(IF(H12="c",1,0)+IF(H28="c",1,0)+IF(H44="c",1,0)+IF(H60="c",1,0)+IF(H76="c",1,0)+IF(H92="c",1,0)+IF(H108="c",1,0))/2</f>
        <v>0</v>
      </c>
      <c r="I139" s="76">
        <f t="shared" si="77"/>
        <v>0</v>
      </c>
      <c r="J139" s="76">
        <f t="shared" si="77"/>
        <v>0</v>
      </c>
      <c r="K139" s="76">
        <f t="shared" si="77"/>
        <v>0</v>
      </c>
      <c r="L139" s="76">
        <f t="shared" si="77"/>
        <v>0</v>
      </c>
      <c r="M139" s="76">
        <f t="shared" si="77"/>
        <v>0</v>
      </c>
      <c r="N139" s="76">
        <f t="shared" si="77"/>
        <v>0</v>
      </c>
      <c r="O139" s="76">
        <f t="shared" si="77"/>
        <v>0</v>
      </c>
      <c r="P139" s="76">
        <f t="shared" si="77"/>
        <v>0</v>
      </c>
      <c r="Q139" s="76">
        <f t="shared" si="77"/>
        <v>0</v>
      </c>
      <c r="R139" s="76">
        <f t="shared" si="77"/>
        <v>0</v>
      </c>
      <c r="S139" s="76">
        <f t="shared" si="77"/>
        <v>0</v>
      </c>
      <c r="T139" s="76">
        <f t="shared" si="77"/>
        <v>0</v>
      </c>
      <c r="U139" s="76">
        <f t="shared" si="77"/>
        <v>0</v>
      </c>
      <c r="V139" s="76">
        <f t="shared" si="77"/>
        <v>0</v>
      </c>
      <c r="W139" s="76">
        <f t="shared" si="77"/>
        <v>0</v>
      </c>
      <c r="X139" s="76">
        <f t="shared" si="77"/>
        <v>0</v>
      </c>
      <c r="Y139" s="76">
        <f t="shared" si="77"/>
        <v>0</v>
      </c>
      <c r="Z139" s="76">
        <f t="shared" si="77"/>
        <v>0</v>
      </c>
      <c r="AA139" s="76">
        <f t="shared" si="77"/>
        <v>0</v>
      </c>
      <c r="AB139" s="76">
        <f t="shared" si="77"/>
        <v>0</v>
      </c>
      <c r="AC139" s="76">
        <f t="shared" si="77"/>
        <v>0</v>
      </c>
      <c r="AD139" s="76">
        <f t="shared" si="77"/>
        <v>0</v>
      </c>
      <c r="AE139" s="76">
        <f t="shared" si="77"/>
        <v>0</v>
      </c>
      <c r="AF139" s="76">
        <f t="shared" si="77"/>
        <v>0</v>
      </c>
      <c r="AG139" s="76">
        <f t="shared" si="77"/>
        <v>0</v>
      </c>
      <c r="AH139" s="76">
        <f t="shared" si="77"/>
        <v>0</v>
      </c>
      <c r="AI139" s="76">
        <f t="shared" si="77"/>
        <v>0</v>
      </c>
      <c r="AJ139" s="80">
        <f t="shared" si="16"/>
        <v>0</v>
      </c>
      <c r="AK139" s="23" t="s">
        <v>57</v>
      </c>
      <c r="AL139" s="258"/>
      <c r="AM139" s="255"/>
      <c r="AN139" s="255"/>
      <c r="AO139" s="256" t="s">
        <v>50</v>
      </c>
    </row>
    <row r="140" spans="2:41" ht="15.75" customHeight="1" x14ac:dyDescent="0.25">
      <c r="B140" s="293"/>
      <c r="C140" s="255">
        <f>+C109</f>
        <v>0</v>
      </c>
      <c r="D140" s="21" t="s">
        <v>58</v>
      </c>
      <c r="E140" s="6">
        <f>IF(E13="r",1,0)+IF(E29="r",1,0)+IF(E45="r",1,0)+IF(E61="r",1,0)+IF(E77="r",1,0)+IF(E93="r",1,0)+IF(E109="r",1,0)/2</f>
        <v>0</v>
      </c>
      <c r="F140" s="6">
        <f t="shared" ref="F140" si="78">IF(F13="r",1,0)+IF(F29="r",1,0)+IF(F45="r",1,0)+IF(F61="r",1,0)+IF(F77="r",1,0)+IF(F93="r",1,0)+IF(F109="r",1,0)/2</f>
        <v>0</v>
      </c>
      <c r="G140" s="6">
        <f>(IF(G13="r",1,0)+IF(G29="r",1,0)+IF(G45="r",1,0)+IF(G61="r",1,0)+IF(G77="r",1,0)+IF(G93="r",1,0)+IF(G109="r",1,0))/2</f>
        <v>0</v>
      </c>
      <c r="H140" s="6">
        <f t="shared" ref="H140:AA140" si="79">(IF(H13="r",1,0)+IF(H29="r",1,0)+IF(H45="r",1,0)+IF(H61="r",1,0)+IF(H77="r",1,0)+IF(H93="r",1,0)+IF(H109="r",1,0))/2</f>
        <v>0</v>
      </c>
      <c r="I140" s="6">
        <f t="shared" si="79"/>
        <v>0</v>
      </c>
      <c r="J140" s="6">
        <f t="shared" si="79"/>
        <v>0</v>
      </c>
      <c r="K140" s="6">
        <f t="shared" si="79"/>
        <v>0</v>
      </c>
      <c r="L140" s="6">
        <f t="shared" si="79"/>
        <v>0</v>
      </c>
      <c r="M140" s="6">
        <f t="shared" si="79"/>
        <v>0</v>
      </c>
      <c r="N140" s="6">
        <f t="shared" si="79"/>
        <v>0</v>
      </c>
      <c r="O140" s="6">
        <f t="shared" si="79"/>
        <v>0</v>
      </c>
      <c r="P140" s="6">
        <f t="shared" si="79"/>
        <v>0</v>
      </c>
      <c r="Q140" s="6">
        <f t="shared" si="79"/>
        <v>0</v>
      </c>
      <c r="R140" s="6">
        <f t="shared" si="79"/>
        <v>0</v>
      </c>
      <c r="S140" s="6">
        <f t="shared" si="79"/>
        <v>0</v>
      </c>
      <c r="T140" s="6">
        <f t="shared" si="79"/>
        <v>0</v>
      </c>
      <c r="U140" s="6">
        <f t="shared" si="79"/>
        <v>0</v>
      </c>
      <c r="V140" s="6">
        <f t="shared" si="79"/>
        <v>0</v>
      </c>
      <c r="W140" s="6">
        <f t="shared" si="79"/>
        <v>0</v>
      </c>
      <c r="X140" s="6">
        <f t="shared" si="79"/>
        <v>0</v>
      </c>
      <c r="Y140" s="6">
        <f t="shared" si="79"/>
        <v>0</v>
      </c>
      <c r="Z140" s="6">
        <f t="shared" si="79"/>
        <v>0</v>
      </c>
      <c r="AA140" s="6">
        <f t="shared" si="79"/>
        <v>0</v>
      </c>
      <c r="AB140" s="6" t="e">
        <f>(IF(AB13="r",1,0)+IF(#REF!="r",1,0)+IF(AB45="r",1,0)+IF(AB29="r",1,0)+IF(AB77="r",1,0)+IF(AB93="r",1,0)+IF(AB109="r",1,0))/2</f>
        <v>#REF!</v>
      </c>
      <c r="AC140" s="6" t="e">
        <f>(IF(AC13="r",1,0)+IF(#REF!="r",1,0)+IF(AC45="r",1,0)+IF(AC29="r",1,0)+IF(AC77="r",1,0)+IF(AC93="r",1,0)+IF(AC109="r",1,0))/2</f>
        <v>#REF!</v>
      </c>
      <c r="AD140" s="6" t="e">
        <f>(IF(AD10="r",1,0)+IF(#REF!="r",1,0)+IF(AD45="r",1,0)+IF(AD29="r",1,0)+IF(AD77="r",1,0)+IF(AD93="r",1,0)+IF(AD109="r",1,0))/2</f>
        <v>#REF!</v>
      </c>
      <c r="AE140" s="6" t="e">
        <f>(IF(AE10="r",1,0)+IF(#REF!="r",1,0)+IF(AE45="r",1,0)+IF(AE29="r",1,0)+IF(AE77="r",1,0)+IF(AE93="r",1,0)+IF(AE109="r",1,0))/2</f>
        <v>#REF!</v>
      </c>
      <c r="AF140" s="6" t="e">
        <f>(IF(AF10="r",1,0)+IF(#REF!="r",1,0)+IF(AF45="r",1,0)+IF(AF29="r",1,0)+IF(AF77="r",1,0)+IF(AF93="r",1,0)+IF(AF109="r",1,0))/2</f>
        <v>#REF!</v>
      </c>
      <c r="AG140" s="6" t="e">
        <f>(IF(AG10="r",1,0)+IF(#REF!="r",1,0)+IF(AG45="r",1,0)+IF(AG29="r",1,0)+IF(AG77="r",1,0)+IF(AG93="r",1,0)+IF(AG109="r",1,0))/2</f>
        <v>#REF!</v>
      </c>
      <c r="AH140" s="6" t="e">
        <f>(IF(AH10="r",1,0)+IF(#REF!="r",1,0)+IF(AH45="r",1,0)+IF(AH29="r",1,0)+IF(AH77="r",1,0)+IF(AH93="r",1,0)+IF(AH109="r",1,0))/2</f>
        <v>#REF!</v>
      </c>
      <c r="AI140" s="6" t="e">
        <f>(IF(AI10="r",1,0)+IF(#REF!="r",1,0)+IF(AI45="r",1,0)+IF(AI29="r",1,0)+IF(AI77="r",1,0)+IF(AI93="r",1,0)+IF(AI109="r",1,0))/2</f>
        <v>#REF!</v>
      </c>
      <c r="AJ140" s="22" t="e">
        <f t="shared" si="16"/>
        <v>#REF!</v>
      </c>
      <c r="AK140" s="21" t="s">
        <v>58</v>
      </c>
      <c r="AL140" s="258" t="e">
        <f>AJ140+AJ141</f>
        <v>#REF!</v>
      </c>
      <c r="AM140" s="255">
        <v>20</v>
      </c>
      <c r="AN140" s="255" t="e">
        <f t="shared" ref="AN140" si="80">AL140-AM140</f>
        <v>#REF!</v>
      </c>
      <c r="AO140" s="256">
        <f>+C140</f>
        <v>0</v>
      </c>
    </row>
    <row r="141" spans="2:41" ht="15.75" customHeight="1" x14ac:dyDescent="0.25">
      <c r="B141" s="293"/>
      <c r="C141" s="255" t="s">
        <v>51</v>
      </c>
      <c r="D141" s="23" t="s">
        <v>57</v>
      </c>
      <c r="E141" s="76">
        <f>IF(E13="c",1,0)+IF(E29="c",1,0)+IF(E45="c",1,0)+IF(E61="c",1,0)+IF(E77="c",1,0)+IF(E93="c",1,0)+IF(E109="c",1,0)/2</f>
        <v>0</v>
      </c>
      <c r="F141" s="76">
        <f t="shared" ref="F141" si="81">IF(F13="c",1,0)+IF(F29="c",1,0)+IF(F45="c",1,0)+IF(F61="c",1,0)+IF(F77="c",1,0)+IF(F93="c",1,0)+IF(F109="c",1,0)/2</f>
        <v>0</v>
      </c>
      <c r="G141" s="76">
        <f>(IF(G13="c",1,0)+IF(G29="c",1,0)+IF(G45="c",1,0)+IF(G61="c",1,0)+IF(G77="c",1,0)+IF(G93="c",1,0)+IF(G109="c",1,0))/2</f>
        <v>0</v>
      </c>
      <c r="H141" s="76">
        <f t="shared" ref="H141:AA141" si="82">(IF(H13="c",1,0)+IF(H29="c",1,0)+IF(H45="c",1,0)+IF(H61="c",1,0)+IF(H77="c",1,0)+IF(H93="c",1,0)+IF(H109="c",1,0))/2</f>
        <v>0</v>
      </c>
      <c r="I141" s="76">
        <f t="shared" si="82"/>
        <v>0</v>
      </c>
      <c r="J141" s="76">
        <f t="shared" si="82"/>
        <v>0</v>
      </c>
      <c r="K141" s="76">
        <f t="shared" si="82"/>
        <v>0</v>
      </c>
      <c r="L141" s="76">
        <f t="shared" si="82"/>
        <v>0</v>
      </c>
      <c r="M141" s="76">
        <f t="shared" si="82"/>
        <v>0</v>
      </c>
      <c r="N141" s="76">
        <f t="shared" si="82"/>
        <v>0</v>
      </c>
      <c r="O141" s="76">
        <f t="shared" si="82"/>
        <v>0</v>
      </c>
      <c r="P141" s="76">
        <f t="shared" si="82"/>
        <v>0</v>
      </c>
      <c r="Q141" s="76">
        <f t="shared" si="82"/>
        <v>0</v>
      </c>
      <c r="R141" s="76">
        <f t="shared" si="82"/>
        <v>0</v>
      </c>
      <c r="S141" s="76">
        <f t="shared" si="82"/>
        <v>0</v>
      </c>
      <c r="T141" s="76">
        <f t="shared" si="82"/>
        <v>0</v>
      </c>
      <c r="U141" s="76">
        <f t="shared" si="82"/>
        <v>0</v>
      </c>
      <c r="V141" s="76">
        <f t="shared" si="82"/>
        <v>0</v>
      </c>
      <c r="W141" s="76">
        <f t="shared" si="82"/>
        <v>0</v>
      </c>
      <c r="X141" s="76">
        <f t="shared" si="82"/>
        <v>0</v>
      </c>
      <c r="Y141" s="76">
        <f t="shared" si="82"/>
        <v>0</v>
      </c>
      <c r="Z141" s="76">
        <f t="shared" si="82"/>
        <v>0</v>
      </c>
      <c r="AA141" s="76">
        <f t="shared" si="82"/>
        <v>0</v>
      </c>
      <c r="AB141" s="76" t="e">
        <f>(IF(AB13="c",1,0)+IF(#REF!="c",1,0)+IF(AB45="c",1,0)+IF(AB29="c",1,0)+IF(AB77="c",1,0)+IF(AB93="c",1,0)+IF(AB109="c",1,0))/2</f>
        <v>#REF!</v>
      </c>
      <c r="AC141" s="76" t="e">
        <f>(IF(AC13="c",1,0)+IF(#REF!="c",1,0)+IF(AC45="c",1,0)+IF(AC29="c",1,0)+IF(AC77="c",1,0)+IF(AC93="c",1,0)+IF(AC109="c",1,0))/2</f>
        <v>#REF!</v>
      </c>
      <c r="AD141" s="76" t="e">
        <f>(IF(AD10="c",1,0)+IF(#REF!="c",1,0)+IF(AD45="c",1,0)+IF(AD29="c",1,0)+IF(AD77="c",1,0)+IF(AD93="c",1,0)+IF(AD109="c",1,0))/2</f>
        <v>#REF!</v>
      </c>
      <c r="AE141" s="76" t="e">
        <f>(IF(AE10="c",1,0)+IF(#REF!="c",1,0)+IF(AE45="c",1,0)+IF(AE29="c",1,0)+IF(AE77="c",1,0)+IF(AE93="c",1,0)+IF(AE109="c",1,0))/2</f>
        <v>#REF!</v>
      </c>
      <c r="AF141" s="76" t="e">
        <f>(IF(AF10="c",1,0)+IF(#REF!="c",1,0)+IF(AF45="c",1,0)+IF(AF29="c",1,0)+IF(AF77="c",1,0)+IF(AF93="c",1,0)+IF(AF109="c",1,0))/2</f>
        <v>#REF!</v>
      </c>
      <c r="AG141" s="76" t="e">
        <f>(IF(AG10="c",1,0)+IF(#REF!="c",1,0)+IF(AG45="c",1,0)+IF(AG29="c",1,0)+IF(AG77="c",1,0)+IF(AG93="c",1,0)+IF(AG109="c",1,0))/2</f>
        <v>#REF!</v>
      </c>
      <c r="AH141" s="76" t="e">
        <f>(IF(AH10="c",1,0)+IF(#REF!="c",1,0)+IF(AH45="c",1,0)+IF(AH29="c",1,0)+IF(AH77="c",1,0)+IF(AH93="c",1,0)+IF(AH109="c",1,0))/2</f>
        <v>#REF!</v>
      </c>
      <c r="AI141" s="76" t="e">
        <f>(IF(AI10="c",1,0)+IF(#REF!="c",1,0)+IF(AI45="c",1,0)+IF(AI29="c",1,0)+IF(AI77="c",1,0)+IF(AI93="c",1,0)+IF(AI109="c",1,0))/2</f>
        <v>#REF!</v>
      </c>
      <c r="AJ141" s="80" t="e">
        <f t="shared" si="16"/>
        <v>#REF!</v>
      </c>
      <c r="AK141" s="23" t="s">
        <v>57</v>
      </c>
      <c r="AL141" s="258"/>
      <c r="AM141" s="255">
        <v>36.75</v>
      </c>
      <c r="AN141" s="255"/>
      <c r="AO141" s="256" t="s">
        <v>51</v>
      </c>
    </row>
    <row r="142" spans="2:41" ht="15.75" customHeight="1" x14ac:dyDescent="0.25">
      <c r="B142" s="293"/>
      <c r="C142" s="255" t="s">
        <v>77</v>
      </c>
      <c r="D142" s="40" t="s">
        <v>58</v>
      </c>
      <c r="E142" s="76"/>
      <c r="F142" s="76"/>
      <c r="G142" s="76">
        <f>(IF(G14="r",1,0)+IF(G30="r",1,0)+IF(G46="r",1,0)+IF(G62="r",1,0)+IF(G78="r",1,0)+IF(G94="r",1,0)+IF(G110="r",1,0))/2</f>
        <v>0</v>
      </c>
      <c r="H142" s="76">
        <f t="shared" ref="H142:AI142" si="83">(IF(H14="r",1,0)+IF(H30="r",1,0)+IF(H46="r",1,0)+IF(H62="r",1,0)+IF(H78="r",1,0)+IF(H94="r",1,0)+IF(H110="r",1,0))/2</f>
        <v>0</v>
      </c>
      <c r="I142" s="76">
        <f t="shared" si="83"/>
        <v>0</v>
      </c>
      <c r="J142" s="76">
        <f t="shared" si="83"/>
        <v>0</v>
      </c>
      <c r="K142" s="76">
        <f t="shared" si="83"/>
        <v>0</v>
      </c>
      <c r="L142" s="76">
        <f t="shared" si="83"/>
        <v>0</v>
      </c>
      <c r="M142" s="76">
        <f t="shared" si="83"/>
        <v>0</v>
      </c>
      <c r="N142" s="76">
        <f t="shared" si="83"/>
        <v>0</v>
      </c>
      <c r="O142" s="76">
        <f t="shared" si="83"/>
        <v>0</v>
      </c>
      <c r="P142" s="76">
        <f t="shared" si="83"/>
        <v>0</v>
      </c>
      <c r="Q142" s="76">
        <f t="shared" si="83"/>
        <v>0</v>
      </c>
      <c r="R142" s="76">
        <f t="shared" si="83"/>
        <v>0</v>
      </c>
      <c r="S142" s="76">
        <f t="shared" si="83"/>
        <v>0</v>
      </c>
      <c r="T142" s="76">
        <f t="shared" si="83"/>
        <v>0</v>
      </c>
      <c r="U142" s="76">
        <f t="shared" si="83"/>
        <v>0</v>
      </c>
      <c r="V142" s="76">
        <f t="shared" si="83"/>
        <v>0</v>
      </c>
      <c r="W142" s="76">
        <f t="shared" si="83"/>
        <v>0</v>
      </c>
      <c r="X142" s="76" t="e">
        <f>(IF(X14="r",1,0)+IF(X30="r",1,0)+IF(X46="r",1,0)+IF(X62="r",1,0)+IF(#REF!="r",1,0)+IF(X94="r",1,0)+IF(X110="r",1,0))/2</f>
        <v>#REF!</v>
      </c>
      <c r="Y142" s="76">
        <f>(IF(Y14="r",1,0)+IF(Y30="r",1,0)+IF(Y46="r",1,0)+IF(Y62="r",1,0)+IF(X78="r",1,0)+IF(Y94="r",1,0)+IF(Y110="r",1,0))/2</f>
        <v>0</v>
      </c>
      <c r="Z142" s="76">
        <f t="shared" si="83"/>
        <v>0</v>
      </c>
      <c r="AA142" s="76">
        <f t="shared" si="83"/>
        <v>0</v>
      </c>
      <c r="AB142" s="76">
        <f t="shared" si="83"/>
        <v>0</v>
      </c>
      <c r="AC142" s="76">
        <f t="shared" si="83"/>
        <v>0</v>
      </c>
      <c r="AD142" s="76">
        <f t="shared" si="83"/>
        <v>0</v>
      </c>
      <c r="AE142" s="76">
        <f t="shared" si="83"/>
        <v>0</v>
      </c>
      <c r="AF142" s="76">
        <f t="shared" si="83"/>
        <v>0</v>
      </c>
      <c r="AG142" s="76">
        <f t="shared" si="83"/>
        <v>0</v>
      </c>
      <c r="AH142" s="76">
        <f t="shared" si="83"/>
        <v>0</v>
      </c>
      <c r="AI142" s="76">
        <f t="shared" si="83"/>
        <v>0</v>
      </c>
      <c r="AJ142" s="80" t="e">
        <f t="shared" si="16"/>
        <v>#REF!</v>
      </c>
      <c r="AK142" s="21" t="s">
        <v>58</v>
      </c>
      <c r="AL142" s="258" t="e">
        <f>AJ142+AJ143</f>
        <v>#REF!</v>
      </c>
      <c r="AM142" s="255">
        <v>0</v>
      </c>
      <c r="AN142" s="255" t="e">
        <f>AL142-AM142</f>
        <v>#REF!</v>
      </c>
      <c r="AO142" s="256" t="s">
        <v>77</v>
      </c>
    </row>
    <row r="143" spans="2:41" ht="15.75" customHeight="1" x14ac:dyDescent="0.25">
      <c r="B143" s="293"/>
      <c r="C143" s="255" t="s">
        <v>51</v>
      </c>
      <c r="D143" s="40" t="s">
        <v>57</v>
      </c>
      <c r="E143" s="76"/>
      <c r="F143" s="76"/>
      <c r="G143" s="76">
        <f>(IF(G14="c",1,0)+IF(G30="c",1,0)+IF(G46="c",1,0)+IF(G62="c",1,0)+IF(G78="c",1,0)+IF(G94="c",1,0)+IF(G110="c",1,0))/2</f>
        <v>0</v>
      </c>
      <c r="H143" s="76">
        <f t="shared" ref="H143:AI143" si="84">(IF(H14="c",1,0)+IF(H30="c",1,0)+IF(H46="c",1,0)+IF(H62="c",1,0)+IF(H78="c",1,0)+IF(H94="c",1,0)+IF(H110="c",1,0))/2</f>
        <v>0</v>
      </c>
      <c r="I143" s="76">
        <f t="shared" si="84"/>
        <v>0</v>
      </c>
      <c r="J143" s="76">
        <f t="shared" si="84"/>
        <v>0</v>
      </c>
      <c r="K143" s="76">
        <f t="shared" si="84"/>
        <v>0</v>
      </c>
      <c r="L143" s="76">
        <f t="shared" si="84"/>
        <v>0</v>
      </c>
      <c r="M143" s="76">
        <f t="shared" si="84"/>
        <v>0</v>
      </c>
      <c r="N143" s="76">
        <f t="shared" si="84"/>
        <v>0</v>
      </c>
      <c r="O143" s="76">
        <f t="shared" si="84"/>
        <v>0</v>
      </c>
      <c r="P143" s="76">
        <f t="shared" si="84"/>
        <v>0</v>
      </c>
      <c r="Q143" s="76">
        <f t="shared" si="84"/>
        <v>0</v>
      </c>
      <c r="R143" s="76">
        <f t="shared" si="84"/>
        <v>0</v>
      </c>
      <c r="S143" s="76">
        <f t="shared" si="84"/>
        <v>0</v>
      </c>
      <c r="T143" s="76">
        <f t="shared" si="84"/>
        <v>0</v>
      </c>
      <c r="U143" s="76">
        <f t="shared" si="84"/>
        <v>0</v>
      </c>
      <c r="V143" s="76">
        <f t="shared" si="84"/>
        <v>0</v>
      </c>
      <c r="W143" s="76">
        <f t="shared" si="84"/>
        <v>0</v>
      </c>
      <c r="X143" s="76" t="e">
        <f>(IF(X14="c",1,0)+IF(X30="c",1,0)+IF(X46="c",1,0)+IF(X62="c",1,0)+IF(#REF!="c",1,0)+IF(X94="c",1,0)+IF(X110="c",1,0))/2</f>
        <v>#REF!</v>
      </c>
      <c r="Y143" s="76">
        <f>(IF(Y14="c",1,0)+IF(Y30="c",1,0)+IF(Y46="c",1,0)+IF(Y62="c",1,0)+IF(X78="c",1,0)+IF(Y94="c",1,0)+IF(Y110="c",1,0))/2</f>
        <v>0</v>
      </c>
      <c r="Z143" s="76">
        <f t="shared" si="84"/>
        <v>0</v>
      </c>
      <c r="AA143" s="76">
        <f t="shared" si="84"/>
        <v>0</v>
      </c>
      <c r="AB143" s="76">
        <f t="shared" si="84"/>
        <v>0</v>
      </c>
      <c r="AC143" s="76">
        <f t="shared" si="84"/>
        <v>0</v>
      </c>
      <c r="AD143" s="76">
        <f t="shared" si="84"/>
        <v>0</v>
      </c>
      <c r="AE143" s="76">
        <f t="shared" si="84"/>
        <v>0</v>
      </c>
      <c r="AF143" s="76">
        <f t="shared" si="84"/>
        <v>0</v>
      </c>
      <c r="AG143" s="76">
        <f t="shared" si="84"/>
        <v>0</v>
      </c>
      <c r="AH143" s="76">
        <f t="shared" si="84"/>
        <v>0</v>
      </c>
      <c r="AI143" s="76">
        <f t="shared" si="84"/>
        <v>0</v>
      </c>
      <c r="AJ143" s="80" t="e">
        <f t="shared" si="16"/>
        <v>#REF!</v>
      </c>
      <c r="AK143" s="23" t="s">
        <v>57</v>
      </c>
      <c r="AL143" s="258"/>
      <c r="AM143" s="255">
        <v>36.75</v>
      </c>
      <c r="AN143" s="255"/>
      <c r="AO143" s="256" t="s">
        <v>51</v>
      </c>
    </row>
    <row r="144" spans="2:41" ht="15.75" customHeight="1" x14ac:dyDescent="0.25">
      <c r="B144" s="293"/>
      <c r="C144" s="255" t="s">
        <v>76</v>
      </c>
      <c r="D144" s="21" t="s">
        <v>58</v>
      </c>
      <c r="E144" s="6">
        <f>IF(E15="r",1,0)+IF(E31="r",1,0)+IF(E47="r",1,0)+IF(E63="r",1,0)+IF(E79="r",1,0)+IF(E95="r",1,0)+IF(E111="r",1,0)/2</f>
        <v>0</v>
      </c>
      <c r="F144" s="6">
        <f t="shared" ref="F144" si="85">IF(F15="r",1,0)+IF(F31="r",1,0)+IF(F47="r",1,0)+IF(F63="r",1,0)+IF(F79="r",1,0)+IF(F95="r",1,0)+IF(F111="r",1,0)/2</f>
        <v>0</v>
      </c>
      <c r="G144" s="6">
        <f>(IF(G15="r",1,0)+IF(G31="r",1,0)+IF(G47="r",1,0)+IF(G63="r",1,0)+IF(G79="r",1,0)+IF(G95="r",1,0)+IF(G111="r",1,0))/2</f>
        <v>0</v>
      </c>
      <c r="H144" s="6">
        <f t="shared" ref="H144:AI144" si="86">(IF(H15="r",1,0)+IF(H31="r",1,0)+IF(H47="r",1,0)+IF(H63="r",1,0)+IF(H79="r",1,0)+IF(H95="r",1,0)+IF(H111="r",1,0))/2</f>
        <v>0</v>
      </c>
      <c r="I144" s="6">
        <f t="shared" si="86"/>
        <v>0</v>
      </c>
      <c r="J144" s="6">
        <f t="shared" si="86"/>
        <v>0</v>
      </c>
      <c r="K144" s="6">
        <f t="shared" si="86"/>
        <v>0</v>
      </c>
      <c r="L144" s="6">
        <f t="shared" si="86"/>
        <v>0</v>
      </c>
      <c r="M144" s="6">
        <f t="shared" si="86"/>
        <v>0</v>
      </c>
      <c r="N144" s="6">
        <f t="shared" si="86"/>
        <v>0</v>
      </c>
      <c r="O144" s="6">
        <f t="shared" si="86"/>
        <v>0</v>
      </c>
      <c r="P144" s="6">
        <f t="shared" si="86"/>
        <v>0</v>
      </c>
      <c r="Q144" s="6">
        <f t="shared" si="86"/>
        <v>0</v>
      </c>
      <c r="R144" s="6">
        <f t="shared" si="86"/>
        <v>0</v>
      </c>
      <c r="S144" s="6">
        <f t="shared" si="86"/>
        <v>0</v>
      </c>
      <c r="T144" s="6">
        <f t="shared" si="86"/>
        <v>0</v>
      </c>
      <c r="U144" s="6">
        <f t="shared" si="86"/>
        <v>0</v>
      </c>
      <c r="V144" s="6">
        <f t="shared" si="86"/>
        <v>0</v>
      </c>
      <c r="W144" s="6">
        <f t="shared" si="86"/>
        <v>0</v>
      </c>
      <c r="X144" s="6">
        <f t="shared" si="86"/>
        <v>0</v>
      </c>
      <c r="Y144" s="6">
        <f t="shared" si="86"/>
        <v>0</v>
      </c>
      <c r="Z144" s="6">
        <f t="shared" si="86"/>
        <v>0</v>
      </c>
      <c r="AA144" s="6">
        <f t="shared" si="86"/>
        <v>0</v>
      </c>
      <c r="AB144" s="6">
        <f t="shared" si="86"/>
        <v>0</v>
      </c>
      <c r="AC144" s="6">
        <f t="shared" si="86"/>
        <v>0</v>
      </c>
      <c r="AD144" s="6">
        <f t="shared" si="86"/>
        <v>0</v>
      </c>
      <c r="AE144" s="6">
        <f t="shared" si="86"/>
        <v>0</v>
      </c>
      <c r="AF144" s="6">
        <f t="shared" si="86"/>
        <v>0</v>
      </c>
      <c r="AG144" s="6">
        <f t="shared" si="86"/>
        <v>0</v>
      </c>
      <c r="AH144" s="6">
        <f t="shared" si="86"/>
        <v>0</v>
      </c>
      <c r="AI144" s="6">
        <f t="shared" si="86"/>
        <v>0</v>
      </c>
      <c r="AJ144" s="22">
        <f t="shared" si="16"/>
        <v>0</v>
      </c>
      <c r="AK144" s="21" t="s">
        <v>58</v>
      </c>
      <c r="AL144" s="258">
        <f t="shared" ref="AL144" si="87">AJ144+AJ145</f>
        <v>0</v>
      </c>
      <c r="AM144" s="255">
        <v>35</v>
      </c>
      <c r="AN144" s="255">
        <f t="shared" ref="AN144" si="88">AL144-AM144</f>
        <v>-35</v>
      </c>
      <c r="AO144" s="256" t="s">
        <v>76</v>
      </c>
    </row>
    <row r="145" spans="2:41" ht="15.75" customHeight="1" x14ac:dyDescent="0.25">
      <c r="B145" s="293"/>
      <c r="C145" s="255" t="s">
        <v>51</v>
      </c>
      <c r="D145" s="23" t="s">
        <v>57</v>
      </c>
      <c r="E145" s="76">
        <f>IF(E15="c",1,0)+IF(E31="c",1,0)+IF(E47="c",1,0)+IF(E63="c",1,0)+IF(E79="c",1,0)+IF(E95="c",1,0)+IF(E111="c",1,0)/2</f>
        <v>0</v>
      </c>
      <c r="F145" s="76">
        <f t="shared" ref="F145" si="89">IF(F15="c",1,0)+IF(F31="c",1,0)+IF(F47="c",1,0)+IF(F63="c",1,0)+IF(F79="c",1,0)+IF(F95="c",1,0)+IF(F111="c",1,0)/2</f>
        <v>0</v>
      </c>
      <c r="G145" s="76">
        <f>(IF(G15="c",1,0)+IF(G31="c",1,0)+IF(G47="c",1,0)+IF(G63="c",1,0)+IF(G79="c",1,0)+IF(G95="c",1,0)+IF(G111="c",1,0))/2</f>
        <v>0</v>
      </c>
      <c r="H145" s="76">
        <f t="shared" ref="H145:AI145" si="90">(IF(H15="c",1,0)+IF(H31="c",1,0)+IF(H47="c",1,0)+IF(H63="c",1,0)+IF(H79="c",1,0)+IF(H95="c",1,0)+IF(H111="c",1,0))/2</f>
        <v>0</v>
      </c>
      <c r="I145" s="76">
        <f t="shared" si="90"/>
        <v>0</v>
      </c>
      <c r="J145" s="76">
        <f t="shared" si="90"/>
        <v>0</v>
      </c>
      <c r="K145" s="76">
        <f t="shared" si="90"/>
        <v>0</v>
      </c>
      <c r="L145" s="76">
        <f t="shared" si="90"/>
        <v>0</v>
      </c>
      <c r="M145" s="76">
        <f t="shared" si="90"/>
        <v>0</v>
      </c>
      <c r="N145" s="76">
        <f t="shared" si="90"/>
        <v>0</v>
      </c>
      <c r="O145" s="76">
        <f t="shared" si="90"/>
        <v>0</v>
      </c>
      <c r="P145" s="76">
        <f t="shared" si="90"/>
        <v>0</v>
      </c>
      <c r="Q145" s="76">
        <f t="shared" si="90"/>
        <v>0</v>
      </c>
      <c r="R145" s="76">
        <f t="shared" si="90"/>
        <v>0</v>
      </c>
      <c r="S145" s="76">
        <f t="shared" si="90"/>
        <v>0</v>
      </c>
      <c r="T145" s="76">
        <f t="shared" si="90"/>
        <v>0</v>
      </c>
      <c r="U145" s="76">
        <f t="shared" si="90"/>
        <v>0</v>
      </c>
      <c r="V145" s="76">
        <f t="shared" si="90"/>
        <v>0</v>
      </c>
      <c r="W145" s="76">
        <f t="shared" si="90"/>
        <v>0</v>
      </c>
      <c r="X145" s="76">
        <f t="shared" si="90"/>
        <v>0</v>
      </c>
      <c r="Y145" s="76">
        <f t="shared" si="90"/>
        <v>0</v>
      </c>
      <c r="Z145" s="76">
        <f t="shared" si="90"/>
        <v>0</v>
      </c>
      <c r="AA145" s="76">
        <f t="shared" si="90"/>
        <v>0</v>
      </c>
      <c r="AB145" s="76">
        <f t="shared" si="90"/>
        <v>0</v>
      </c>
      <c r="AC145" s="76">
        <f t="shared" si="90"/>
        <v>0</v>
      </c>
      <c r="AD145" s="76">
        <f t="shared" si="90"/>
        <v>0</v>
      </c>
      <c r="AE145" s="76">
        <f t="shared" si="90"/>
        <v>0</v>
      </c>
      <c r="AF145" s="76">
        <f t="shared" si="90"/>
        <v>0</v>
      </c>
      <c r="AG145" s="76">
        <f t="shared" si="90"/>
        <v>0</v>
      </c>
      <c r="AH145" s="76">
        <f t="shared" si="90"/>
        <v>0</v>
      </c>
      <c r="AI145" s="76">
        <f t="shared" si="90"/>
        <v>0</v>
      </c>
      <c r="AJ145" s="80">
        <f t="shared" si="16"/>
        <v>0</v>
      </c>
      <c r="AK145" s="23" t="s">
        <v>57</v>
      </c>
      <c r="AL145" s="258"/>
      <c r="AM145" s="255">
        <v>32</v>
      </c>
      <c r="AN145" s="255"/>
      <c r="AO145" s="256" t="s">
        <v>52</v>
      </c>
    </row>
    <row r="146" spans="2:41" ht="15.75" customHeight="1" x14ac:dyDescent="0.25">
      <c r="B146" s="293"/>
      <c r="C146" s="292" t="s">
        <v>59</v>
      </c>
      <c r="D146" s="24" t="s">
        <v>58</v>
      </c>
      <c r="E146" s="25">
        <f>E120+E122+E124+E126+E128+E130+E132+E134+E136+E138+E140+E144</f>
        <v>0</v>
      </c>
      <c r="F146" s="25">
        <f t="shared" ref="F146:F147" si="91">F120+F122+F124+F126+F128+F130+F132+F134+F136+F138+F140+F144</f>
        <v>0</v>
      </c>
      <c r="G146" s="44">
        <f>G120+G122+G124+G126+G128+G130+G132+G134+G136+G138+G140+G144+G142</f>
        <v>0</v>
      </c>
      <c r="H146" s="25">
        <f t="shared" ref="H146:AI147" si="92">H120+H122+H124+H126+H128+H130+H132+H134+H136+H138+H140+H144+H142</f>
        <v>0</v>
      </c>
      <c r="I146" s="25">
        <f t="shared" si="92"/>
        <v>0</v>
      </c>
      <c r="J146" s="25">
        <f t="shared" si="92"/>
        <v>0</v>
      </c>
      <c r="K146" s="25">
        <f t="shared" si="92"/>
        <v>0</v>
      </c>
      <c r="L146" s="25">
        <f t="shared" si="92"/>
        <v>0</v>
      </c>
      <c r="M146" s="25">
        <f t="shared" si="92"/>
        <v>0</v>
      </c>
      <c r="N146" s="25">
        <f t="shared" si="92"/>
        <v>0</v>
      </c>
      <c r="O146" s="25">
        <f t="shared" si="92"/>
        <v>0</v>
      </c>
      <c r="P146" s="25">
        <f t="shared" si="92"/>
        <v>0</v>
      </c>
      <c r="Q146" s="25">
        <f t="shared" si="92"/>
        <v>0</v>
      </c>
      <c r="R146" s="25">
        <f t="shared" si="92"/>
        <v>0</v>
      </c>
      <c r="S146" s="25" t="e">
        <f t="shared" si="92"/>
        <v>#REF!</v>
      </c>
      <c r="T146" s="25">
        <f t="shared" si="92"/>
        <v>0</v>
      </c>
      <c r="U146" s="25">
        <f>U120+U122+U124+U126+U128+U130+U132+U134+U136+U138+U140+U144+U142</f>
        <v>0</v>
      </c>
      <c r="V146" s="25" t="e">
        <f t="shared" si="92"/>
        <v>#REF!</v>
      </c>
      <c r="W146" s="25">
        <f t="shared" si="92"/>
        <v>0</v>
      </c>
      <c r="X146" s="25" t="e">
        <f t="shared" si="92"/>
        <v>#REF!</v>
      </c>
      <c r="Y146" s="25">
        <f t="shared" si="92"/>
        <v>0</v>
      </c>
      <c r="Z146" s="25">
        <f t="shared" si="92"/>
        <v>0</v>
      </c>
      <c r="AA146" s="25">
        <f t="shared" si="92"/>
        <v>0</v>
      </c>
      <c r="AB146" s="25" t="e">
        <f>AB120+AB122+AB124+AB126+AB128+AB130+AB132+AB134+AB136+AB138+AB140+AB144+AB142</f>
        <v>#REF!</v>
      </c>
      <c r="AC146" s="25" t="e">
        <f t="shared" si="92"/>
        <v>#REF!</v>
      </c>
      <c r="AD146" s="25" t="e">
        <f t="shared" si="92"/>
        <v>#REF!</v>
      </c>
      <c r="AE146" s="25" t="e">
        <f t="shared" si="92"/>
        <v>#REF!</v>
      </c>
      <c r="AF146" s="25" t="e">
        <f t="shared" si="92"/>
        <v>#REF!</v>
      </c>
      <c r="AG146" s="25" t="e">
        <f t="shared" si="92"/>
        <v>#REF!</v>
      </c>
      <c r="AH146" s="25" t="e">
        <f>AH120+AH122+AH124+AH126+AH128+AH130+AH132+AH134+AH136+AH138+AH140+AH144+AH142</f>
        <v>#REF!</v>
      </c>
      <c r="AI146" s="25" t="e">
        <f>AI120+AI122+AI124+AI126+AI128+AI130+AI132+AI134+AI136+AI138+AI140+AI144+AI142</f>
        <v>#REF!</v>
      </c>
      <c r="AJ146" s="44" t="e">
        <f>+SUM(G146:AI146)</f>
        <v>#REF!</v>
      </c>
      <c r="AK146" s="26" t="s">
        <v>58</v>
      </c>
      <c r="AL146" s="301" t="e">
        <f>AJ146+AJ147</f>
        <v>#REF!</v>
      </c>
      <c r="AM146" s="292">
        <f>AM120+AM122+AM124+AM126+AM128+AM130+AM132+AM134+AM136+AM138+AM140+AM144+AM142</f>
        <v>405</v>
      </c>
      <c r="AN146" s="298" t="e">
        <f>AL146-AM146</f>
        <v>#REF!</v>
      </c>
    </row>
    <row r="147" spans="2:41" ht="15.75" customHeight="1" x14ac:dyDescent="0.25">
      <c r="B147" s="293"/>
      <c r="C147" s="292" t="s">
        <v>52</v>
      </c>
      <c r="D147" s="27" t="s">
        <v>57</v>
      </c>
      <c r="E147" s="78">
        <f>E121+E123+E125+E127+E129+E131+E133+E135+E137+E139+E141+E145</f>
        <v>0.5</v>
      </c>
      <c r="F147" s="78">
        <f t="shared" si="91"/>
        <v>0</v>
      </c>
      <c r="G147" s="78">
        <f>G121+G123+G125+G127+G129+G131+G133+G135+G137+G139+G141+G145+G143</f>
        <v>0</v>
      </c>
      <c r="H147" s="78">
        <f t="shared" si="92"/>
        <v>0</v>
      </c>
      <c r="I147" s="78">
        <f t="shared" si="92"/>
        <v>0</v>
      </c>
      <c r="J147" s="78">
        <f t="shared" si="92"/>
        <v>0</v>
      </c>
      <c r="K147" s="78">
        <f t="shared" si="92"/>
        <v>0.5</v>
      </c>
      <c r="L147" s="78">
        <f t="shared" si="92"/>
        <v>0.5</v>
      </c>
      <c r="M147" s="78">
        <f t="shared" si="92"/>
        <v>0.5</v>
      </c>
      <c r="N147" s="78">
        <f t="shared" si="92"/>
        <v>0.5</v>
      </c>
      <c r="O147" s="78">
        <f t="shared" si="92"/>
        <v>0.5</v>
      </c>
      <c r="P147" s="78">
        <f t="shared" si="92"/>
        <v>1.5</v>
      </c>
      <c r="Q147" s="78">
        <f t="shared" si="92"/>
        <v>1.5</v>
      </c>
      <c r="R147" s="78">
        <f t="shared" si="92"/>
        <v>1.5</v>
      </c>
      <c r="S147" s="78" t="e">
        <f t="shared" si="92"/>
        <v>#REF!</v>
      </c>
      <c r="T147" s="78">
        <f>T121+T123+T125+T127+T129+T131+T133+T135+T137+T139+T141+T145+T143</f>
        <v>1.5</v>
      </c>
      <c r="U147" s="78">
        <f t="shared" si="92"/>
        <v>1.5</v>
      </c>
      <c r="V147" s="78" t="e">
        <f t="shared" si="92"/>
        <v>#REF!</v>
      </c>
      <c r="W147" s="78">
        <f t="shared" si="92"/>
        <v>0.5</v>
      </c>
      <c r="X147" s="78" t="e">
        <f t="shared" si="92"/>
        <v>#REF!</v>
      </c>
      <c r="Y147" s="78">
        <f t="shared" si="92"/>
        <v>0</v>
      </c>
      <c r="Z147" s="78">
        <f t="shared" si="92"/>
        <v>1.5</v>
      </c>
      <c r="AA147" s="78">
        <f t="shared" si="92"/>
        <v>1.5</v>
      </c>
      <c r="AB147" s="78" t="e">
        <f t="shared" si="92"/>
        <v>#REF!</v>
      </c>
      <c r="AC147" s="78" t="e">
        <f t="shared" si="92"/>
        <v>#REF!</v>
      </c>
      <c r="AD147" s="78" t="e">
        <f t="shared" si="92"/>
        <v>#REF!</v>
      </c>
      <c r="AE147" s="78" t="e">
        <f t="shared" si="92"/>
        <v>#REF!</v>
      </c>
      <c r="AF147" s="78" t="e">
        <f t="shared" si="92"/>
        <v>#REF!</v>
      </c>
      <c r="AG147" s="78" t="e">
        <f t="shared" si="92"/>
        <v>#REF!</v>
      </c>
      <c r="AH147" s="78" t="e">
        <f t="shared" si="92"/>
        <v>#REF!</v>
      </c>
      <c r="AI147" s="78" t="e">
        <f t="shared" si="92"/>
        <v>#REF!</v>
      </c>
      <c r="AJ147" s="81" t="e">
        <f>+SUM(G147:AI147)</f>
        <v>#REF!</v>
      </c>
      <c r="AK147" s="28" t="s">
        <v>57</v>
      </c>
      <c r="AL147" s="301"/>
      <c r="AM147" s="292"/>
      <c r="AN147" s="299"/>
    </row>
    <row r="148" spans="2:41" s="2" customFormat="1" ht="32.1" customHeight="1" x14ac:dyDescent="0.25">
      <c r="B148" s="293"/>
      <c r="C148" s="296" t="s">
        <v>0</v>
      </c>
      <c r="D148" s="296"/>
      <c r="E148" s="79">
        <f>+E146+E147</f>
        <v>0.5</v>
      </c>
      <c r="F148" s="79">
        <f t="shared" ref="F148:AI148" si="93">+F146+F147</f>
        <v>0</v>
      </c>
      <c r="G148" s="79">
        <f>+G146+G147</f>
        <v>0</v>
      </c>
      <c r="H148" s="79">
        <f t="shared" si="93"/>
        <v>0</v>
      </c>
      <c r="I148" s="79">
        <f t="shared" si="93"/>
        <v>0</v>
      </c>
      <c r="J148" s="79">
        <f t="shared" si="93"/>
        <v>0</v>
      </c>
      <c r="K148" s="79">
        <f t="shared" si="93"/>
        <v>0.5</v>
      </c>
      <c r="L148" s="79">
        <f t="shared" si="93"/>
        <v>0.5</v>
      </c>
      <c r="M148" s="79">
        <f t="shared" si="93"/>
        <v>0.5</v>
      </c>
      <c r="N148" s="79">
        <f t="shared" si="93"/>
        <v>0.5</v>
      </c>
      <c r="O148" s="79">
        <f t="shared" si="93"/>
        <v>0.5</v>
      </c>
      <c r="P148" s="79">
        <f t="shared" si="93"/>
        <v>1.5</v>
      </c>
      <c r="Q148" s="79">
        <f t="shared" si="93"/>
        <v>1.5</v>
      </c>
      <c r="R148" s="79">
        <f t="shared" si="93"/>
        <v>1.5</v>
      </c>
      <c r="S148" s="79" t="e">
        <f>+S146+S147</f>
        <v>#REF!</v>
      </c>
      <c r="T148" s="79">
        <f t="shared" si="93"/>
        <v>1.5</v>
      </c>
      <c r="U148" s="79">
        <f t="shared" si="93"/>
        <v>1.5</v>
      </c>
      <c r="V148" s="79" t="e">
        <f t="shared" si="93"/>
        <v>#REF!</v>
      </c>
      <c r="W148" s="79">
        <f t="shared" si="93"/>
        <v>0.5</v>
      </c>
      <c r="X148" s="79" t="e">
        <f t="shared" si="93"/>
        <v>#REF!</v>
      </c>
      <c r="Y148" s="79">
        <f t="shared" si="93"/>
        <v>0</v>
      </c>
      <c r="Z148" s="79">
        <f t="shared" si="93"/>
        <v>1.5</v>
      </c>
      <c r="AA148" s="79">
        <f t="shared" si="93"/>
        <v>1.5</v>
      </c>
      <c r="AB148" s="79" t="e">
        <f t="shared" si="93"/>
        <v>#REF!</v>
      </c>
      <c r="AC148" s="79" t="e">
        <f t="shared" si="93"/>
        <v>#REF!</v>
      </c>
      <c r="AD148" s="79" t="e">
        <f t="shared" si="93"/>
        <v>#REF!</v>
      </c>
      <c r="AE148" s="79" t="e">
        <f t="shared" si="93"/>
        <v>#REF!</v>
      </c>
      <c r="AF148" s="79" t="e">
        <f t="shared" si="93"/>
        <v>#REF!</v>
      </c>
      <c r="AG148" s="79" t="e">
        <f t="shared" si="93"/>
        <v>#REF!</v>
      </c>
      <c r="AH148" s="79" t="e">
        <f>+AH146+AH147</f>
        <v>#REF!</v>
      </c>
      <c r="AI148" s="79" t="e">
        <f t="shared" si="93"/>
        <v>#REF!</v>
      </c>
      <c r="AJ148" s="296" t="e">
        <f>SUM(AL120:AL145)</f>
        <v>#REF!</v>
      </c>
      <c r="AK148" s="296"/>
      <c r="AL148" s="296"/>
      <c r="AM148" s="79">
        <f>+AM146</f>
        <v>405</v>
      </c>
      <c r="AN148" s="79" t="e">
        <f>AJ148-AM148</f>
        <v>#REF!</v>
      </c>
      <c r="AO148" s="9"/>
    </row>
    <row r="149" spans="2:41" ht="50.25" customHeight="1" x14ac:dyDescent="0.25">
      <c r="AE149" s="249" t="s">
        <v>78</v>
      </c>
      <c r="AF149" s="250"/>
      <c r="AG149" s="250"/>
      <c r="AH149" s="250"/>
      <c r="AI149" s="251"/>
      <c r="AJ149" s="252" t="e">
        <f>+AJ148/36.75</f>
        <v>#REF!</v>
      </c>
      <c r="AK149" s="253"/>
      <c r="AL149" s="254"/>
    </row>
    <row r="150" spans="2:41" x14ac:dyDescent="0.25">
      <c r="AM150">
        <f>+AM148-30</f>
        <v>375</v>
      </c>
    </row>
    <row r="151" spans="2:41" s="2" customFormat="1" ht="56.25" customHeight="1" x14ac:dyDescent="0.25">
      <c r="B151" s="280" t="s">
        <v>75</v>
      </c>
      <c r="C151" s="279" t="s">
        <v>73</v>
      </c>
      <c r="D151" s="268"/>
      <c r="E151" s="268"/>
      <c r="F151" s="268"/>
      <c r="G151" s="269"/>
      <c r="H151" s="279" t="s">
        <v>74</v>
      </c>
      <c r="I151" s="268"/>
      <c r="J151" s="268"/>
      <c r="K151" s="269"/>
      <c r="L151" s="279" t="s">
        <v>66</v>
      </c>
      <c r="M151" s="268"/>
      <c r="N151" s="269"/>
      <c r="O151" s="267" t="s">
        <v>67</v>
      </c>
      <c r="P151" s="268"/>
      <c r="Q151" s="269"/>
      <c r="R151" s="279" t="s">
        <v>68</v>
      </c>
      <c r="S151" s="268"/>
      <c r="T151" s="268"/>
      <c r="U151" s="269"/>
      <c r="V151" s="279" t="s">
        <v>69</v>
      </c>
      <c r="W151" s="268"/>
      <c r="X151" s="269"/>
      <c r="Y151" s="279" t="s">
        <v>63</v>
      </c>
      <c r="Z151" s="268"/>
      <c r="AA151" s="269"/>
      <c r="AB151" s="279" t="s">
        <v>70</v>
      </c>
      <c r="AC151" s="268"/>
      <c r="AD151" s="269"/>
      <c r="AE151" s="267" t="s">
        <v>71</v>
      </c>
      <c r="AF151" s="268"/>
      <c r="AG151" s="269"/>
      <c r="AH151" s="267" t="s">
        <v>72</v>
      </c>
      <c r="AI151" s="268"/>
      <c r="AJ151" s="269"/>
      <c r="AK151" s="35"/>
      <c r="AL151" s="5"/>
    </row>
    <row r="152" spans="2:41" ht="65.25" customHeight="1" x14ac:dyDescent="0.25">
      <c r="B152" s="281"/>
      <c r="C152" s="270"/>
      <c r="D152" s="271"/>
      <c r="E152" s="271"/>
      <c r="F152" s="271"/>
      <c r="G152" s="272"/>
      <c r="H152" s="270"/>
      <c r="I152" s="271"/>
      <c r="J152" s="271"/>
      <c r="K152" s="272"/>
      <c r="L152" s="270"/>
      <c r="M152" s="271"/>
      <c r="N152" s="272"/>
      <c r="O152" s="273"/>
      <c r="P152" s="274"/>
      <c r="Q152" s="275"/>
      <c r="R152" s="276"/>
      <c r="S152" s="277"/>
      <c r="T152" s="277"/>
      <c r="U152" s="278"/>
      <c r="V152" s="270"/>
      <c r="W152" s="271"/>
      <c r="X152" s="272"/>
      <c r="Y152" s="276"/>
      <c r="Z152" s="277"/>
      <c r="AA152" s="278"/>
      <c r="AB152" s="276"/>
      <c r="AC152" s="277"/>
      <c r="AD152" s="278"/>
      <c r="AE152" s="273"/>
      <c r="AF152" s="274"/>
      <c r="AG152" s="275"/>
      <c r="AH152" s="273"/>
      <c r="AI152" s="274"/>
      <c r="AJ152" s="275"/>
      <c r="AK152" s="33"/>
      <c r="AL152" s="34"/>
    </row>
  </sheetData>
  <mergeCells count="248">
    <mergeCell ref="B2:D2"/>
    <mergeCell ref="C3:D3"/>
    <mergeCell ref="C4:D4"/>
    <mergeCell ref="B5:B9"/>
    <mergeCell ref="C5:D5"/>
    <mergeCell ref="C6:D6"/>
    <mergeCell ref="C7:D7"/>
    <mergeCell ref="C8:D8"/>
    <mergeCell ref="C9:D9"/>
    <mergeCell ref="B10:B12"/>
    <mergeCell ref="C10:D10"/>
    <mergeCell ref="C11:D11"/>
    <mergeCell ref="C12:D12"/>
    <mergeCell ref="B13:B16"/>
    <mergeCell ref="C13:D13"/>
    <mergeCell ref="C14:D14"/>
    <mergeCell ref="C15:D15"/>
    <mergeCell ref="C16:D16"/>
    <mergeCell ref="B18:D18"/>
    <mergeCell ref="C19:D19"/>
    <mergeCell ref="C20:D20"/>
    <mergeCell ref="B21:B25"/>
    <mergeCell ref="C21:D21"/>
    <mergeCell ref="C22:D22"/>
    <mergeCell ref="C23:D23"/>
    <mergeCell ref="C24:D24"/>
    <mergeCell ref="C25:D25"/>
    <mergeCell ref="B26:B28"/>
    <mergeCell ref="C26:D26"/>
    <mergeCell ref="C27:D27"/>
    <mergeCell ref="C28:D28"/>
    <mergeCell ref="B29:B32"/>
    <mergeCell ref="C29:D29"/>
    <mergeCell ref="C30:D30"/>
    <mergeCell ref="C31:D31"/>
    <mergeCell ref="C32:D32"/>
    <mergeCell ref="B34:D34"/>
    <mergeCell ref="C35:D35"/>
    <mergeCell ref="C36:D36"/>
    <mergeCell ref="B37:B41"/>
    <mergeCell ref="C37:D37"/>
    <mergeCell ref="C38:D38"/>
    <mergeCell ref="C39:D39"/>
    <mergeCell ref="C40:D40"/>
    <mergeCell ref="C41:D41"/>
    <mergeCell ref="B42:B44"/>
    <mergeCell ref="C42:D42"/>
    <mergeCell ref="C43:D43"/>
    <mergeCell ref="C44:D44"/>
    <mergeCell ref="B45:B48"/>
    <mergeCell ref="C45:D45"/>
    <mergeCell ref="C46:D46"/>
    <mergeCell ref="C47:D47"/>
    <mergeCell ref="C48:D48"/>
    <mergeCell ref="B50:D50"/>
    <mergeCell ref="C51:D51"/>
    <mergeCell ref="C52:D52"/>
    <mergeCell ref="B53:B57"/>
    <mergeCell ref="C53:D53"/>
    <mergeCell ref="C54:D54"/>
    <mergeCell ref="C55:D55"/>
    <mergeCell ref="C56:D56"/>
    <mergeCell ref="C57:D57"/>
    <mergeCell ref="B58:B60"/>
    <mergeCell ref="C58:D58"/>
    <mergeCell ref="C59:D59"/>
    <mergeCell ref="C60:D60"/>
    <mergeCell ref="B61:B64"/>
    <mergeCell ref="C61:D61"/>
    <mergeCell ref="C62:D62"/>
    <mergeCell ref="C63:D63"/>
    <mergeCell ref="C64:D64"/>
    <mergeCell ref="B66:D66"/>
    <mergeCell ref="C67:D67"/>
    <mergeCell ref="C68:D68"/>
    <mergeCell ref="B69:B73"/>
    <mergeCell ref="C69:D69"/>
    <mergeCell ref="C70:D70"/>
    <mergeCell ref="C71:D71"/>
    <mergeCell ref="C72:D72"/>
    <mergeCell ref="C73:D73"/>
    <mergeCell ref="B74:B76"/>
    <mergeCell ref="C74:D74"/>
    <mergeCell ref="C75:D75"/>
    <mergeCell ref="C76:D76"/>
    <mergeCell ref="B77:B80"/>
    <mergeCell ref="C77:D77"/>
    <mergeCell ref="C78:D78"/>
    <mergeCell ref="C79:D79"/>
    <mergeCell ref="C80:D80"/>
    <mergeCell ref="B82:D82"/>
    <mergeCell ref="C83:D83"/>
    <mergeCell ref="C84:D84"/>
    <mergeCell ref="B85:B89"/>
    <mergeCell ref="C85:D85"/>
    <mergeCell ref="C86:D86"/>
    <mergeCell ref="C87:D87"/>
    <mergeCell ref="C88:D88"/>
    <mergeCell ref="C89:D89"/>
    <mergeCell ref="B90:B92"/>
    <mergeCell ref="C90:D90"/>
    <mergeCell ref="C91:D91"/>
    <mergeCell ref="C92:D92"/>
    <mergeCell ref="B93:B96"/>
    <mergeCell ref="C93:D93"/>
    <mergeCell ref="C94:D94"/>
    <mergeCell ref="C95:D95"/>
    <mergeCell ref="C96:D96"/>
    <mergeCell ref="B98:D98"/>
    <mergeCell ref="C99:D99"/>
    <mergeCell ref="C100:D100"/>
    <mergeCell ref="B101:B105"/>
    <mergeCell ref="C101:D101"/>
    <mergeCell ref="C102:D102"/>
    <mergeCell ref="C103:D103"/>
    <mergeCell ref="C104:D104"/>
    <mergeCell ref="C105:D105"/>
    <mergeCell ref="B106:B108"/>
    <mergeCell ref="C106:D106"/>
    <mergeCell ref="C107:D107"/>
    <mergeCell ref="C108:D108"/>
    <mergeCell ref="B109:B112"/>
    <mergeCell ref="C109:D109"/>
    <mergeCell ref="C110:D110"/>
    <mergeCell ref="C111:D111"/>
    <mergeCell ref="C112:D112"/>
    <mergeCell ref="B114:B117"/>
    <mergeCell ref="C114:I114"/>
    <mergeCell ref="J114:O114"/>
    <mergeCell ref="P114:T114"/>
    <mergeCell ref="U114:Z114"/>
    <mergeCell ref="AA114:AE114"/>
    <mergeCell ref="C116:I116"/>
    <mergeCell ref="J116:O116"/>
    <mergeCell ref="P116:T116"/>
    <mergeCell ref="U116:Z116"/>
    <mergeCell ref="AA116:AE116"/>
    <mergeCell ref="AF116:AJ116"/>
    <mergeCell ref="C117:I117"/>
    <mergeCell ref="J117:O117"/>
    <mergeCell ref="P117:T117"/>
    <mergeCell ref="U117:Z117"/>
    <mergeCell ref="AA117:AE117"/>
    <mergeCell ref="AF117:AJ117"/>
    <mergeCell ref="AF114:AJ114"/>
    <mergeCell ref="C115:I115"/>
    <mergeCell ref="J115:O115"/>
    <mergeCell ref="P115:T115"/>
    <mergeCell ref="U115:Z115"/>
    <mergeCell ref="AA115:AE115"/>
    <mergeCell ref="AF115:AJ115"/>
    <mergeCell ref="B119:D119"/>
    <mergeCell ref="AJ119:AK119"/>
    <mergeCell ref="B120:B148"/>
    <mergeCell ref="C120:C121"/>
    <mergeCell ref="AL120:AL121"/>
    <mergeCell ref="AM120:AM121"/>
    <mergeCell ref="C124:C125"/>
    <mergeCell ref="AL124:AL125"/>
    <mergeCell ref="AM124:AM125"/>
    <mergeCell ref="C128:C129"/>
    <mergeCell ref="AL128:AL129"/>
    <mergeCell ref="AM128:AM129"/>
    <mergeCell ref="C134:C135"/>
    <mergeCell ref="AL134:AL135"/>
    <mergeCell ref="AM134:AM135"/>
    <mergeCell ref="C148:D148"/>
    <mergeCell ref="AJ148:AL148"/>
    <mergeCell ref="AN124:AN125"/>
    <mergeCell ref="AO124:AO125"/>
    <mergeCell ref="C126:C127"/>
    <mergeCell ref="AL126:AL127"/>
    <mergeCell ref="AM126:AM127"/>
    <mergeCell ref="AN126:AN127"/>
    <mergeCell ref="AO126:AO127"/>
    <mergeCell ref="AN120:AN121"/>
    <mergeCell ref="AO120:AO121"/>
    <mergeCell ref="C122:C123"/>
    <mergeCell ref="AL122:AL123"/>
    <mergeCell ref="AM122:AM123"/>
    <mergeCell ref="AN122:AN123"/>
    <mergeCell ref="AO122:AO123"/>
    <mergeCell ref="AN128:AN129"/>
    <mergeCell ref="AO128:AO129"/>
    <mergeCell ref="C130:C131"/>
    <mergeCell ref="AL130:AL131"/>
    <mergeCell ref="AM130:AM131"/>
    <mergeCell ref="AN130:AN131"/>
    <mergeCell ref="AO130:AO131"/>
    <mergeCell ref="C132:C133"/>
    <mergeCell ref="AL132:AL133"/>
    <mergeCell ref="AM132:AM133"/>
    <mergeCell ref="AN132:AN133"/>
    <mergeCell ref="AO132:AO133"/>
    <mergeCell ref="AN134:AN135"/>
    <mergeCell ref="AO134:AO135"/>
    <mergeCell ref="C136:C137"/>
    <mergeCell ref="AL136:AL137"/>
    <mergeCell ref="AM136:AM137"/>
    <mergeCell ref="AN136:AN137"/>
    <mergeCell ref="AO136:AO137"/>
    <mergeCell ref="C138:C139"/>
    <mergeCell ref="AL138:AL139"/>
    <mergeCell ref="AM138:AM139"/>
    <mergeCell ref="AN138:AN139"/>
    <mergeCell ref="AO138:AO139"/>
    <mergeCell ref="AN144:AN145"/>
    <mergeCell ref="AO144:AO145"/>
    <mergeCell ref="C146:C147"/>
    <mergeCell ref="AL146:AL147"/>
    <mergeCell ref="AM146:AM147"/>
    <mergeCell ref="AN146:AN147"/>
    <mergeCell ref="C140:C141"/>
    <mergeCell ref="AL140:AL141"/>
    <mergeCell ref="AM140:AM141"/>
    <mergeCell ref="AN140:AN141"/>
    <mergeCell ref="AO140:AO141"/>
    <mergeCell ref="C142:C143"/>
    <mergeCell ref="AL142:AL143"/>
    <mergeCell ref="AM142:AM143"/>
    <mergeCell ref="AN142:AN143"/>
    <mergeCell ref="AO142:AO143"/>
    <mergeCell ref="C144:C145"/>
    <mergeCell ref="AL144:AL145"/>
    <mergeCell ref="AM144:AM145"/>
    <mergeCell ref="AE149:AI149"/>
    <mergeCell ref="AJ149:AL149"/>
    <mergeCell ref="V152:X152"/>
    <mergeCell ref="Y152:AA152"/>
    <mergeCell ref="AB152:AD152"/>
    <mergeCell ref="AE152:AG152"/>
    <mergeCell ref="AH152:AJ152"/>
    <mergeCell ref="V151:X151"/>
    <mergeCell ref="Y151:AA151"/>
    <mergeCell ref="AB151:AD151"/>
    <mergeCell ref="AE151:AG151"/>
    <mergeCell ref="AH151:AJ151"/>
    <mergeCell ref="B151:B152"/>
    <mergeCell ref="C151:G151"/>
    <mergeCell ref="H151:K151"/>
    <mergeCell ref="L151:N151"/>
    <mergeCell ref="O151:Q151"/>
    <mergeCell ref="R151:U151"/>
    <mergeCell ref="C152:G152"/>
    <mergeCell ref="H152:K152"/>
    <mergeCell ref="L152:N152"/>
    <mergeCell ref="O152:Q152"/>
    <mergeCell ref="R152:U152"/>
  </mergeCells>
  <conditionalFormatting sqref="E51:F63 AI51:AI60 AJ47 Y79 T62:AI63 Y67:Y77 E24:AA31 AB24:AI25 E19:AI23 X35:X42 X44:X47 E35:W47 G58:S63 T58:W61 X58 X60:AA61 G51:AH57 Y58:AH59 AB60:AH60 AB27:AI31 AB61:AI61 E83:AI95 Z67:AI79 E3:AI15 Y35:AI47 E67:X79 E99:AI111">
    <cfRule type="cellIs" dxfId="91" priority="15" operator="equal">
      <formula>"c"</formula>
    </cfRule>
    <cfRule type="cellIs" dxfId="90" priority="16" operator="equal">
      <formula>"r"</formula>
    </cfRule>
  </conditionalFormatting>
  <conditionalFormatting sqref="Z9:AJ9">
    <cfRule type="cellIs" dxfId="89" priority="13" operator="equal">
      <formula>"c"</formula>
    </cfRule>
    <cfRule type="cellIs" dxfId="88" priority="14" operator="equal">
      <formula>"r"</formula>
    </cfRule>
  </conditionalFormatting>
  <conditionalFormatting sqref="N41:AI41">
    <cfRule type="cellIs" dxfId="87" priority="11" operator="equal">
      <formula>"c"</formula>
    </cfRule>
    <cfRule type="cellIs" dxfId="86" priority="12" operator="equal">
      <formula>"r"</formula>
    </cfRule>
  </conditionalFormatting>
  <conditionalFormatting sqref="Z57:AI57">
    <cfRule type="cellIs" dxfId="85" priority="9" operator="equal">
      <formula>"c"</formula>
    </cfRule>
    <cfRule type="cellIs" dxfId="84" priority="10" operator="equal">
      <formula>"r"</formula>
    </cfRule>
  </conditionalFormatting>
  <conditionalFormatting sqref="N73:AI73">
    <cfRule type="cellIs" dxfId="83" priority="7" operator="equal">
      <formula>"c"</formula>
    </cfRule>
    <cfRule type="cellIs" dxfId="82" priority="8" operator="equal">
      <formula>"r"</formula>
    </cfRule>
  </conditionalFormatting>
  <conditionalFormatting sqref="X89:AI89">
    <cfRule type="cellIs" dxfId="81" priority="5" operator="equal">
      <formula>"c"</formula>
    </cfRule>
    <cfRule type="cellIs" dxfId="80" priority="6" operator="equal">
      <formula>"r"</formula>
    </cfRule>
  </conditionalFormatting>
  <conditionalFormatting sqref="N105:U105">
    <cfRule type="cellIs" dxfId="79" priority="3" operator="equal">
      <formula>"c"</formula>
    </cfRule>
    <cfRule type="cellIs" dxfId="78" priority="4" operator="equal">
      <formula>"r"</formula>
    </cfRule>
  </conditionalFormatting>
  <conditionalFormatting sqref="K105:M105">
    <cfRule type="cellIs" dxfId="77" priority="1" operator="equal">
      <formula>"c"</formula>
    </cfRule>
    <cfRule type="cellIs" dxfId="76" priority="2" operator="equal">
      <formula>"r"</formula>
    </cfRule>
  </conditionalFormatting>
  <printOptions horizontalCentered="1" verticalCentered="1"/>
  <pageMargins left="0" right="0" top="0" bottom="0" header="0" footer="0"/>
  <pageSetup paperSize="9" scale="34" orientation="landscape" horizontalDpi="4294967292" verticalDpi="4294967292" r:id="rId1"/>
  <rowBreaks count="3" manualBreakCount="3">
    <brk id="12" min="1" max="35" man="1"/>
    <brk id="64" min="1" max="35" man="1"/>
    <brk id="118" min="1" max="36" man="1"/>
  </rowBreaks>
  <colBreaks count="1" manualBreakCount="1">
    <brk id="34" min="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A2:BE161"/>
  <sheetViews>
    <sheetView showWhiteSpace="0" topLeftCell="B1" zoomScale="70" zoomScaleNormal="70" zoomScalePageLayoutView="70" workbookViewId="0">
      <selection activeCell="B2" sqref="B2:BE157"/>
    </sheetView>
  </sheetViews>
  <sheetFormatPr baseColWidth="10" defaultColWidth="3.125" defaultRowHeight="15.75" x14ac:dyDescent="0.25"/>
  <cols>
    <col min="1" max="1" width="2.375" hidden="1" customWidth="1"/>
    <col min="2" max="2" width="14" customWidth="1"/>
    <col min="3" max="3" width="14.5" bestFit="1" customWidth="1"/>
    <col min="4" max="4" width="1.75" customWidth="1"/>
    <col min="5" max="5" width="6" style="2" customWidth="1"/>
    <col min="6" max="6" width="6.75" style="2" customWidth="1"/>
    <col min="7" max="7" width="7.625" style="2" customWidth="1"/>
    <col min="8" max="9" width="6" style="2" customWidth="1"/>
    <col min="10" max="10" width="7.75" style="2" customWidth="1"/>
    <col min="11" max="11" width="7.125" style="2" bestFit="1" customWidth="1"/>
    <col min="12" max="12" width="6.375" style="2" customWidth="1"/>
    <col min="13" max="13" width="7.25" style="2" customWidth="1"/>
    <col min="14" max="14" width="6.625" style="2" customWidth="1"/>
    <col min="15" max="15" width="7.375" style="2" customWidth="1"/>
    <col min="16" max="16" width="7.125" style="2" customWidth="1"/>
    <col min="17" max="17" width="7.625" style="2" customWidth="1"/>
    <col min="18" max="18" width="8.25" style="2" customWidth="1"/>
    <col min="19" max="19" width="7.375" style="2" customWidth="1"/>
    <col min="20" max="21" width="7.625" style="2" customWidth="1"/>
    <col min="22" max="22" width="7.875" style="2" customWidth="1"/>
    <col min="23" max="23" width="8.5" style="2" customWidth="1"/>
    <col min="24" max="24" width="7.625" style="2" bestFit="1" customWidth="1"/>
    <col min="25" max="25" width="6.75" style="2" customWidth="1"/>
    <col min="26" max="26" width="8.375" style="2" customWidth="1"/>
    <col min="27" max="27" width="8.625" customWidth="1"/>
    <col min="28" max="28" width="8.5" customWidth="1"/>
    <col min="29" max="29" width="6.625" customWidth="1"/>
    <col min="30" max="30" width="8.625" style="8" customWidth="1"/>
    <col min="31" max="31" width="8.25" customWidth="1"/>
    <col min="32" max="32" width="7" customWidth="1"/>
    <col min="33" max="33" width="6.5" customWidth="1"/>
    <col min="34" max="34" width="8.875" customWidth="1"/>
    <col min="35" max="35" width="8.125" customWidth="1"/>
    <col min="36" max="36" width="7.875" customWidth="1"/>
    <col min="37" max="37" width="7.75" customWidth="1"/>
    <col min="38" max="38" width="8.25" customWidth="1"/>
    <col min="39" max="39" width="8.125" customWidth="1"/>
    <col min="40" max="40" width="6.875" customWidth="1"/>
    <col min="41" max="41" width="7.25" customWidth="1"/>
    <col min="42" max="42" width="8.125" customWidth="1"/>
    <col min="43" max="43" width="8.375" customWidth="1"/>
    <col min="44" max="44" width="8.125" customWidth="1"/>
    <col min="45" max="45" width="7.625" customWidth="1"/>
    <col min="46" max="46" width="8.375" customWidth="1"/>
    <col min="47" max="47" width="7.875" customWidth="1"/>
    <col min="48" max="48" width="7.125" customWidth="1"/>
    <col min="49" max="50" width="7.875" customWidth="1"/>
    <col min="51" max="51" width="8" customWidth="1"/>
    <col min="52" max="52" width="6.375" customWidth="1"/>
    <col min="53" max="53" width="6.25" customWidth="1"/>
    <col min="54" max="54" width="8.125" customWidth="1"/>
    <col min="55" max="55" width="8" customWidth="1"/>
    <col min="56" max="56" width="10.625" style="2" customWidth="1"/>
    <col min="57" max="57" width="7.625" customWidth="1"/>
  </cols>
  <sheetData>
    <row r="2" spans="2:56" s="1" customFormat="1" ht="18.75" x14ac:dyDescent="0.3">
      <c r="B2" s="282" t="s">
        <v>186</v>
      </c>
      <c r="C2" s="283"/>
      <c r="D2" s="283"/>
      <c r="E2" s="131" t="s">
        <v>131</v>
      </c>
      <c r="F2" s="11" t="s">
        <v>130</v>
      </c>
      <c r="G2" s="11" t="s">
        <v>132</v>
      </c>
      <c r="H2" s="11" t="s">
        <v>133</v>
      </c>
      <c r="I2" s="11" t="s">
        <v>134</v>
      </c>
      <c r="J2" s="11" t="s">
        <v>135</v>
      </c>
      <c r="K2" s="11" t="s">
        <v>136</v>
      </c>
      <c r="L2" s="11" t="s">
        <v>137</v>
      </c>
      <c r="M2" s="161" t="s">
        <v>138</v>
      </c>
      <c r="N2" s="161" t="s">
        <v>139</v>
      </c>
      <c r="O2" s="162" t="s">
        <v>140</v>
      </c>
      <c r="P2" s="162" t="s">
        <v>141</v>
      </c>
      <c r="Q2" s="161" t="s">
        <v>142</v>
      </c>
      <c r="R2" s="161" t="s">
        <v>143</v>
      </c>
      <c r="S2" s="161" t="s">
        <v>179</v>
      </c>
      <c r="T2" s="161" t="s">
        <v>144</v>
      </c>
      <c r="U2" s="161" t="s">
        <v>145</v>
      </c>
      <c r="V2" s="161" t="s">
        <v>146</v>
      </c>
      <c r="W2" s="161" t="s">
        <v>147</v>
      </c>
      <c r="X2" s="161" t="s">
        <v>148</v>
      </c>
      <c r="Y2" s="161" t="s">
        <v>149</v>
      </c>
      <c r="Z2" s="161" t="s">
        <v>150</v>
      </c>
      <c r="AA2" s="161" t="s">
        <v>151</v>
      </c>
      <c r="AB2" s="161" t="s">
        <v>152</v>
      </c>
      <c r="AC2" s="161" t="s">
        <v>153</v>
      </c>
      <c r="AD2" s="161" t="s">
        <v>154</v>
      </c>
      <c r="AE2" s="161" t="s">
        <v>155</v>
      </c>
      <c r="AF2" s="161" t="s">
        <v>156</v>
      </c>
      <c r="AG2" s="161" t="s">
        <v>157</v>
      </c>
      <c r="AH2" s="161" t="s">
        <v>158</v>
      </c>
      <c r="AI2" s="161" t="s">
        <v>159</v>
      </c>
      <c r="AJ2" s="161" t="s">
        <v>160</v>
      </c>
      <c r="AK2" s="161" t="s">
        <v>161</v>
      </c>
      <c r="AL2" s="161" t="s">
        <v>162</v>
      </c>
      <c r="AM2" s="161" t="s">
        <v>163</v>
      </c>
      <c r="AN2" s="161" t="s">
        <v>164</v>
      </c>
      <c r="AO2" s="161" t="s">
        <v>165</v>
      </c>
      <c r="AP2" s="161" t="s">
        <v>166</v>
      </c>
      <c r="AQ2" s="161" t="s">
        <v>180</v>
      </c>
      <c r="AR2" s="161" t="s">
        <v>181</v>
      </c>
      <c r="AS2" s="161" t="s">
        <v>167</v>
      </c>
      <c r="AT2" s="161" t="s">
        <v>168</v>
      </c>
      <c r="AU2" s="161" t="s">
        <v>169</v>
      </c>
      <c r="AV2" s="161" t="s">
        <v>170</v>
      </c>
      <c r="AW2" s="161" t="s">
        <v>171</v>
      </c>
      <c r="AX2" s="161" t="s">
        <v>172</v>
      </c>
      <c r="AY2" s="161" t="s">
        <v>173</v>
      </c>
      <c r="AZ2" s="161" t="s">
        <v>174</v>
      </c>
      <c r="BA2" s="161" t="s">
        <v>175</v>
      </c>
      <c r="BB2" s="161" t="s">
        <v>176</v>
      </c>
      <c r="BC2" s="163" t="s">
        <v>177</v>
      </c>
      <c r="BD2" s="129" t="s">
        <v>178</v>
      </c>
    </row>
    <row r="3" spans="2:56" ht="18.75" x14ac:dyDescent="0.25">
      <c r="B3" s="15" t="s">
        <v>55</v>
      </c>
      <c r="C3" s="315" t="s">
        <v>117</v>
      </c>
      <c r="D3" s="315"/>
      <c r="E3" s="100"/>
      <c r="F3" s="100"/>
      <c r="G3" s="100"/>
      <c r="H3" s="117"/>
      <c r="I3" s="100"/>
      <c r="J3" s="100"/>
      <c r="K3" s="100"/>
      <c r="L3" s="100"/>
      <c r="M3" s="100"/>
      <c r="N3" s="100"/>
      <c r="O3" s="100"/>
      <c r="P3" s="100"/>
      <c r="Q3" s="100"/>
      <c r="R3" s="117"/>
      <c r="S3" s="100"/>
      <c r="T3" s="100"/>
      <c r="U3" s="100"/>
      <c r="V3" s="100"/>
      <c r="W3" s="100"/>
      <c r="X3" s="100"/>
      <c r="Y3" s="100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8">
        <f>COUNTA(E3:BC3)*0.5</f>
        <v>0</v>
      </c>
    </row>
    <row r="4" spans="2:56" ht="18.75" x14ac:dyDescent="0.25">
      <c r="B4" s="16" t="s">
        <v>56</v>
      </c>
      <c r="C4" s="315" t="s">
        <v>118</v>
      </c>
      <c r="D4" s="315"/>
      <c r="E4" s="100"/>
      <c r="F4" s="111"/>
      <c r="G4" s="111"/>
      <c r="H4" s="117"/>
      <c r="I4" s="111"/>
      <c r="J4" s="111"/>
      <c r="K4" s="117"/>
      <c r="L4" s="117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40" t="s">
        <v>54</v>
      </c>
      <c r="AD4" s="40" t="s">
        <v>54</v>
      </c>
      <c r="AE4" s="40" t="s">
        <v>54</v>
      </c>
      <c r="AF4" s="40" t="s">
        <v>54</v>
      </c>
      <c r="AG4" s="40" t="s">
        <v>54</v>
      </c>
      <c r="AH4" s="40" t="s">
        <v>54</v>
      </c>
      <c r="AI4" s="40" t="s">
        <v>54</v>
      </c>
      <c r="AJ4" s="40" t="s">
        <v>54</v>
      </c>
      <c r="AK4" s="40" t="s">
        <v>54</v>
      </c>
      <c r="AL4" s="40" t="s">
        <v>54</v>
      </c>
      <c r="AM4" s="40" t="s">
        <v>54</v>
      </c>
      <c r="AN4" s="40" t="s">
        <v>54</v>
      </c>
      <c r="AO4" s="40" t="s">
        <v>54</v>
      </c>
      <c r="AP4" s="40" t="s">
        <v>54</v>
      </c>
      <c r="AQ4" s="40" t="s">
        <v>54</v>
      </c>
      <c r="AR4" s="40" t="s">
        <v>54</v>
      </c>
      <c r="AS4" s="40" t="s">
        <v>54</v>
      </c>
      <c r="AT4" s="40" t="s">
        <v>54</v>
      </c>
      <c r="AU4" s="40" t="s">
        <v>54</v>
      </c>
      <c r="AV4" s="40" t="s">
        <v>54</v>
      </c>
      <c r="AW4" s="40" t="s">
        <v>54</v>
      </c>
      <c r="AX4" s="40" t="s">
        <v>54</v>
      </c>
      <c r="AY4" s="40" t="s">
        <v>54</v>
      </c>
      <c r="AZ4" s="40" t="s">
        <v>54</v>
      </c>
      <c r="BA4" s="40" t="s">
        <v>54</v>
      </c>
      <c r="BB4" s="40" t="s">
        <v>54</v>
      </c>
      <c r="BC4" s="40" t="s">
        <v>54</v>
      </c>
      <c r="BD4" s="118">
        <f>COUNTA(E4:BC4)*0.25</f>
        <v>6.75</v>
      </c>
    </row>
    <row r="5" spans="2:56" x14ac:dyDescent="0.25">
      <c r="B5" s="286" t="s">
        <v>80</v>
      </c>
      <c r="C5" s="315" t="s">
        <v>120</v>
      </c>
      <c r="D5" s="315" t="s">
        <v>60</v>
      </c>
      <c r="E5" s="111"/>
      <c r="F5" s="111"/>
      <c r="G5" s="122" t="s">
        <v>54</v>
      </c>
      <c r="H5" s="122" t="s">
        <v>54</v>
      </c>
      <c r="I5" s="122" t="s">
        <v>54</v>
      </c>
      <c r="J5" s="122" t="s">
        <v>54</v>
      </c>
      <c r="K5" s="122" t="s">
        <v>54</v>
      </c>
      <c r="L5" s="122" t="s">
        <v>54</v>
      </c>
      <c r="M5" s="122" t="s">
        <v>54</v>
      </c>
      <c r="N5" s="122" t="s">
        <v>54</v>
      </c>
      <c r="O5" s="122" t="s">
        <v>54</v>
      </c>
      <c r="P5" s="122" t="s">
        <v>54</v>
      </c>
      <c r="Q5" s="122" t="s">
        <v>54</v>
      </c>
      <c r="R5" s="122" t="s">
        <v>54</v>
      </c>
      <c r="S5" s="122" t="s">
        <v>54</v>
      </c>
      <c r="T5" s="122" t="s">
        <v>54</v>
      </c>
      <c r="U5" s="122" t="s">
        <v>54</v>
      </c>
      <c r="V5" s="122" t="s">
        <v>54</v>
      </c>
      <c r="W5" s="122" t="s">
        <v>54</v>
      </c>
      <c r="X5" s="122" t="s">
        <v>54</v>
      </c>
      <c r="Y5" s="122" t="s">
        <v>54</v>
      </c>
      <c r="Z5" s="122" t="s">
        <v>54</v>
      </c>
      <c r="AA5" s="122" t="s">
        <v>54</v>
      </c>
      <c r="AB5" s="122" t="s">
        <v>54</v>
      </c>
      <c r="AC5" s="122" t="s">
        <v>54</v>
      </c>
      <c r="AD5" s="122" t="s">
        <v>54</v>
      </c>
      <c r="AE5" s="122" t="s">
        <v>54</v>
      </c>
      <c r="AF5" s="122" t="s">
        <v>54</v>
      </c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8">
        <f>COUNTA(E5:BC5)*0.25</f>
        <v>6.5</v>
      </c>
    </row>
    <row r="6" spans="2:56" x14ac:dyDescent="0.25">
      <c r="B6" s="284"/>
      <c r="C6" s="315" t="s">
        <v>119</v>
      </c>
      <c r="D6" s="315" t="s">
        <v>60</v>
      </c>
      <c r="E6" s="100"/>
      <c r="F6" s="100"/>
      <c r="G6" s="122" t="s">
        <v>54</v>
      </c>
      <c r="H6" s="122" t="s">
        <v>54</v>
      </c>
      <c r="I6" s="122" t="s">
        <v>54</v>
      </c>
      <c r="J6" s="122" t="s">
        <v>54</v>
      </c>
      <c r="K6" s="122" t="s">
        <v>54</v>
      </c>
      <c r="L6" s="122" t="s">
        <v>54</v>
      </c>
      <c r="M6" s="122" t="s">
        <v>54</v>
      </c>
      <c r="N6" s="122" t="s">
        <v>54</v>
      </c>
      <c r="O6" s="117" t="s">
        <v>54</v>
      </c>
      <c r="P6" s="117" t="s">
        <v>54</v>
      </c>
      <c r="Q6" s="117" t="s">
        <v>54</v>
      </c>
      <c r="R6" s="117" t="s">
        <v>54</v>
      </c>
      <c r="S6" s="117" t="s">
        <v>54</v>
      </c>
      <c r="T6" s="117" t="s">
        <v>54</v>
      </c>
      <c r="U6" s="117" t="s">
        <v>54</v>
      </c>
      <c r="V6" s="117" t="s">
        <v>54</v>
      </c>
      <c r="W6" s="117" t="s">
        <v>54</v>
      </c>
      <c r="X6" s="117" t="s">
        <v>54</v>
      </c>
      <c r="Y6" s="117" t="s">
        <v>54</v>
      </c>
      <c r="Z6" s="117" t="s">
        <v>54</v>
      </c>
      <c r="AA6" s="117" t="s">
        <v>54</v>
      </c>
      <c r="AB6" s="117" t="s">
        <v>54</v>
      </c>
      <c r="AC6" s="122" t="s">
        <v>54</v>
      </c>
      <c r="AD6" s="122" t="s">
        <v>54</v>
      </c>
      <c r="AE6" s="122" t="s">
        <v>54</v>
      </c>
      <c r="AF6" s="122" t="s">
        <v>54</v>
      </c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8">
        <f>COUNTA(E6:BC6)*0.25</f>
        <v>6.5</v>
      </c>
    </row>
    <row r="7" spans="2:56" x14ac:dyDescent="0.25">
      <c r="B7" s="284"/>
      <c r="C7" s="315" t="s">
        <v>121</v>
      </c>
      <c r="D7" s="315" t="s">
        <v>61</v>
      </c>
      <c r="E7" s="100"/>
      <c r="F7" s="100"/>
      <c r="G7" s="100"/>
      <c r="H7" s="117"/>
      <c r="I7" s="100"/>
      <c r="J7" s="100"/>
      <c r="K7" s="100"/>
      <c r="L7" s="100"/>
      <c r="M7" s="100"/>
      <c r="N7" s="100"/>
      <c r="O7" s="100"/>
      <c r="P7" s="100"/>
      <c r="Q7" s="100"/>
      <c r="R7" s="117"/>
      <c r="S7" s="100"/>
      <c r="T7" s="100"/>
      <c r="U7" s="100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 t="s">
        <v>54</v>
      </c>
      <c r="AN7" s="117" t="s">
        <v>54</v>
      </c>
      <c r="AO7" s="117" t="s">
        <v>54</v>
      </c>
      <c r="AP7" s="117" t="s">
        <v>54</v>
      </c>
      <c r="AQ7" s="117" t="s">
        <v>54</v>
      </c>
      <c r="AR7" s="117" t="s">
        <v>54</v>
      </c>
      <c r="AS7" s="117" t="s">
        <v>54</v>
      </c>
      <c r="AT7" s="117" t="s">
        <v>54</v>
      </c>
      <c r="AU7" s="117" t="s">
        <v>54</v>
      </c>
      <c r="AV7" s="117" t="s">
        <v>54</v>
      </c>
      <c r="AW7" s="117" t="s">
        <v>54</v>
      </c>
      <c r="AX7" s="117" t="s">
        <v>54</v>
      </c>
      <c r="AY7" s="117" t="s">
        <v>54</v>
      </c>
      <c r="AZ7" s="117" t="s">
        <v>54</v>
      </c>
      <c r="BA7" s="117" t="s">
        <v>54</v>
      </c>
      <c r="BB7" s="117" t="s">
        <v>54</v>
      </c>
      <c r="BC7" s="117" t="s">
        <v>54</v>
      </c>
      <c r="BD7" s="129">
        <f t="shared" ref="BD7:BD16" si="0">COUNTA(E7:BC7)*0.25</f>
        <v>4.25</v>
      </c>
    </row>
    <row r="8" spans="2:56" x14ac:dyDescent="0.25">
      <c r="B8" s="284"/>
      <c r="C8" s="318" t="s">
        <v>182</v>
      </c>
      <c r="D8" s="319"/>
      <c r="E8" s="122"/>
      <c r="F8" s="122"/>
      <c r="G8" s="122"/>
      <c r="H8" s="122"/>
      <c r="I8" s="122"/>
      <c r="J8" s="122"/>
      <c r="K8" s="122"/>
      <c r="L8" s="122"/>
      <c r="M8" s="122" t="s">
        <v>54</v>
      </c>
      <c r="N8" s="122" t="s">
        <v>54</v>
      </c>
      <c r="O8" s="122" t="s">
        <v>54</v>
      </c>
      <c r="P8" s="122" t="s">
        <v>54</v>
      </c>
      <c r="Q8" s="122" t="s">
        <v>54</v>
      </c>
      <c r="R8" s="122" t="s">
        <v>54</v>
      </c>
      <c r="S8" s="122" t="s">
        <v>54</v>
      </c>
      <c r="T8" s="122" t="s">
        <v>54</v>
      </c>
      <c r="U8" s="122" t="s">
        <v>54</v>
      </c>
      <c r="V8" s="122" t="s">
        <v>54</v>
      </c>
      <c r="W8" s="122" t="s">
        <v>54</v>
      </c>
      <c r="X8" s="122" t="s">
        <v>54</v>
      </c>
      <c r="Y8" s="122" t="s">
        <v>54</v>
      </c>
      <c r="Z8" s="122" t="s">
        <v>54</v>
      </c>
      <c r="AA8" s="122" t="s">
        <v>54</v>
      </c>
      <c r="AB8" s="122" t="s">
        <v>54</v>
      </c>
      <c r="AC8" s="122" t="s">
        <v>54</v>
      </c>
      <c r="AD8" s="122" t="s">
        <v>54</v>
      </c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9">
        <f t="shared" si="0"/>
        <v>4.5</v>
      </c>
    </row>
    <row r="9" spans="2:56" x14ac:dyDescent="0.25">
      <c r="B9" s="284"/>
      <c r="C9" s="320" t="s">
        <v>122</v>
      </c>
      <c r="D9" s="320" t="s">
        <v>62</v>
      </c>
      <c r="E9" s="122"/>
      <c r="F9" s="100"/>
      <c r="G9" s="100"/>
      <c r="H9" s="117"/>
      <c r="I9" s="100"/>
      <c r="J9" s="100"/>
      <c r="K9" s="100"/>
      <c r="L9" s="100"/>
      <c r="M9" s="100"/>
      <c r="N9" s="100"/>
      <c r="O9" s="111"/>
      <c r="P9" s="111"/>
      <c r="Q9" s="111"/>
      <c r="R9" s="117"/>
      <c r="S9" s="111"/>
      <c r="T9" s="111"/>
      <c r="U9" s="111"/>
      <c r="V9" s="111"/>
      <c r="W9" s="111"/>
      <c r="X9" s="111"/>
      <c r="Y9" s="111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29">
        <f t="shared" si="0"/>
        <v>0</v>
      </c>
    </row>
    <row r="10" spans="2:56" x14ac:dyDescent="0.25">
      <c r="B10" s="284"/>
      <c r="C10" s="320" t="s">
        <v>123</v>
      </c>
      <c r="D10" s="320"/>
      <c r="E10" s="100"/>
      <c r="F10" s="100"/>
      <c r="G10" s="100"/>
      <c r="H10" s="117"/>
      <c r="I10" s="100"/>
      <c r="J10" s="100"/>
      <c r="K10" s="100"/>
      <c r="L10" s="100"/>
      <c r="M10" s="100"/>
      <c r="N10" s="100"/>
      <c r="O10" s="100"/>
      <c r="P10" s="100"/>
      <c r="Q10" s="100"/>
      <c r="R10" s="117"/>
      <c r="S10" s="100"/>
      <c r="T10" s="100"/>
      <c r="U10" s="100"/>
      <c r="V10" s="100"/>
      <c r="W10" s="100"/>
      <c r="X10" s="100"/>
      <c r="Y10" s="100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29">
        <f t="shared" si="0"/>
        <v>0</v>
      </c>
    </row>
    <row r="11" spans="2:56" x14ac:dyDescent="0.25">
      <c r="B11" s="284"/>
      <c r="C11" s="316" t="s">
        <v>124</v>
      </c>
      <c r="D11" s="317"/>
      <c r="E11" s="100"/>
      <c r="F11" s="100"/>
      <c r="G11" s="100"/>
      <c r="H11" s="117"/>
      <c r="I11" s="100"/>
      <c r="J11" s="100"/>
      <c r="K11" s="100"/>
      <c r="L11" s="100"/>
      <c r="M11" s="100"/>
      <c r="N11" s="100"/>
      <c r="O11" s="100"/>
      <c r="P11" s="100"/>
      <c r="Q11" s="100"/>
      <c r="R11" s="117"/>
      <c r="S11" s="100"/>
      <c r="T11" s="100"/>
      <c r="U11" s="100"/>
      <c r="V11" s="100"/>
      <c r="W11" s="100"/>
      <c r="X11" s="100"/>
      <c r="Y11" s="100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29">
        <f t="shared" si="0"/>
        <v>0</v>
      </c>
    </row>
    <row r="12" spans="2:56" x14ac:dyDescent="0.25">
      <c r="B12" s="284"/>
      <c r="C12" s="320" t="s">
        <v>125</v>
      </c>
      <c r="D12" s="320" t="s">
        <v>64</v>
      </c>
      <c r="E12" s="100"/>
      <c r="F12" s="100"/>
      <c r="G12" s="100"/>
      <c r="H12" s="117"/>
      <c r="I12" s="100"/>
      <c r="J12" s="83"/>
      <c r="K12" s="111"/>
      <c r="L12" s="111"/>
      <c r="M12" s="111"/>
      <c r="N12" s="111"/>
      <c r="O12" s="111"/>
      <c r="P12" s="111"/>
      <c r="Q12" s="111"/>
      <c r="R12" s="117"/>
      <c r="S12" s="111"/>
      <c r="T12" s="111"/>
      <c r="U12" s="111"/>
      <c r="V12" s="111"/>
      <c r="W12" s="111"/>
      <c r="X12" s="111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129">
        <f t="shared" si="0"/>
        <v>0</v>
      </c>
    </row>
    <row r="13" spans="2:56" x14ac:dyDescent="0.25">
      <c r="B13" s="284"/>
      <c r="C13" s="320" t="s">
        <v>126</v>
      </c>
      <c r="D13" s="320"/>
      <c r="E13" s="100"/>
      <c r="F13" s="100"/>
      <c r="G13" s="100"/>
      <c r="H13" s="117"/>
      <c r="I13" s="100"/>
      <c r="J13" s="100"/>
      <c r="K13" s="100"/>
      <c r="L13" s="100"/>
      <c r="M13" s="100"/>
      <c r="N13" s="100"/>
      <c r="O13" s="100"/>
      <c r="P13" s="100"/>
      <c r="Q13" s="100"/>
      <c r="R13" s="117"/>
      <c r="S13" s="100"/>
      <c r="T13" s="100"/>
      <c r="U13" s="100"/>
      <c r="V13" s="100"/>
      <c r="W13" s="100"/>
      <c r="X13" s="100"/>
      <c r="Y13" s="100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29">
        <f t="shared" si="0"/>
        <v>0</v>
      </c>
    </row>
    <row r="14" spans="2:56" x14ac:dyDescent="0.25">
      <c r="B14" s="284"/>
      <c r="C14" s="315" t="s">
        <v>127</v>
      </c>
      <c r="D14" s="315"/>
      <c r="E14" s="100"/>
      <c r="F14" s="100"/>
      <c r="G14" s="100"/>
      <c r="H14" s="117"/>
      <c r="I14" s="122" t="s">
        <v>54</v>
      </c>
      <c r="J14" s="122" t="s">
        <v>54</v>
      </c>
      <c r="K14" s="122" t="s">
        <v>54</v>
      </c>
      <c r="L14" s="122" t="s">
        <v>54</v>
      </c>
      <c r="M14" s="122" t="s">
        <v>54</v>
      </c>
      <c r="N14" s="122" t="s">
        <v>54</v>
      </c>
      <c r="O14" s="122" t="s">
        <v>54</v>
      </c>
      <c r="P14" s="122" t="s">
        <v>54</v>
      </c>
      <c r="Q14" s="122" t="s">
        <v>54</v>
      </c>
      <c r="R14" s="122" t="s">
        <v>54</v>
      </c>
      <c r="S14" s="122" t="s">
        <v>54</v>
      </c>
      <c r="T14" s="122" t="s">
        <v>54</v>
      </c>
      <c r="U14" s="122" t="s">
        <v>54</v>
      </c>
      <c r="V14" s="122" t="s">
        <v>54</v>
      </c>
      <c r="W14" s="122" t="s">
        <v>54</v>
      </c>
      <c r="X14" s="122" t="s">
        <v>54</v>
      </c>
      <c r="Y14" s="100"/>
      <c r="Z14" s="117"/>
      <c r="AA14" s="117"/>
      <c r="AB14" s="117"/>
      <c r="AC14" s="117"/>
      <c r="AD14" s="117"/>
      <c r="AE14" s="117"/>
      <c r="AF14" s="117"/>
      <c r="AG14" s="122" t="s">
        <v>54</v>
      </c>
      <c r="AH14" s="122" t="s">
        <v>54</v>
      </c>
      <c r="AI14" s="122" t="s">
        <v>54</v>
      </c>
      <c r="AJ14" s="122" t="s">
        <v>54</v>
      </c>
      <c r="AK14" s="122" t="s">
        <v>54</v>
      </c>
      <c r="AL14" s="122" t="s">
        <v>54</v>
      </c>
      <c r="AM14" s="122" t="s">
        <v>54</v>
      </c>
      <c r="AN14" s="122" t="s">
        <v>54</v>
      </c>
      <c r="AO14" s="122" t="s">
        <v>54</v>
      </c>
      <c r="AP14" s="122" t="s">
        <v>54</v>
      </c>
      <c r="AQ14" s="122" t="s">
        <v>54</v>
      </c>
      <c r="AR14" s="122" t="s">
        <v>54</v>
      </c>
      <c r="AS14" s="122" t="s">
        <v>54</v>
      </c>
      <c r="AT14" s="122" t="s">
        <v>54</v>
      </c>
      <c r="AU14" s="122" t="s">
        <v>54</v>
      </c>
      <c r="AV14" s="122" t="s">
        <v>54</v>
      </c>
      <c r="AW14" s="122" t="s">
        <v>54</v>
      </c>
      <c r="AX14" s="122" t="s">
        <v>54</v>
      </c>
      <c r="AY14" s="122" t="s">
        <v>54</v>
      </c>
      <c r="AZ14" s="122" t="s">
        <v>54</v>
      </c>
      <c r="BA14" s="122" t="s">
        <v>54</v>
      </c>
      <c r="BB14" s="122" t="s">
        <v>54</v>
      </c>
      <c r="BC14" s="122" t="s">
        <v>54</v>
      </c>
      <c r="BD14" s="129">
        <f t="shared" si="0"/>
        <v>9.75</v>
      </c>
    </row>
    <row r="15" spans="2:56" x14ac:dyDescent="0.25">
      <c r="B15" s="284"/>
      <c r="C15" s="315" t="s">
        <v>128</v>
      </c>
      <c r="D15" s="315"/>
      <c r="E15" s="100"/>
      <c r="F15" s="100"/>
      <c r="G15" s="100"/>
      <c r="H15" s="117"/>
      <c r="I15" s="117"/>
      <c r="J15" s="117"/>
      <c r="K15" s="117"/>
      <c r="L15" s="117"/>
      <c r="M15" s="117"/>
      <c r="N15" s="117"/>
      <c r="O15" s="117"/>
      <c r="P15" s="117"/>
      <c r="Q15" s="100"/>
      <c r="R15" s="117"/>
      <c r="S15" s="100"/>
      <c r="T15" s="100"/>
      <c r="U15" s="100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29">
        <f t="shared" si="0"/>
        <v>0</v>
      </c>
    </row>
    <row r="16" spans="2:56" x14ac:dyDescent="0.25">
      <c r="B16" s="284"/>
      <c r="C16" s="316" t="s">
        <v>129</v>
      </c>
      <c r="D16" s="3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29">
        <f t="shared" si="0"/>
        <v>0</v>
      </c>
    </row>
    <row r="17" spans="2:56" x14ac:dyDescent="0.25">
      <c r="B17" s="285"/>
      <c r="C17" s="291" t="s">
        <v>0</v>
      </c>
      <c r="D17" s="291"/>
      <c r="E17" s="100">
        <f>COUNTA(E3:E15)*0.25</f>
        <v>0</v>
      </c>
      <c r="F17" s="122">
        <f t="shared" ref="F17:BC17" si="1">COUNTA(F3:F15)*0.25</f>
        <v>0</v>
      </c>
      <c r="G17" s="122">
        <f t="shared" si="1"/>
        <v>0.5</v>
      </c>
      <c r="H17" s="122">
        <f t="shared" si="1"/>
        <v>0.5</v>
      </c>
      <c r="I17" s="122">
        <f t="shared" si="1"/>
        <v>0.75</v>
      </c>
      <c r="J17" s="122">
        <f t="shared" si="1"/>
        <v>0.75</v>
      </c>
      <c r="K17" s="122">
        <f t="shared" si="1"/>
        <v>0.75</v>
      </c>
      <c r="L17" s="122">
        <f t="shared" si="1"/>
        <v>0.75</v>
      </c>
      <c r="M17" s="122">
        <f t="shared" si="1"/>
        <v>1</v>
      </c>
      <c r="N17" s="122">
        <f t="shared" si="1"/>
        <v>1</v>
      </c>
      <c r="O17" s="122">
        <f t="shared" si="1"/>
        <v>1</v>
      </c>
      <c r="P17" s="122">
        <f t="shared" si="1"/>
        <v>1</v>
      </c>
      <c r="Q17" s="122">
        <f t="shared" si="1"/>
        <v>1</v>
      </c>
      <c r="R17" s="122">
        <f t="shared" si="1"/>
        <v>1</v>
      </c>
      <c r="S17" s="122">
        <f t="shared" si="1"/>
        <v>1</v>
      </c>
      <c r="T17" s="122">
        <f t="shared" si="1"/>
        <v>1</v>
      </c>
      <c r="U17" s="122">
        <f t="shared" si="1"/>
        <v>1</v>
      </c>
      <c r="V17" s="122">
        <f t="shared" si="1"/>
        <v>1</v>
      </c>
      <c r="W17" s="122">
        <f t="shared" si="1"/>
        <v>1</v>
      </c>
      <c r="X17" s="122">
        <f t="shared" si="1"/>
        <v>1</v>
      </c>
      <c r="Y17" s="122">
        <f t="shared" si="1"/>
        <v>0.75</v>
      </c>
      <c r="Z17" s="122">
        <f t="shared" si="1"/>
        <v>0.75</v>
      </c>
      <c r="AA17" s="122">
        <f t="shared" si="1"/>
        <v>0.75</v>
      </c>
      <c r="AB17" s="122">
        <f t="shared" si="1"/>
        <v>0.75</v>
      </c>
      <c r="AC17" s="122">
        <f t="shared" si="1"/>
        <v>1</v>
      </c>
      <c r="AD17" s="122">
        <f t="shared" si="1"/>
        <v>1</v>
      </c>
      <c r="AE17" s="122">
        <f t="shared" si="1"/>
        <v>0.75</v>
      </c>
      <c r="AF17" s="122">
        <f t="shared" si="1"/>
        <v>0.75</v>
      </c>
      <c r="AG17" s="122">
        <f t="shared" si="1"/>
        <v>0.5</v>
      </c>
      <c r="AH17" s="122">
        <f t="shared" si="1"/>
        <v>0.5</v>
      </c>
      <c r="AI17" s="122">
        <f t="shared" si="1"/>
        <v>0.5</v>
      </c>
      <c r="AJ17" s="122">
        <f t="shared" si="1"/>
        <v>0.5</v>
      </c>
      <c r="AK17" s="122">
        <f t="shared" si="1"/>
        <v>0.5</v>
      </c>
      <c r="AL17" s="122">
        <f t="shared" si="1"/>
        <v>0.5</v>
      </c>
      <c r="AM17" s="122">
        <f t="shared" si="1"/>
        <v>0.75</v>
      </c>
      <c r="AN17" s="122">
        <f t="shared" si="1"/>
        <v>0.75</v>
      </c>
      <c r="AO17" s="122">
        <f t="shared" si="1"/>
        <v>0.75</v>
      </c>
      <c r="AP17" s="122">
        <f t="shared" si="1"/>
        <v>0.75</v>
      </c>
      <c r="AQ17" s="122">
        <f t="shared" si="1"/>
        <v>0.75</v>
      </c>
      <c r="AR17" s="122">
        <f t="shared" si="1"/>
        <v>0.75</v>
      </c>
      <c r="AS17" s="122">
        <f t="shared" si="1"/>
        <v>0.75</v>
      </c>
      <c r="AT17" s="122">
        <f t="shared" si="1"/>
        <v>0.75</v>
      </c>
      <c r="AU17" s="122">
        <f t="shared" si="1"/>
        <v>0.75</v>
      </c>
      <c r="AV17" s="122">
        <f t="shared" si="1"/>
        <v>0.75</v>
      </c>
      <c r="AW17" s="122">
        <f t="shared" si="1"/>
        <v>0.75</v>
      </c>
      <c r="AX17" s="122">
        <f t="shared" si="1"/>
        <v>0.75</v>
      </c>
      <c r="AY17" s="122">
        <f t="shared" si="1"/>
        <v>0.75</v>
      </c>
      <c r="AZ17" s="122">
        <f t="shared" si="1"/>
        <v>0.75</v>
      </c>
      <c r="BA17" s="122">
        <f t="shared" si="1"/>
        <v>0.75</v>
      </c>
      <c r="BB17" s="122">
        <f t="shared" si="1"/>
        <v>0.75</v>
      </c>
      <c r="BC17" s="122">
        <f t="shared" si="1"/>
        <v>0.75</v>
      </c>
      <c r="BD17" s="129">
        <f>SUM(E17:BC17)</f>
        <v>38.25</v>
      </c>
    </row>
    <row r="18" spans="2:56" x14ac:dyDescent="0.25">
      <c r="E18" s="5" t="s">
        <v>82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18"/>
    </row>
    <row r="19" spans="2:56" s="1" customFormat="1" ht="18.75" x14ac:dyDescent="0.3">
      <c r="B19" s="282" t="s">
        <v>185</v>
      </c>
      <c r="C19" s="283"/>
      <c r="D19" s="283"/>
      <c r="E19" s="131" t="s">
        <v>131</v>
      </c>
      <c r="F19" s="11" t="s">
        <v>130</v>
      </c>
      <c r="G19" s="11" t="s">
        <v>132</v>
      </c>
      <c r="H19" s="11" t="s">
        <v>133</v>
      </c>
      <c r="I19" s="11" t="s">
        <v>134</v>
      </c>
      <c r="J19" s="11" t="s">
        <v>135</v>
      </c>
      <c r="K19" s="11" t="s">
        <v>136</v>
      </c>
      <c r="L19" s="11" t="s">
        <v>137</v>
      </c>
      <c r="M19" s="161" t="s">
        <v>138</v>
      </c>
      <c r="N19" s="161" t="s">
        <v>139</v>
      </c>
      <c r="O19" s="162" t="s">
        <v>140</v>
      </c>
      <c r="P19" s="162" t="s">
        <v>141</v>
      </c>
      <c r="Q19" s="161" t="s">
        <v>142</v>
      </c>
      <c r="R19" s="161" t="s">
        <v>143</v>
      </c>
      <c r="S19" s="161" t="s">
        <v>179</v>
      </c>
      <c r="T19" s="161" t="s">
        <v>144</v>
      </c>
      <c r="U19" s="161" t="s">
        <v>145</v>
      </c>
      <c r="V19" s="161" t="s">
        <v>146</v>
      </c>
      <c r="W19" s="161" t="s">
        <v>147</v>
      </c>
      <c r="X19" s="161" t="s">
        <v>148</v>
      </c>
      <c r="Y19" s="161" t="s">
        <v>149</v>
      </c>
      <c r="Z19" s="161" t="s">
        <v>150</v>
      </c>
      <c r="AA19" s="161" t="s">
        <v>151</v>
      </c>
      <c r="AB19" s="161" t="s">
        <v>152</v>
      </c>
      <c r="AC19" s="161" t="s">
        <v>153</v>
      </c>
      <c r="AD19" s="161" t="s">
        <v>154</v>
      </c>
      <c r="AE19" s="161" t="s">
        <v>155</v>
      </c>
      <c r="AF19" s="161" t="s">
        <v>156</v>
      </c>
      <c r="AG19" s="161" t="s">
        <v>157</v>
      </c>
      <c r="AH19" s="161" t="s">
        <v>158</v>
      </c>
      <c r="AI19" s="161" t="s">
        <v>159</v>
      </c>
      <c r="AJ19" s="161" t="s">
        <v>160</v>
      </c>
      <c r="AK19" s="161" t="s">
        <v>161</v>
      </c>
      <c r="AL19" s="161" t="s">
        <v>162</v>
      </c>
      <c r="AM19" s="161" t="s">
        <v>163</v>
      </c>
      <c r="AN19" s="161" t="s">
        <v>164</v>
      </c>
      <c r="AO19" s="161" t="s">
        <v>165</v>
      </c>
      <c r="AP19" s="161" t="s">
        <v>166</v>
      </c>
      <c r="AQ19" s="161" t="s">
        <v>180</v>
      </c>
      <c r="AR19" s="161" t="s">
        <v>181</v>
      </c>
      <c r="AS19" s="161" t="s">
        <v>167</v>
      </c>
      <c r="AT19" s="161" t="s">
        <v>168</v>
      </c>
      <c r="AU19" s="161" t="s">
        <v>169</v>
      </c>
      <c r="AV19" s="161" t="s">
        <v>170</v>
      </c>
      <c r="AW19" s="161" t="s">
        <v>171</v>
      </c>
      <c r="AX19" s="161" t="s">
        <v>172</v>
      </c>
      <c r="AY19" s="161" t="s">
        <v>173</v>
      </c>
      <c r="AZ19" s="161" t="s">
        <v>174</v>
      </c>
      <c r="BA19" s="161" t="s">
        <v>175</v>
      </c>
      <c r="BB19" s="161" t="s">
        <v>176</v>
      </c>
      <c r="BC19" s="163" t="s">
        <v>177</v>
      </c>
      <c r="BD19" s="129" t="s">
        <v>178</v>
      </c>
    </row>
    <row r="20" spans="2:56" ht="18.75" x14ac:dyDescent="0.25">
      <c r="B20" s="15" t="s">
        <v>55</v>
      </c>
      <c r="C20" s="315" t="s">
        <v>117</v>
      </c>
      <c r="D20" s="315"/>
      <c r="E20" s="100"/>
      <c r="F20" s="100"/>
      <c r="G20" s="100"/>
      <c r="H20" s="117"/>
      <c r="I20" s="100"/>
      <c r="J20" s="100"/>
      <c r="K20" s="122"/>
      <c r="L20" s="117"/>
      <c r="M20" s="117" t="s">
        <v>54</v>
      </c>
      <c r="N20" s="117" t="s">
        <v>54</v>
      </c>
      <c r="O20" s="117" t="s">
        <v>54</v>
      </c>
      <c r="P20" s="117" t="s">
        <v>54</v>
      </c>
      <c r="Q20" s="117" t="s">
        <v>54</v>
      </c>
      <c r="R20" s="117" t="s">
        <v>54</v>
      </c>
      <c r="S20" s="117" t="s">
        <v>54</v>
      </c>
      <c r="T20" s="117" t="s">
        <v>54</v>
      </c>
      <c r="U20" s="117" t="s">
        <v>54</v>
      </c>
      <c r="V20" s="117" t="s">
        <v>54</v>
      </c>
      <c r="W20" s="117" t="s">
        <v>54</v>
      </c>
      <c r="X20" s="122" t="s">
        <v>54</v>
      </c>
      <c r="Y20" s="122" t="s">
        <v>54</v>
      </c>
      <c r="Z20" s="122" t="s">
        <v>54</v>
      </c>
      <c r="AA20" s="122" t="s">
        <v>54</v>
      </c>
      <c r="AB20" s="122" t="s">
        <v>54</v>
      </c>
      <c r="AC20" s="122" t="s">
        <v>54</v>
      </c>
      <c r="AD20" s="122" t="s">
        <v>54</v>
      </c>
      <c r="AE20" s="122" t="s">
        <v>54</v>
      </c>
      <c r="AF20" s="122" t="s">
        <v>54</v>
      </c>
      <c r="AG20" s="122" t="s">
        <v>54</v>
      </c>
      <c r="AH20" s="122" t="s">
        <v>54</v>
      </c>
      <c r="AI20" s="122" t="s">
        <v>54</v>
      </c>
      <c r="AJ20" s="122" t="s">
        <v>54</v>
      </c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34">
        <f t="shared" ref="BD20:BD33" si="2">COUNTA(E20:BC20)*0.25</f>
        <v>6</v>
      </c>
    </row>
    <row r="21" spans="2:56" ht="18.75" x14ac:dyDescent="0.25">
      <c r="B21" s="16" t="s">
        <v>56</v>
      </c>
      <c r="C21" s="315" t="s">
        <v>118</v>
      </c>
      <c r="D21" s="315"/>
      <c r="E21" s="100"/>
      <c r="F21" s="111"/>
      <c r="G21" s="111"/>
      <c r="H21" s="117"/>
      <c r="I21" s="111"/>
      <c r="J21" s="111"/>
      <c r="K21" s="117"/>
      <c r="L21" s="117"/>
      <c r="M21" s="117" t="s">
        <v>54</v>
      </c>
      <c r="N21" s="117" t="s">
        <v>54</v>
      </c>
      <c r="O21" s="117" t="s">
        <v>54</v>
      </c>
      <c r="P21" s="117" t="s">
        <v>54</v>
      </c>
      <c r="Q21" s="117" t="s">
        <v>54</v>
      </c>
      <c r="R21" s="117" t="s">
        <v>54</v>
      </c>
      <c r="S21" s="117" t="s">
        <v>54</v>
      </c>
      <c r="T21" s="117" t="s">
        <v>54</v>
      </c>
      <c r="U21" s="122" t="s">
        <v>54</v>
      </c>
      <c r="V21" s="122" t="s">
        <v>54</v>
      </c>
      <c r="W21" s="122" t="s">
        <v>54</v>
      </c>
      <c r="X21" s="122" t="s">
        <v>54</v>
      </c>
      <c r="Y21" s="122" t="s">
        <v>54</v>
      </c>
      <c r="Z21" s="122" t="s">
        <v>54</v>
      </c>
      <c r="AA21" s="122" t="s">
        <v>54</v>
      </c>
      <c r="AB21" s="122" t="s">
        <v>54</v>
      </c>
      <c r="AC21" s="122" t="s">
        <v>54</v>
      </c>
      <c r="AD21" s="122" t="s">
        <v>54</v>
      </c>
      <c r="AE21" s="122" t="s">
        <v>54</v>
      </c>
      <c r="AF21" s="122" t="s">
        <v>54</v>
      </c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34">
        <f t="shared" si="2"/>
        <v>5</v>
      </c>
    </row>
    <row r="22" spans="2:56" x14ac:dyDescent="0.25">
      <c r="B22" s="286" t="s">
        <v>81</v>
      </c>
      <c r="C22" s="315" t="s">
        <v>120</v>
      </c>
      <c r="D22" s="315" t="s">
        <v>60</v>
      </c>
      <c r="E22" s="111"/>
      <c r="F22" s="111"/>
      <c r="G22" s="122" t="s">
        <v>54</v>
      </c>
      <c r="H22" s="117" t="s">
        <v>54</v>
      </c>
      <c r="I22" s="117" t="s">
        <v>54</v>
      </c>
      <c r="J22" s="117" t="s">
        <v>54</v>
      </c>
      <c r="K22" s="117" t="s">
        <v>54</v>
      </c>
      <c r="L22" s="117" t="s">
        <v>54</v>
      </c>
      <c r="M22" s="117" t="s">
        <v>54</v>
      </c>
      <c r="N22" s="117" t="s">
        <v>54</v>
      </c>
      <c r="O22" s="117" t="s">
        <v>54</v>
      </c>
      <c r="P22" s="117" t="s">
        <v>54</v>
      </c>
      <c r="Q22" s="117" t="s">
        <v>54</v>
      </c>
      <c r="R22" s="117" t="s">
        <v>54</v>
      </c>
      <c r="S22" s="117" t="s">
        <v>54</v>
      </c>
      <c r="T22" s="122" t="s">
        <v>54</v>
      </c>
      <c r="U22" s="122" t="s">
        <v>54</v>
      </c>
      <c r="V22" s="122" t="s">
        <v>54</v>
      </c>
      <c r="W22" s="122" t="s">
        <v>54</v>
      </c>
      <c r="X22" s="122" t="s">
        <v>54</v>
      </c>
      <c r="Y22" s="117" t="s">
        <v>54</v>
      </c>
      <c r="Z22" s="117" t="s">
        <v>54</v>
      </c>
      <c r="AA22" s="117" t="s">
        <v>54</v>
      </c>
      <c r="AB22" s="117" t="s">
        <v>54</v>
      </c>
      <c r="AC22" s="117" t="s">
        <v>54</v>
      </c>
      <c r="AD22" s="117" t="s">
        <v>54</v>
      </c>
      <c r="AE22" s="117" t="s">
        <v>54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34">
        <f t="shared" si="2"/>
        <v>6.25</v>
      </c>
    </row>
    <row r="23" spans="2:56" x14ac:dyDescent="0.25">
      <c r="B23" s="284"/>
      <c r="C23" s="315" t="s">
        <v>119</v>
      </c>
      <c r="D23" s="315" t="s">
        <v>60</v>
      </c>
      <c r="E23" s="100"/>
      <c r="F23" s="100"/>
      <c r="G23" s="100"/>
      <c r="H23" s="117"/>
      <c r="I23" s="100"/>
      <c r="J23" s="100"/>
      <c r="K23" s="100"/>
      <c r="L23" s="100"/>
      <c r="M23" s="100"/>
      <c r="N23" s="100"/>
      <c r="O23" s="100"/>
      <c r="P23" s="100"/>
      <c r="Q23" s="100"/>
      <c r="R23" s="117"/>
      <c r="S23" s="100"/>
      <c r="T23" s="100"/>
      <c r="U23" s="100"/>
      <c r="V23" s="100"/>
      <c r="W23" s="100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 t="s">
        <v>54</v>
      </c>
      <c r="AL23" s="117" t="s">
        <v>54</v>
      </c>
      <c r="AM23" s="117" t="s">
        <v>54</v>
      </c>
      <c r="AN23" s="117" t="s">
        <v>54</v>
      </c>
      <c r="AO23" s="117" t="s">
        <v>54</v>
      </c>
      <c r="AP23" s="117" t="s">
        <v>54</v>
      </c>
      <c r="AQ23" s="117" t="s">
        <v>54</v>
      </c>
      <c r="AR23" s="117" t="s">
        <v>54</v>
      </c>
      <c r="AS23" s="117" t="s">
        <v>54</v>
      </c>
      <c r="AT23" s="117" t="s">
        <v>54</v>
      </c>
      <c r="AU23" s="117" t="s">
        <v>54</v>
      </c>
      <c r="AV23" s="117" t="s">
        <v>54</v>
      </c>
      <c r="AW23" s="117" t="s">
        <v>54</v>
      </c>
      <c r="AX23" s="117" t="s">
        <v>54</v>
      </c>
      <c r="AY23" s="117" t="s">
        <v>54</v>
      </c>
      <c r="AZ23" s="117" t="s">
        <v>54</v>
      </c>
      <c r="BA23" s="117"/>
      <c r="BB23" s="117"/>
      <c r="BC23" s="117"/>
      <c r="BD23" s="134">
        <f t="shared" si="2"/>
        <v>4</v>
      </c>
    </row>
    <row r="24" spans="2:56" x14ac:dyDescent="0.25">
      <c r="B24" s="284"/>
      <c r="C24" s="315" t="s">
        <v>121</v>
      </c>
      <c r="D24" s="315" t="s">
        <v>61</v>
      </c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00"/>
      <c r="Q24" s="100"/>
      <c r="R24" s="117"/>
      <c r="S24" s="100"/>
      <c r="T24" s="100"/>
      <c r="U24" s="100"/>
      <c r="V24" s="100"/>
      <c r="W24" s="100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 t="s">
        <v>54</v>
      </c>
      <c r="AL24" s="117" t="s">
        <v>54</v>
      </c>
      <c r="AM24" s="117" t="s">
        <v>54</v>
      </c>
      <c r="AN24" s="117" t="s">
        <v>54</v>
      </c>
      <c r="AO24" s="117" t="s">
        <v>54</v>
      </c>
      <c r="AP24" s="117" t="s">
        <v>54</v>
      </c>
      <c r="AQ24" s="117" t="s">
        <v>54</v>
      </c>
      <c r="AR24" s="117" t="s">
        <v>54</v>
      </c>
      <c r="AS24" s="117" t="s">
        <v>54</v>
      </c>
      <c r="AT24" s="117" t="s">
        <v>54</v>
      </c>
      <c r="AU24" s="117" t="s">
        <v>54</v>
      </c>
      <c r="AV24" s="117" t="s">
        <v>54</v>
      </c>
      <c r="AW24" s="117" t="s">
        <v>54</v>
      </c>
      <c r="AX24" s="117" t="s">
        <v>54</v>
      </c>
      <c r="AY24" s="117" t="s">
        <v>54</v>
      </c>
      <c r="AZ24" s="117" t="s">
        <v>54</v>
      </c>
      <c r="BA24" s="117" t="s">
        <v>54</v>
      </c>
      <c r="BB24" s="117" t="s">
        <v>54</v>
      </c>
      <c r="BC24" s="117" t="s">
        <v>54</v>
      </c>
      <c r="BD24" s="134">
        <f t="shared" si="2"/>
        <v>4.75</v>
      </c>
    </row>
    <row r="25" spans="2:56" x14ac:dyDescent="0.25">
      <c r="B25" s="284"/>
      <c r="C25" s="318" t="s">
        <v>182</v>
      </c>
      <c r="D25" s="319"/>
      <c r="E25" s="100"/>
      <c r="F25" s="100"/>
      <c r="G25" s="100"/>
      <c r="H25" s="117"/>
      <c r="I25" s="100"/>
      <c r="J25" s="100"/>
      <c r="K25" s="100"/>
      <c r="L25" s="100"/>
      <c r="M25" s="122" t="s">
        <v>54</v>
      </c>
      <c r="N25" s="122" t="s">
        <v>54</v>
      </c>
      <c r="O25" s="122" t="s">
        <v>54</v>
      </c>
      <c r="P25" s="122" t="s">
        <v>54</v>
      </c>
      <c r="Q25" s="122" t="s">
        <v>54</v>
      </c>
      <c r="R25" s="122" t="s">
        <v>54</v>
      </c>
      <c r="S25" s="122" t="s">
        <v>54</v>
      </c>
      <c r="T25" s="122" t="s">
        <v>54</v>
      </c>
      <c r="U25" s="122" t="s">
        <v>54</v>
      </c>
      <c r="V25" s="122" t="s">
        <v>54</v>
      </c>
      <c r="W25" s="122" t="s">
        <v>54</v>
      </c>
      <c r="X25" s="122" t="s">
        <v>54</v>
      </c>
      <c r="Y25" s="122" t="s">
        <v>54</v>
      </c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22" t="s">
        <v>54</v>
      </c>
      <c r="AP25" s="122" t="s">
        <v>54</v>
      </c>
      <c r="AQ25" s="122" t="s">
        <v>54</v>
      </c>
      <c r="AR25" s="122" t="s">
        <v>54</v>
      </c>
      <c r="AS25" s="122" t="s">
        <v>54</v>
      </c>
      <c r="AT25" s="122" t="s">
        <v>54</v>
      </c>
      <c r="AU25" s="122" t="s">
        <v>54</v>
      </c>
      <c r="AV25" s="122" t="s">
        <v>54</v>
      </c>
      <c r="AW25" s="122" t="s">
        <v>54</v>
      </c>
      <c r="AX25" s="122" t="s">
        <v>54</v>
      </c>
      <c r="AY25" s="122" t="s">
        <v>54</v>
      </c>
      <c r="AZ25" s="122" t="s">
        <v>54</v>
      </c>
      <c r="BA25" s="122" t="s">
        <v>54</v>
      </c>
      <c r="BB25" s="122" t="s">
        <v>54</v>
      </c>
      <c r="BC25" s="117"/>
      <c r="BD25" s="134">
        <f t="shared" si="2"/>
        <v>6.75</v>
      </c>
    </row>
    <row r="26" spans="2:56" x14ac:dyDescent="0.25">
      <c r="B26" s="284"/>
      <c r="C26" s="320" t="s">
        <v>122</v>
      </c>
      <c r="D26" s="320" t="s">
        <v>62</v>
      </c>
      <c r="E26" s="100"/>
      <c r="F26" s="100"/>
      <c r="G26" s="100"/>
      <c r="H26" s="117"/>
      <c r="I26" s="100"/>
      <c r="J26" s="100"/>
      <c r="K26" s="100"/>
      <c r="L26" s="100"/>
      <c r="M26" s="100"/>
      <c r="N26" s="100"/>
      <c r="O26" s="100"/>
      <c r="P26" s="100"/>
      <c r="Q26" s="100"/>
      <c r="R26" s="117"/>
      <c r="S26" s="100"/>
      <c r="T26" s="100"/>
      <c r="U26" s="100"/>
      <c r="V26" s="100"/>
      <c r="W26" s="100"/>
      <c r="X26" s="100"/>
      <c r="Y26" s="100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34">
        <f t="shared" si="2"/>
        <v>0</v>
      </c>
    </row>
    <row r="27" spans="2:56" ht="15.75" customHeight="1" x14ac:dyDescent="0.25">
      <c r="B27" s="127"/>
      <c r="C27" s="320" t="s">
        <v>123</v>
      </c>
      <c r="D27" s="320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34">
        <f t="shared" si="2"/>
        <v>0</v>
      </c>
    </row>
    <row r="28" spans="2:56" ht="15.75" customHeight="1" x14ac:dyDescent="0.25">
      <c r="B28" s="113"/>
      <c r="C28" s="316" t="s">
        <v>124</v>
      </c>
      <c r="D28" s="317"/>
      <c r="E28" s="100"/>
      <c r="F28" s="100"/>
      <c r="G28" s="100"/>
      <c r="H28" s="117"/>
      <c r="I28" s="100"/>
      <c r="J28" s="100"/>
      <c r="K28" s="100"/>
      <c r="L28" s="100"/>
      <c r="M28" s="100"/>
      <c r="N28" s="100"/>
      <c r="O28" s="100"/>
      <c r="P28" s="100"/>
      <c r="Q28" s="100"/>
      <c r="R28" s="117"/>
      <c r="S28" s="100"/>
      <c r="T28" s="100"/>
      <c r="U28" s="100"/>
      <c r="V28" s="100"/>
      <c r="W28" s="100"/>
      <c r="X28" s="100"/>
      <c r="Y28" s="100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34">
        <f t="shared" si="2"/>
        <v>0</v>
      </c>
    </row>
    <row r="29" spans="2:56" ht="15.75" customHeight="1" x14ac:dyDescent="0.25">
      <c r="B29" s="119"/>
      <c r="C29" s="320" t="s">
        <v>125</v>
      </c>
      <c r="D29" s="320" t="s">
        <v>64</v>
      </c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34">
        <f t="shared" si="2"/>
        <v>0</v>
      </c>
    </row>
    <row r="30" spans="2:56" ht="15.75" customHeight="1" x14ac:dyDescent="0.25">
      <c r="B30" s="119"/>
      <c r="C30" s="320" t="s">
        <v>126</v>
      </c>
      <c r="D30" s="320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34">
        <f t="shared" si="2"/>
        <v>0</v>
      </c>
    </row>
    <row r="31" spans="2:56" x14ac:dyDescent="0.25">
      <c r="B31" s="284"/>
      <c r="C31" s="315" t="s">
        <v>127</v>
      </c>
      <c r="D31" s="315"/>
      <c r="E31" s="100"/>
      <c r="F31" s="100"/>
      <c r="G31" s="100"/>
      <c r="H31" s="117"/>
      <c r="I31" s="122" t="s">
        <v>54</v>
      </c>
      <c r="J31" s="122" t="s">
        <v>54</v>
      </c>
      <c r="K31" s="122" t="s">
        <v>54</v>
      </c>
      <c r="L31" s="122" t="s">
        <v>54</v>
      </c>
      <c r="M31" s="122" t="s">
        <v>54</v>
      </c>
      <c r="N31" s="122" t="s">
        <v>54</v>
      </c>
      <c r="O31" s="122" t="s">
        <v>54</v>
      </c>
      <c r="P31" s="122" t="s">
        <v>54</v>
      </c>
      <c r="Q31" s="122" t="s">
        <v>54</v>
      </c>
      <c r="R31" s="122" t="s">
        <v>54</v>
      </c>
      <c r="S31" s="117" t="s">
        <v>54</v>
      </c>
      <c r="T31" s="117" t="s">
        <v>54</v>
      </c>
      <c r="U31" s="117" t="s">
        <v>54</v>
      </c>
      <c r="V31" s="117" t="s">
        <v>54</v>
      </c>
      <c r="W31" s="117" t="s">
        <v>54</v>
      </c>
      <c r="X31" s="117" t="s">
        <v>54</v>
      </c>
      <c r="Y31" s="117" t="s">
        <v>54</v>
      </c>
      <c r="Z31" s="117" t="s">
        <v>54</v>
      </c>
      <c r="AA31" s="117" t="s">
        <v>54</v>
      </c>
      <c r="AB31" s="117" t="s">
        <v>54</v>
      </c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34">
        <f t="shared" si="2"/>
        <v>5</v>
      </c>
    </row>
    <row r="32" spans="2:56" x14ac:dyDescent="0.25">
      <c r="B32" s="284"/>
      <c r="C32" s="315" t="s">
        <v>128</v>
      </c>
      <c r="D32" s="315"/>
      <c r="E32" s="100"/>
      <c r="F32" s="100"/>
      <c r="G32" s="100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05"/>
      <c r="U32" s="105"/>
      <c r="V32" s="105"/>
      <c r="W32" s="105"/>
      <c r="X32" s="100"/>
      <c r="Y32" s="100"/>
      <c r="Z32" s="117"/>
      <c r="AA32" s="117"/>
      <c r="AB32" s="122" t="s">
        <v>54</v>
      </c>
      <c r="AC32" s="122" t="s">
        <v>54</v>
      </c>
      <c r="AD32" s="122" t="s">
        <v>54</v>
      </c>
      <c r="AE32" s="122" t="s">
        <v>54</v>
      </c>
      <c r="AF32" s="122" t="s">
        <v>54</v>
      </c>
      <c r="AG32" s="122" t="s">
        <v>54</v>
      </c>
      <c r="AH32" s="122" t="s">
        <v>54</v>
      </c>
      <c r="AI32" s="122" t="s">
        <v>54</v>
      </c>
      <c r="AJ32" s="122" t="s">
        <v>54</v>
      </c>
      <c r="AK32" s="122" t="s">
        <v>54</v>
      </c>
      <c r="AL32" s="122" t="s">
        <v>54</v>
      </c>
      <c r="AM32" s="122" t="s">
        <v>54</v>
      </c>
      <c r="AN32" s="122" t="s">
        <v>54</v>
      </c>
      <c r="AO32" s="122" t="s">
        <v>54</v>
      </c>
      <c r="AP32" s="122" t="s">
        <v>54</v>
      </c>
      <c r="AQ32" s="122" t="s">
        <v>54</v>
      </c>
      <c r="AR32" s="122" t="s">
        <v>54</v>
      </c>
      <c r="AS32" s="122" t="s">
        <v>54</v>
      </c>
      <c r="AT32" s="122" t="s">
        <v>54</v>
      </c>
      <c r="AU32" s="122" t="s">
        <v>54</v>
      </c>
      <c r="AV32" s="122" t="s">
        <v>54</v>
      </c>
      <c r="AW32" s="122" t="s">
        <v>54</v>
      </c>
      <c r="AX32" s="122" t="s">
        <v>54</v>
      </c>
      <c r="AY32" s="122" t="s">
        <v>54</v>
      </c>
      <c r="AZ32" s="122" t="s">
        <v>54</v>
      </c>
      <c r="BA32" s="122" t="s">
        <v>54</v>
      </c>
      <c r="BB32" s="122" t="s">
        <v>54</v>
      </c>
      <c r="BC32" s="122" t="s">
        <v>54</v>
      </c>
      <c r="BD32" s="134">
        <f t="shared" si="2"/>
        <v>7</v>
      </c>
    </row>
    <row r="33" spans="2:56" x14ac:dyDescent="0.25">
      <c r="B33" s="284"/>
      <c r="C33" s="316" t="s">
        <v>129</v>
      </c>
      <c r="D33" s="317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134">
        <f t="shared" si="2"/>
        <v>0</v>
      </c>
    </row>
    <row r="34" spans="2:56" x14ac:dyDescent="0.25">
      <c r="B34" s="285"/>
      <c r="C34" s="291" t="s">
        <v>0</v>
      </c>
      <c r="D34" s="291"/>
      <c r="E34" s="100">
        <f>COUNTA(E20:E33)*0.25</f>
        <v>0</v>
      </c>
      <c r="F34" s="122">
        <f t="shared" ref="F34:BC34" si="3">COUNTA(F20:F33)*0.25</f>
        <v>0</v>
      </c>
      <c r="G34" s="122">
        <f t="shared" si="3"/>
        <v>0.25</v>
      </c>
      <c r="H34" s="122">
        <f t="shared" si="3"/>
        <v>0.25</v>
      </c>
      <c r="I34" s="122">
        <f t="shared" si="3"/>
        <v>0.5</v>
      </c>
      <c r="J34" s="122">
        <f t="shared" si="3"/>
        <v>0.5</v>
      </c>
      <c r="K34" s="122">
        <f t="shared" si="3"/>
        <v>0.5</v>
      </c>
      <c r="L34" s="122">
        <f t="shared" si="3"/>
        <v>0.5</v>
      </c>
      <c r="M34" s="122">
        <f t="shared" si="3"/>
        <v>1.25</v>
      </c>
      <c r="N34" s="122">
        <f t="shared" si="3"/>
        <v>1.25</v>
      </c>
      <c r="O34" s="122">
        <f t="shared" si="3"/>
        <v>1.25</v>
      </c>
      <c r="P34" s="122">
        <f t="shared" si="3"/>
        <v>1.25</v>
      </c>
      <c r="Q34" s="122">
        <f t="shared" si="3"/>
        <v>1.25</v>
      </c>
      <c r="R34" s="122">
        <f t="shared" si="3"/>
        <v>1.25</v>
      </c>
      <c r="S34" s="122">
        <f t="shared" si="3"/>
        <v>1.25</v>
      </c>
      <c r="T34" s="122">
        <f t="shared" si="3"/>
        <v>1.25</v>
      </c>
      <c r="U34" s="122">
        <f t="shared" si="3"/>
        <v>1.25</v>
      </c>
      <c r="V34" s="122">
        <f t="shared" si="3"/>
        <v>1.25</v>
      </c>
      <c r="W34" s="122">
        <f t="shared" si="3"/>
        <v>1.25</v>
      </c>
      <c r="X34" s="122">
        <f t="shared" si="3"/>
        <v>1.25</v>
      </c>
      <c r="Y34" s="122">
        <f t="shared" si="3"/>
        <v>1.25</v>
      </c>
      <c r="Z34" s="122">
        <f t="shared" si="3"/>
        <v>1</v>
      </c>
      <c r="AA34" s="122">
        <f t="shared" si="3"/>
        <v>1</v>
      </c>
      <c r="AB34" s="122">
        <f t="shared" si="3"/>
        <v>1.25</v>
      </c>
      <c r="AC34" s="122">
        <f t="shared" si="3"/>
        <v>1</v>
      </c>
      <c r="AD34" s="122">
        <f t="shared" si="3"/>
        <v>1</v>
      </c>
      <c r="AE34" s="122">
        <f t="shared" si="3"/>
        <v>1</v>
      </c>
      <c r="AF34" s="122">
        <f t="shared" si="3"/>
        <v>0.75</v>
      </c>
      <c r="AG34" s="122">
        <f t="shared" si="3"/>
        <v>0.5</v>
      </c>
      <c r="AH34" s="122">
        <f t="shared" si="3"/>
        <v>0.5</v>
      </c>
      <c r="AI34" s="122">
        <f t="shared" si="3"/>
        <v>0.5</v>
      </c>
      <c r="AJ34" s="122">
        <f t="shared" si="3"/>
        <v>0.5</v>
      </c>
      <c r="AK34" s="122">
        <f t="shared" si="3"/>
        <v>0.75</v>
      </c>
      <c r="AL34" s="122">
        <f t="shared" si="3"/>
        <v>0.75</v>
      </c>
      <c r="AM34" s="122">
        <f t="shared" si="3"/>
        <v>0.75</v>
      </c>
      <c r="AN34" s="122">
        <f t="shared" si="3"/>
        <v>0.75</v>
      </c>
      <c r="AO34" s="122">
        <f t="shared" si="3"/>
        <v>1</v>
      </c>
      <c r="AP34" s="122">
        <f t="shared" si="3"/>
        <v>1</v>
      </c>
      <c r="AQ34" s="122">
        <f t="shared" si="3"/>
        <v>1</v>
      </c>
      <c r="AR34" s="122">
        <f t="shared" si="3"/>
        <v>1</v>
      </c>
      <c r="AS34" s="122">
        <f t="shared" si="3"/>
        <v>1</v>
      </c>
      <c r="AT34" s="122">
        <f t="shared" si="3"/>
        <v>1</v>
      </c>
      <c r="AU34" s="122">
        <f t="shared" si="3"/>
        <v>1</v>
      </c>
      <c r="AV34" s="122">
        <f t="shared" si="3"/>
        <v>1</v>
      </c>
      <c r="AW34" s="122">
        <f t="shared" si="3"/>
        <v>1</v>
      </c>
      <c r="AX34" s="122">
        <f t="shared" si="3"/>
        <v>1</v>
      </c>
      <c r="AY34" s="122">
        <f t="shared" si="3"/>
        <v>1</v>
      </c>
      <c r="AZ34" s="122">
        <f t="shared" si="3"/>
        <v>1</v>
      </c>
      <c r="BA34" s="122">
        <f t="shared" si="3"/>
        <v>0.75</v>
      </c>
      <c r="BB34" s="122">
        <f t="shared" si="3"/>
        <v>0.75</v>
      </c>
      <c r="BC34" s="122">
        <f t="shared" si="3"/>
        <v>0.5</v>
      </c>
      <c r="BD34" s="118">
        <f>SUM(E34:BC34)</f>
        <v>44.75</v>
      </c>
    </row>
    <row r="35" spans="2:56" x14ac:dyDescent="0.25"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118"/>
    </row>
    <row r="36" spans="2:56" s="1" customFormat="1" ht="18.75" x14ac:dyDescent="0.3">
      <c r="B36" s="282" t="s">
        <v>184</v>
      </c>
      <c r="C36" s="283"/>
      <c r="D36" s="283"/>
      <c r="E36" s="131" t="s">
        <v>131</v>
      </c>
      <c r="F36" s="11" t="s">
        <v>130</v>
      </c>
      <c r="G36" s="11" t="s">
        <v>132</v>
      </c>
      <c r="H36" s="11" t="s">
        <v>133</v>
      </c>
      <c r="I36" s="11" t="s">
        <v>134</v>
      </c>
      <c r="J36" s="11" t="s">
        <v>135</v>
      </c>
      <c r="K36" s="11" t="s">
        <v>136</v>
      </c>
      <c r="L36" s="11" t="s">
        <v>137</v>
      </c>
      <c r="M36" s="161" t="s">
        <v>138</v>
      </c>
      <c r="N36" s="161" t="s">
        <v>139</v>
      </c>
      <c r="O36" s="162" t="s">
        <v>140</v>
      </c>
      <c r="P36" s="162" t="s">
        <v>141</v>
      </c>
      <c r="Q36" s="161" t="s">
        <v>142</v>
      </c>
      <c r="R36" s="161" t="s">
        <v>143</v>
      </c>
      <c r="S36" s="161" t="s">
        <v>179</v>
      </c>
      <c r="T36" s="161" t="s">
        <v>144</v>
      </c>
      <c r="U36" s="161" t="s">
        <v>145</v>
      </c>
      <c r="V36" s="161" t="s">
        <v>146</v>
      </c>
      <c r="W36" s="161" t="s">
        <v>147</v>
      </c>
      <c r="X36" s="161" t="s">
        <v>148</v>
      </c>
      <c r="Y36" s="161" t="s">
        <v>149</v>
      </c>
      <c r="Z36" s="161" t="s">
        <v>150</v>
      </c>
      <c r="AA36" s="161" t="s">
        <v>151</v>
      </c>
      <c r="AB36" s="161" t="s">
        <v>152</v>
      </c>
      <c r="AC36" s="161" t="s">
        <v>153</v>
      </c>
      <c r="AD36" s="161" t="s">
        <v>154</v>
      </c>
      <c r="AE36" s="161" t="s">
        <v>155</v>
      </c>
      <c r="AF36" s="161" t="s">
        <v>156</v>
      </c>
      <c r="AG36" s="161" t="s">
        <v>157</v>
      </c>
      <c r="AH36" s="161" t="s">
        <v>158</v>
      </c>
      <c r="AI36" s="161" t="s">
        <v>159</v>
      </c>
      <c r="AJ36" s="161" t="s">
        <v>160</v>
      </c>
      <c r="AK36" s="161" t="s">
        <v>161</v>
      </c>
      <c r="AL36" s="161" t="s">
        <v>162</v>
      </c>
      <c r="AM36" s="161" t="s">
        <v>163</v>
      </c>
      <c r="AN36" s="161" t="s">
        <v>164</v>
      </c>
      <c r="AO36" s="161" t="s">
        <v>165</v>
      </c>
      <c r="AP36" s="161" t="s">
        <v>166</v>
      </c>
      <c r="AQ36" s="161" t="s">
        <v>180</v>
      </c>
      <c r="AR36" s="161" t="s">
        <v>181</v>
      </c>
      <c r="AS36" s="161" t="s">
        <v>167</v>
      </c>
      <c r="AT36" s="161" t="s">
        <v>168</v>
      </c>
      <c r="AU36" s="161" t="s">
        <v>169</v>
      </c>
      <c r="AV36" s="161" t="s">
        <v>170</v>
      </c>
      <c r="AW36" s="161" t="s">
        <v>171</v>
      </c>
      <c r="AX36" s="161" t="s">
        <v>172</v>
      </c>
      <c r="AY36" s="161" t="s">
        <v>173</v>
      </c>
      <c r="AZ36" s="161" t="s">
        <v>174</v>
      </c>
      <c r="BA36" s="161" t="s">
        <v>175</v>
      </c>
      <c r="BB36" s="161" t="s">
        <v>176</v>
      </c>
      <c r="BC36" s="163" t="s">
        <v>177</v>
      </c>
      <c r="BD36" s="129" t="s">
        <v>178</v>
      </c>
    </row>
    <row r="37" spans="2:56" ht="18.75" x14ac:dyDescent="0.25">
      <c r="B37" s="15" t="s">
        <v>55</v>
      </c>
      <c r="C37" s="315" t="s">
        <v>117</v>
      </c>
      <c r="D37" s="315"/>
      <c r="E37" s="100"/>
      <c r="F37" s="100"/>
      <c r="G37" s="100"/>
      <c r="H37" s="117"/>
      <c r="I37" s="100"/>
      <c r="J37" s="100"/>
      <c r="K37" s="100"/>
      <c r="L37" s="100"/>
      <c r="M37" s="100"/>
      <c r="N37" s="100"/>
      <c r="O37" s="100"/>
      <c r="P37" s="100"/>
      <c r="Q37" s="100"/>
      <c r="R37" s="117"/>
      <c r="S37" s="100"/>
      <c r="T37" s="100"/>
      <c r="U37" s="100"/>
      <c r="V37" s="100"/>
      <c r="W37" s="100"/>
      <c r="X37" s="100"/>
      <c r="Y37" s="100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8">
        <f t="shared" ref="BD37:BD50" si="4">COUNTA(E37:BC37)*0.25</f>
        <v>0</v>
      </c>
    </row>
    <row r="38" spans="2:56" ht="18.75" x14ac:dyDescent="0.25">
      <c r="B38" s="16" t="s">
        <v>56</v>
      </c>
      <c r="C38" s="315" t="s">
        <v>118</v>
      </c>
      <c r="D38" s="315"/>
      <c r="E38" s="100"/>
      <c r="F38" s="111"/>
      <c r="G38" s="111"/>
      <c r="H38" s="117"/>
      <c r="I38" s="111"/>
      <c r="J38" s="111"/>
      <c r="K38" s="117"/>
      <c r="L38" s="117"/>
      <c r="M38" s="117" t="s">
        <v>54</v>
      </c>
      <c r="N38" s="117" t="s">
        <v>54</v>
      </c>
      <c r="O38" s="117" t="s">
        <v>54</v>
      </c>
      <c r="P38" s="117" t="s">
        <v>54</v>
      </c>
      <c r="Q38" s="122" t="s">
        <v>54</v>
      </c>
      <c r="R38" s="122" t="s">
        <v>54</v>
      </c>
      <c r="S38" s="122" t="s">
        <v>54</v>
      </c>
      <c r="T38" s="122" t="s">
        <v>54</v>
      </c>
      <c r="U38" s="122" t="s">
        <v>54</v>
      </c>
      <c r="V38" s="117" t="s">
        <v>54</v>
      </c>
      <c r="W38" s="117" t="s">
        <v>54</v>
      </c>
      <c r="X38" s="117" t="s">
        <v>54</v>
      </c>
      <c r="Y38" s="117" t="s">
        <v>54</v>
      </c>
      <c r="Z38" s="117" t="s">
        <v>54</v>
      </c>
      <c r="AA38" s="117"/>
      <c r="AB38" s="117"/>
      <c r="AC38" s="117"/>
      <c r="AD38" s="117"/>
      <c r="AE38" s="117"/>
      <c r="AF38" s="117"/>
      <c r="AG38" s="117" t="s">
        <v>54</v>
      </c>
      <c r="AH38" s="117" t="s">
        <v>54</v>
      </c>
      <c r="AI38" s="117" t="s">
        <v>54</v>
      </c>
      <c r="AJ38" s="117" t="s">
        <v>54</v>
      </c>
      <c r="AK38" s="117" t="s">
        <v>54</v>
      </c>
      <c r="AL38" s="117" t="s">
        <v>54</v>
      </c>
      <c r="AM38" s="117" t="s">
        <v>54</v>
      </c>
      <c r="AN38" s="117" t="s">
        <v>54</v>
      </c>
      <c r="AO38" s="117" t="s">
        <v>54</v>
      </c>
      <c r="AP38" s="117" t="s">
        <v>54</v>
      </c>
      <c r="AQ38" s="117" t="s">
        <v>54</v>
      </c>
      <c r="AR38" s="117" t="s">
        <v>54</v>
      </c>
      <c r="AS38" s="117" t="s">
        <v>54</v>
      </c>
      <c r="AT38" s="117" t="s">
        <v>54</v>
      </c>
      <c r="AU38" s="117" t="s">
        <v>54</v>
      </c>
      <c r="AV38" s="117" t="s">
        <v>54</v>
      </c>
      <c r="AW38" s="117" t="s">
        <v>54</v>
      </c>
      <c r="AX38" s="117" t="s">
        <v>54</v>
      </c>
      <c r="AY38" s="117" t="s">
        <v>54</v>
      </c>
      <c r="AZ38" s="117" t="s">
        <v>54</v>
      </c>
      <c r="BA38" s="117" t="s">
        <v>54</v>
      </c>
      <c r="BB38" s="117" t="s">
        <v>54</v>
      </c>
      <c r="BC38" s="117" t="s">
        <v>54</v>
      </c>
      <c r="BD38" s="129">
        <f t="shared" si="4"/>
        <v>9.25</v>
      </c>
    </row>
    <row r="39" spans="2:56" x14ac:dyDescent="0.25">
      <c r="B39" s="286" t="s">
        <v>1</v>
      </c>
      <c r="C39" s="315" t="s">
        <v>120</v>
      </c>
      <c r="D39" s="315" t="s">
        <v>60</v>
      </c>
      <c r="E39" s="111"/>
      <c r="F39" s="111"/>
      <c r="G39" s="122" t="s">
        <v>54</v>
      </c>
      <c r="H39" s="122" t="s">
        <v>54</v>
      </c>
      <c r="I39" s="122" t="s">
        <v>54</v>
      </c>
      <c r="J39" s="122" t="s">
        <v>54</v>
      </c>
      <c r="K39" s="122" t="s">
        <v>54</v>
      </c>
      <c r="L39" s="117" t="s">
        <v>54</v>
      </c>
      <c r="M39" s="117" t="s">
        <v>54</v>
      </c>
      <c r="N39" s="117" t="s">
        <v>54</v>
      </c>
      <c r="O39" s="117" t="s">
        <v>54</v>
      </c>
      <c r="P39" s="117" t="s">
        <v>54</v>
      </c>
      <c r="Q39" s="122" t="s">
        <v>54</v>
      </c>
      <c r="R39" s="122" t="s">
        <v>54</v>
      </c>
      <c r="S39" s="122" t="s">
        <v>54</v>
      </c>
      <c r="T39" s="122" t="s">
        <v>54</v>
      </c>
      <c r="U39" s="122" t="s">
        <v>54</v>
      </c>
      <c r="V39" s="122" t="s">
        <v>54</v>
      </c>
      <c r="W39" s="122" t="s">
        <v>54</v>
      </c>
      <c r="X39" s="122" t="s">
        <v>54</v>
      </c>
      <c r="Y39" s="122" t="s">
        <v>54</v>
      </c>
      <c r="Z39" s="122" t="s">
        <v>54</v>
      </c>
      <c r="AA39" s="117" t="s">
        <v>54</v>
      </c>
      <c r="AB39" s="117" t="s">
        <v>54</v>
      </c>
      <c r="AC39" s="117" t="s">
        <v>54</v>
      </c>
      <c r="AD39" s="117" t="s">
        <v>54</v>
      </c>
      <c r="AE39" s="117" t="s">
        <v>54</v>
      </c>
      <c r="AF39" s="117" t="s">
        <v>54</v>
      </c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29">
        <f t="shared" si="4"/>
        <v>6.5</v>
      </c>
    </row>
    <row r="40" spans="2:56" x14ac:dyDescent="0.25">
      <c r="B40" s="284"/>
      <c r="C40" s="315" t="s">
        <v>119</v>
      </c>
      <c r="D40" s="315" t="s">
        <v>60</v>
      </c>
      <c r="E40" s="122"/>
      <c r="F40" s="122"/>
      <c r="G40" s="122"/>
      <c r="H40" s="122"/>
      <c r="I40" s="122"/>
      <c r="J40" s="122"/>
      <c r="K40" s="122"/>
      <c r="L40" s="122"/>
      <c r="M40" s="122" t="s">
        <v>54</v>
      </c>
      <c r="N40" s="122" t="s">
        <v>54</v>
      </c>
      <c r="O40" s="122" t="s">
        <v>54</v>
      </c>
      <c r="P40" s="122" t="s">
        <v>54</v>
      </c>
      <c r="Q40" s="122" t="s">
        <v>54</v>
      </c>
      <c r="R40" s="122" t="s">
        <v>54</v>
      </c>
      <c r="S40" s="122" t="s">
        <v>54</v>
      </c>
      <c r="T40" s="122" t="s">
        <v>54</v>
      </c>
      <c r="U40" s="122" t="s">
        <v>54</v>
      </c>
      <c r="V40" s="122" t="s">
        <v>54</v>
      </c>
      <c r="W40" s="122" t="s">
        <v>54</v>
      </c>
      <c r="X40" s="122" t="s">
        <v>54</v>
      </c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 t="s">
        <v>54</v>
      </c>
      <c r="AL40" s="122" t="s">
        <v>54</v>
      </c>
      <c r="AM40" s="122" t="s">
        <v>54</v>
      </c>
      <c r="AN40" s="122" t="s">
        <v>54</v>
      </c>
      <c r="AO40" s="122" t="s">
        <v>54</v>
      </c>
      <c r="AP40" s="122" t="s">
        <v>54</v>
      </c>
      <c r="AQ40" s="122" t="s">
        <v>54</v>
      </c>
      <c r="AR40" s="122" t="s">
        <v>54</v>
      </c>
      <c r="AS40" s="122" t="s">
        <v>54</v>
      </c>
      <c r="AT40" s="122" t="s">
        <v>54</v>
      </c>
      <c r="AU40" s="122" t="s">
        <v>54</v>
      </c>
      <c r="AV40" s="122" t="s">
        <v>54</v>
      </c>
      <c r="AW40" s="122" t="s">
        <v>54</v>
      </c>
      <c r="AX40" s="122" t="s">
        <v>54</v>
      </c>
      <c r="AY40" s="122" t="s">
        <v>54</v>
      </c>
      <c r="AZ40" s="122" t="s">
        <v>54</v>
      </c>
      <c r="BA40" s="122"/>
      <c r="BB40" s="122"/>
      <c r="BC40" s="122"/>
      <c r="BD40" s="129">
        <f t="shared" si="4"/>
        <v>7</v>
      </c>
    </row>
    <row r="41" spans="2:56" x14ac:dyDescent="0.25">
      <c r="B41" s="284"/>
      <c r="C41" s="315" t="s">
        <v>121</v>
      </c>
      <c r="D41" s="315" t="s">
        <v>61</v>
      </c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29">
        <f t="shared" si="4"/>
        <v>0</v>
      </c>
    </row>
    <row r="42" spans="2:56" x14ac:dyDescent="0.25">
      <c r="B42" s="284"/>
      <c r="C42" s="318" t="s">
        <v>182</v>
      </c>
      <c r="D42" s="319"/>
      <c r="E42" s="100"/>
      <c r="F42" s="100"/>
      <c r="G42" s="100"/>
      <c r="H42" s="117"/>
      <c r="I42" s="100"/>
      <c r="J42" s="100"/>
      <c r="K42" s="100"/>
      <c r="L42" s="100"/>
      <c r="M42" s="122" t="s">
        <v>54</v>
      </c>
      <c r="N42" s="122" t="s">
        <v>54</v>
      </c>
      <c r="O42" s="122" t="s">
        <v>54</v>
      </c>
      <c r="P42" s="122" t="s">
        <v>54</v>
      </c>
      <c r="Q42" s="122" t="s">
        <v>54</v>
      </c>
      <c r="R42" s="122" t="s">
        <v>54</v>
      </c>
      <c r="S42" s="122" t="s">
        <v>54</v>
      </c>
      <c r="T42" s="122" t="s">
        <v>54</v>
      </c>
      <c r="U42" s="122" t="s">
        <v>54</v>
      </c>
      <c r="V42" s="122" t="s">
        <v>54</v>
      </c>
      <c r="W42" s="122" t="s">
        <v>54</v>
      </c>
      <c r="X42" s="122" t="s">
        <v>54</v>
      </c>
      <c r="Y42" s="122" t="s">
        <v>54</v>
      </c>
      <c r="Z42" s="122" t="s">
        <v>54</v>
      </c>
      <c r="AA42" s="122" t="s">
        <v>54</v>
      </c>
      <c r="AB42" s="122" t="s">
        <v>54</v>
      </c>
      <c r="AC42" s="122" t="s">
        <v>54</v>
      </c>
      <c r="AD42" s="122" t="s">
        <v>54</v>
      </c>
      <c r="AE42" s="122" t="s">
        <v>54</v>
      </c>
      <c r="AF42" s="122" t="s">
        <v>54</v>
      </c>
      <c r="AG42" s="117"/>
      <c r="AH42" s="117"/>
      <c r="AI42" s="117"/>
      <c r="AJ42" s="117"/>
      <c r="AK42" s="117"/>
      <c r="AL42" s="117"/>
      <c r="AM42" s="117"/>
      <c r="AN42" s="117"/>
      <c r="AO42" s="122" t="s">
        <v>54</v>
      </c>
      <c r="AP42" s="122" t="s">
        <v>54</v>
      </c>
      <c r="AQ42" s="122" t="s">
        <v>54</v>
      </c>
      <c r="AR42" s="122" t="s">
        <v>54</v>
      </c>
      <c r="AS42" s="122" t="s">
        <v>54</v>
      </c>
      <c r="AT42" s="122" t="s">
        <v>54</v>
      </c>
      <c r="AU42" s="122" t="s">
        <v>54</v>
      </c>
      <c r="AV42" s="122" t="s">
        <v>54</v>
      </c>
      <c r="AW42" s="122" t="s">
        <v>54</v>
      </c>
      <c r="AX42" s="122" t="s">
        <v>54</v>
      </c>
      <c r="AY42" s="122" t="s">
        <v>54</v>
      </c>
      <c r="AZ42" s="122" t="s">
        <v>54</v>
      </c>
      <c r="BA42" s="122" t="s">
        <v>54</v>
      </c>
      <c r="BB42" s="122" t="s">
        <v>54</v>
      </c>
      <c r="BC42" s="122" t="s">
        <v>54</v>
      </c>
      <c r="BD42" s="129">
        <f t="shared" si="4"/>
        <v>8.75</v>
      </c>
    </row>
    <row r="43" spans="2:56" x14ac:dyDescent="0.25">
      <c r="B43" s="284"/>
      <c r="C43" s="320" t="s">
        <v>122</v>
      </c>
      <c r="D43" s="320" t="s">
        <v>62</v>
      </c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29">
        <f t="shared" si="4"/>
        <v>0</v>
      </c>
    </row>
    <row r="44" spans="2:56" x14ac:dyDescent="0.25">
      <c r="B44" s="284"/>
      <c r="C44" s="320" t="s">
        <v>123</v>
      </c>
      <c r="D44" s="320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29">
        <f t="shared" si="4"/>
        <v>0</v>
      </c>
    </row>
    <row r="45" spans="2:56" x14ac:dyDescent="0.25">
      <c r="B45" s="284"/>
      <c r="C45" s="316" t="s">
        <v>124</v>
      </c>
      <c r="D45" s="317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100"/>
      <c r="V45" s="100"/>
      <c r="W45" s="100"/>
      <c r="X45" s="100"/>
      <c r="Y45" s="100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117"/>
      <c r="BB45" s="117"/>
      <c r="BC45" s="117"/>
      <c r="BD45" s="129">
        <f t="shared" si="4"/>
        <v>0</v>
      </c>
    </row>
    <row r="46" spans="2:56" x14ac:dyDescent="0.25">
      <c r="B46" s="284"/>
      <c r="C46" s="320" t="s">
        <v>125</v>
      </c>
      <c r="D46" s="320" t="s">
        <v>64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111"/>
      <c r="V46" s="111"/>
      <c r="W46" s="111"/>
      <c r="X46" s="111"/>
      <c r="Y46" s="111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129">
        <f t="shared" si="4"/>
        <v>0</v>
      </c>
    </row>
    <row r="47" spans="2:56" x14ac:dyDescent="0.25">
      <c r="B47" s="284"/>
      <c r="C47" s="320" t="s">
        <v>126</v>
      </c>
      <c r="D47" s="320"/>
      <c r="E47" s="100"/>
      <c r="F47" s="100"/>
      <c r="G47" s="100"/>
      <c r="H47" s="117"/>
      <c r="I47" s="100"/>
      <c r="J47" s="100"/>
      <c r="K47" s="100"/>
      <c r="L47" s="100"/>
      <c r="M47" s="100"/>
      <c r="N47" s="100"/>
      <c r="O47" s="100"/>
      <c r="P47" s="100"/>
      <c r="Q47" s="100"/>
      <c r="R47" s="117"/>
      <c r="S47" s="100"/>
      <c r="T47" s="100"/>
      <c r="U47" s="100"/>
      <c r="V47" s="100"/>
      <c r="W47" s="100"/>
      <c r="X47" s="100"/>
      <c r="Y47" s="100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117"/>
      <c r="AQ47" s="117"/>
      <c r="AR47" s="117"/>
      <c r="AS47" s="117"/>
      <c r="AT47" s="117"/>
      <c r="AU47" s="117"/>
      <c r="AV47" s="117"/>
      <c r="AW47" s="117"/>
      <c r="AX47" s="117"/>
      <c r="AY47" s="117"/>
      <c r="AZ47" s="117"/>
      <c r="BA47" s="117"/>
      <c r="BB47" s="117"/>
      <c r="BC47" s="117"/>
      <c r="BD47" s="129">
        <f t="shared" si="4"/>
        <v>0</v>
      </c>
    </row>
    <row r="48" spans="2:56" x14ac:dyDescent="0.25">
      <c r="B48" s="284"/>
      <c r="C48" s="315" t="s">
        <v>127</v>
      </c>
      <c r="D48" s="315"/>
      <c r="E48" s="83"/>
      <c r="F48" s="83"/>
      <c r="G48" s="83"/>
      <c r="H48" s="83"/>
      <c r="I48" s="83" t="s">
        <v>54</v>
      </c>
      <c r="J48" s="83" t="s">
        <v>54</v>
      </c>
      <c r="K48" s="122" t="s">
        <v>54</v>
      </c>
      <c r="L48" s="122" t="s">
        <v>54</v>
      </c>
      <c r="M48" s="122" t="s">
        <v>54</v>
      </c>
      <c r="N48" s="122" t="s">
        <v>54</v>
      </c>
      <c r="O48" s="122" t="s">
        <v>54</v>
      </c>
      <c r="P48" s="122" t="s">
        <v>54</v>
      </c>
      <c r="Q48" s="122" t="s">
        <v>54</v>
      </c>
      <c r="R48" s="122" t="s">
        <v>54</v>
      </c>
      <c r="S48" s="122" t="s">
        <v>54</v>
      </c>
      <c r="T48" s="111" t="s">
        <v>54</v>
      </c>
      <c r="U48" s="111" t="s">
        <v>54</v>
      </c>
      <c r="V48" s="111" t="s">
        <v>54</v>
      </c>
      <c r="W48" s="111" t="s">
        <v>54</v>
      </c>
      <c r="X48" s="117" t="s">
        <v>54</v>
      </c>
      <c r="Y48" s="117" t="s">
        <v>54</v>
      </c>
      <c r="Z48" s="117" t="s">
        <v>54</v>
      </c>
      <c r="AA48" s="117" t="s">
        <v>54</v>
      </c>
      <c r="AB48" s="117" t="s">
        <v>54</v>
      </c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29">
        <f t="shared" si="4"/>
        <v>5</v>
      </c>
    </row>
    <row r="49" spans="2:56" x14ac:dyDescent="0.25">
      <c r="B49" s="284"/>
      <c r="C49" s="315" t="s">
        <v>128</v>
      </c>
      <c r="D49" s="315"/>
      <c r="E49" s="100"/>
      <c r="F49" s="100"/>
      <c r="G49" s="100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00"/>
      <c r="U49" s="100"/>
      <c r="V49" s="100"/>
      <c r="W49" s="100"/>
      <c r="X49" s="100"/>
      <c r="Y49" s="100"/>
      <c r="Z49" s="117"/>
      <c r="AA49" s="122"/>
      <c r="AB49" s="122" t="s">
        <v>54</v>
      </c>
      <c r="AC49" s="122" t="s">
        <v>54</v>
      </c>
      <c r="AD49" s="122" t="s">
        <v>54</v>
      </c>
      <c r="AE49" s="122" t="s">
        <v>54</v>
      </c>
      <c r="AF49" s="122" t="s">
        <v>54</v>
      </c>
      <c r="AG49" s="122" t="s">
        <v>54</v>
      </c>
      <c r="AH49" s="122" t="s">
        <v>54</v>
      </c>
      <c r="AI49" s="122" t="s">
        <v>54</v>
      </c>
      <c r="AJ49" s="122" t="s">
        <v>54</v>
      </c>
      <c r="AK49" s="122" t="s">
        <v>54</v>
      </c>
      <c r="AL49" s="122" t="s">
        <v>54</v>
      </c>
      <c r="AM49" s="122" t="s">
        <v>54</v>
      </c>
      <c r="AN49" s="122" t="s">
        <v>54</v>
      </c>
      <c r="AO49" s="122" t="s">
        <v>54</v>
      </c>
      <c r="AP49" s="122" t="s">
        <v>54</v>
      </c>
      <c r="AQ49" s="122" t="s">
        <v>54</v>
      </c>
      <c r="AR49" s="122" t="s">
        <v>54</v>
      </c>
      <c r="AS49" s="122" t="s">
        <v>54</v>
      </c>
      <c r="AT49" s="122" t="s">
        <v>54</v>
      </c>
      <c r="AU49" s="122" t="s">
        <v>54</v>
      </c>
      <c r="AV49" s="122" t="s">
        <v>54</v>
      </c>
      <c r="AW49" s="122" t="s">
        <v>54</v>
      </c>
      <c r="AX49" s="122" t="s">
        <v>54</v>
      </c>
      <c r="AY49" s="122" t="s">
        <v>54</v>
      </c>
      <c r="AZ49" s="122" t="s">
        <v>54</v>
      </c>
      <c r="BA49" s="122" t="s">
        <v>54</v>
      </c>
      <c r="BB49" s="122" t="s">
        <v>54</v>
      </c>
      <c r="BC49" s="122" t="s">
        <v>54</v>
      </c>
      <c r="BD49" s="129">
        <f t="shared" si="4"/>
        <v>7</v>
      </c>
    </row>
    <row r="50" spans="2:56" x14ac:dyDescent="0.25">
      <c r="B50" s="284"/>
      <c r="C50" s="316" t="s">
        <v>129</v>
      </c>
      <c r="D50" s="317"/>
      <c r="E50" s="100"/>
      <c r="F50" s="100"/>
      <c r="G50" s="100"/>
      <c r="H50" s="117"/>
      <c r="I50" s="100"/>
      <c r="J50" s="100"/>
      <c r="K50" s="100"/>
      <c r="L50" s="100"/>
      <c r="M50" s="83"/>
      <c r="N50" s="83"/>
      <c r="O50" s="83"/>
      <c r="P50" s="83"/>
      <c r="Q50" s="83"/>
      <c r="R50" s="83"/>
      <c r="S50" s="83"/>
      <c r="T50" s="100"/>
      <c r="U50" s="100"/>
      <c r="V50" s="100"/>
      <c r="W50" s="100"/>
      <c r="X50" s="100"/>
      <c r="Y50" s="100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29">
        <f t="shared" si="4"/>
        <v>0</v>
      </c>
    </row>
    <row r="51" spans="2:56" x14ac:dyDescent="0.25">
      <c r="B51" s="285"/>
      <c r="C51" s="291" t="s">
        <v>0</v>
      </c>
      <c r="D51" s="291"/>
      <c r="E51" s="100">
        <f>COUNTA(E37:E50)*0.25</f>
        <v>0</v>
      </c>
      <c r="F51" s="122">
        <f t="shared" ref="F51:BC51" si="5">COUNTA(F37:F50)*0.25</f>
        <v>0</v>
      </c>
      <c r="G51" s="122">
        <f t="shared" si="5"/>
        <v>0.25</v>
      </c>
      <c r="H51" s="122">
        <f t="shared" si="5"/>
        <v>0.25</v>
      </c>
      <c r="I51" s="122">
        <f t="shared" si="5"/>
        <v>0.5</v>
      </c>
      <c r="J51" s="122">
        <f t="shared" si="5"/>
        <v>0.5</v>
      </c>
      <c r="K51" s="122">
        <f t="shared" si="5"/>
        <v>0.5</v>
      </c>
      <c r="L51" s="122">
        <f t="shared" si="5"/>
        <v>0.5</v>
      </c>
      <c r="M51" s="122">
        <f t="shared" si="5"/>
        <v>1.25</v>
      </c>
      <c r="N51" s="122">
        <f t="shared" si="5"/>
        <v>1.25</v>
      </c>
      <c r="O51" s="122">
        <f t="shared" si="5"/>
        <v>1.25</v>
      </c>
      <c r="P51" s="122">
        <f t="shared" si="5"/>
        <v>1.25</v>
      </c>
      <c r="Q51" s="122">
        <f t="shared" si="5"/>
        <v>1.25</v>
      </c>
      <c r="R51" s="122">
        <f t="shared" si="5"/>
        <v>1.25</v>
      </c>
      <c r="S51" s="122">
        <f t="shared" si="5"/>
        <v>1.25</v>
      </c>
      <c r="T51" s="122">
        <f t="shared" si="5"/>
        <v>1.25</v>
      </c>
      <c r="U51" s="122">
        <f t="shared" si="5"/>
        <v>1.25</v>
      </c>
      <c r="V51" s="122">
        <f t="shared" si="5"/>
        <v>1.25</v>
      </c>
      <c r="W51" s="122">
        <f t="shared" si="5"/>
        <v>1.25</v>
      </c>
      <c r="X51" s="122">
        <f t="shared" si="5"/>
        <v>1.25</v>
      </c>
      <c r="Y51" s="122">
        <f t="shared" si="5"/>
        <v>1</v>
      </c>
      <c r="Z51" s="122">
        <f t="shared" si="5"/>
        <v>1</v>
      </c>
      <c r="AA51" s="122">
        <f t="shared" si="5"/>
        <v>0.75</v>
      </c>
      <c r="AB51" s="122">
        <f t="shared" si="5"/>
        <v>1</v>
      </c>
      <c r="AC51" s="122">
        <f t="shared" si="5"/>
        <v>0.75</v>
      </c>
      <c r="AD51" s="122">
        <f t="shared" si="5"/>
        <v>0.75</v>
      </c>
      <c r="AE51" s="122">
        <f t="shared" si="5"/>
        <v>0.75</v>
      </c>
      <c r="AF51" s="122">
        <f t="shared" si="5"/>
        <v>0.75</v>
      </c>
      <c r="AG51" s="122">
        <f t="shared" si="5"/>
        <v>0.5</v>
      </c>
      <c r="AH51" s="122">
        <f t="shared" si="5"/>
        <v>0.5</v>
      </c>
      <c r="AI51" s="122">
        <f t="shared" si="5"/>
        <v>0.5</v>
      </c>
      <c r="AJ51" s="122">
        <f t="shared" si="5"/>
        <v>0.5</v>
      </c>
      <c r="AK51" s="122">
        <f t="shared" si="5"/>
        <v>0.75</v>
      </c>
      <c r="AL51" s="122">
        <f t="shared" si="5"/>
        <v>0.75</v>
      </c>
      <c r="AM51" s="122">
        <f t="shared" si="5"/>
        <v>0.75</v>
      </c>
      <c r="AN51" s="122">
        <f t="shared" si="5"/>
        <v>0.75</v>
      </c>
      <c r="AO51" s="122">
        <f t="shared" si="5"/>
        <v>1</v>
      </c>
      <c r="AP51" s="122">
        <f t="shared" si="5"/>
        <v>1</v>
      </c>
      <c r="AQ51" s="122">
        <f t="shared" si="5"/>
        <v>1</v>
      </c>
      <c r="AR51" s="122">
        <f t="shared" si="5"/>
        <v>1</v>
      </c>
      <c r="AS51" s="122">
        <f t="shared" si="5"/>
        <v>1</v>
      </c>
      <c r="AT51" s="122">
        <f t="shared" si="5"/>
        <v>1</v>
      </c>
      <c r="AU51" s="122">
        <f t="shared" si="5"/>
        <v>1</v>
      </c>
      <c r="AV51" s="122">
        <f t="shared" si="5"/>
        <v>1</v>
      </c>
      <c r="AW51" s="122">
        <f t="shared" si="5"/>
        <v>1</v>
      </c>
      <c r="AX51" s="122">
        <f t="shared" si="5"/>
        <v>1</v>
      </c>
      <c r="AY51" s="122">
        <f t="shared" si="5"/>
        <v>1</v>
      </c>
      <c r="AZ51" s="122">
        <f t="shared" si="5"/>
        <v>1</v>
      </c>
      <c r="BA51" s="122">
        <f t="shared" si="5"/>
        <v>0.75</v>
      </c>
      <c r="BB51" s="122">
        <f t="shared" si="5"/>
        <v>0.75</v>
      </c>
      <c r="BC51" s="122">
        <f t="shared" si="5"/>
        <v>0.75</v>
      </c>
      <c r="BD51" s="118">
        <f>SUM(E51:BC51)</f>
        <v>43.5</v>
      </c>
    </row>
    <row r="52" spans="2:56" x14ac:dyDescent="0.25"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</row>
    <row r="53" spans="2:56" s="1" customFormat="1" ht="18.75" x14ac:dyDescent="0.3">
      <c r="B53" s="282" t="s">
        <v>183</v>
      </c>
      <c r="C53" s="283"/>
      <c r="D53" s="283"/>
      <c r="E53" s="131" t="s">
        <v>131</v>
      </c>
      <c r="F53" s="11" t="s">
        <v>130</v>
      </c>
      <c r="G53" s="11" t="s">
        <v>132</v>
      </c>
      <c r="H53" s="11" t="s">
        <v>133</v>
      </c>
      <c r="I53" s="11" t="s">
        <v>134</v>
      </c>
      <c r="J53" s="11" t="s">
        <v>135</v>
      </c>
      <c r="K53" s="11" t="s">
        <v>136</v>
      </c>
      <c r="L53" s="11" t="s">
        <v>137</v>
      </c>
      <c r="M53" s="161" t="s">
        <v>138</v>
      </c>
      <c r="N53" s="161" t="s">
        <v>139</v>
      </c>
      <c r="O53" s="162" t="s">
        <v>140</v>
      </c>
      <c r="P53" s="162" t="s">
        <v>141</v>
      </c>
      <c r="Q53" s="161" t="s">
        <v>142</v>
      </c>
      <c r="R53" s="161" t="s">
        <v>143</v>
      </c>
      <c r="S53" s="161" t="s">
        <v>179</v>
      </c>
      <c r="T53" s="161" t="s">
        <v>144</v>
      </c>
      <c r="U53" s="161" t="s">
        <v>145</v>
      </c>
      <c r="V53" s="161" t="s">
        <v>146</v>
      </c>
      <c r="W53" s="161" t="s">
        <v>147</v>
      </c>
      <c r="X53" s="161" t="s">
        <v>148</v>
      </c>
      <c r="Y53" s="161" t="s">
        <v>149</v>
      </c>
      <c r="Z53" s="161" t="s">
        <v>150</v>
      </c>
      <c r="AA53" s="161" t="s">
        <v>151</v>
      </c>
      <c r="AB53" s="161" t="s">
        <v>152</v>
      </c>
      <c r="AC53" s="161" t="s">
        <v>153</v>
      </c>
      <c r="AD53" s="161" t="s">
        <v>154</v>
      </c>
      <c r="AE53" s="161" t="s">
        <v>155</v>
      </c>
      <c r="AF53" s="161" t="s">
        <v>156</v>
      </c>
      <c r="AG53" s="161" t="s">
        <v>157</v>
      </c>
      <c r="AH53" s="161" t="s">
        <v>158</v>
      </c>
      <c r="AI53" s="161" t="s">
        <v>159</v>
      </c>
      <c r="AJ53" s="161" t="s">
        <v>160</v>
      </c>
      <c r="AK53" s="161" t="s">
        <v>161</v>
      </c>
      <c r="AL53" s="161" t="s">
        <v>162</v>
      </c>
      <c r="AM53" s="161" t="s">
        <v>163</v>
      </c>
      <c r="AN53" s="161" t="s">
        <v>164</v>
      </c>
      <c r="AO53" s="161" t="s">
        <v>165</v>
      </c>
      <c r="AP53" s="161" t="s">
        <v>166</v>
      </c>
      <c r="AQ53" s="161" t="s">
        <v>180</v>
      </c>
      <c r="AR53" s="161" t="s">
        <v>181</v>
      </c>
      <c r="AS53" s="161" t="s">
        <v>167</v>
      </c>
      <c r="AT53" s="161" t="s">
        <v>168</v>
      </c>
      <c r="AU53" s="161" t="s">
        <v>169</v>
      </c>
      <c r="AV53" s="161" t="s">
        <v>170</v>
      </c>
      <c r="AW53" s="161" t="s">
        <v>171</v>
      </c>
      <c r="AX53" s="161" t="s">
        <v>172</v>
      </c>
      <c r="AY53" s="161" t="s">
        <v>173</v>
      </c>
      <c r="AZ53" s="161" t="s">
        <v>174</v>
      </c>
      <c r="BA53" s="161" t="s">
        <v>175</v>
      </c>
      <c r="BB53" s="161" t="s">
        <v>176</v>
      </c>
      <c r="BC53" s="163" t="s">
        <v>177</v>
      </c>
      <c r="BD53" s="129" t="s">
        <v>178</v>
      </c>
    </row>
    <row r="54" spans="2:56" ht="15" customHeight="1" x14ac:dyDescent="0.25">
      <c r="B54" s="15" t="s">
        <v>55</v>
      </c>
      <c r="C54" s="315" t="s">
        <v>117</v>
      </c>
      <c r="D54" s="315"/>
      <c r="E54" s="100"/>
      <c r="F54" s="100"/>
      <c r="G54" s="100"/>
      <c r="H54" s="117"/>
      <c r="I54" s="100"/>
      <c r="J54" s="100"/>
      <c r="K54" s="100"/>
      <c r="L54" s="100"/>
      <c r="M54" s="100"/>
      <c r="N54" s="100"/>
      <c r="O54" s="100"/>
      <c r="P54" s="100"/>
      <c r="Q54" s="100"/>
      <c r="R54" s="117"/>
      <c r="S54" s="100"/>
      <c r="T54" s="117"/>
      <c r="U54" s="117"/>
      <c r="V54" s="117"/>
      <c r="W54" s="117"/>
      <c r="X54" s="117"/>
      <c r="Y54" s="117"/>
      <c r="Z54" s="117"/>
      <c r="AA54" s="117"/>
      <c r="AB54" s="117"/>
      <c r="AC54" s="117" t="s">
        <v>54</v>
      </c>
      <c r="AD54" s="117" t="s">
        <v>54</v>
      </c>
      <c r="AE54" s="117" t="s">
        <v>54</v>
      </c>
      <c r="AF54" s="117" t="s">
        <v>54</v>
      </c>
      <c r="AG54" s="117" t="s">
        <v>54</v>
      </c>
      <c r="AH54" s="117" t="s">
        <v>54</v>
      </c>
      <c r="AI54" s="117" t="s">
        <v>54</v>
      </c>
      <c r="AJ54" s="117" t="s">
        <v>54</v>
      </c>
      <c r="AK54" s="117" t="s">
        <v>54</v>
      </c>
      <c r="AL54" s="117" t="s">
        <v>54</v>
      </c>
      <c r="AM54" s="117" t="s">
        <v>54</v>
      </c>
      <c r="AN54" s="117" t="s">
        <v>54</v>
      </c>
      <c r="AO54" s="117" t="s">
        <v>54</v>
      </c>
      <c r="AP54" s="117" t="s">
        <v>54</v>
      </c>
      <c r="AQ54" s="117" t="s">
        <v>54</v>
      </c>
      <c r="AR54" s="117" t="s">
        <v>54</v>
      </c>
      <c r="AS54" s="117" t="s">
        <v>54</v>
      </c>
      <c r="AT54" s="117" t="s">
        <v>54</v>
      </c>
      <c r="AU54" s="117" t="s">
        <v>54</v>
      </c>
      <c r="AV54" s="117" t="s">
        <v>54</v>
      </c>
      <c r="AW54" s="117" t="s">
        <v>54</v>
      </c>
      <c r="AX54" s="117" t="s">
        <v>54</v>
      </c>
      <c r="AY54" s="117" t="s">
        <v>54</v>
      </c>
      <c r="AZ54" s="117" t="s">
        <v>54</v>
      </c>
      <c r="BA54" s="117" t="s">
        <v>54</v>
      </c>
      <c r="BB54" s="117" t="s">
        <v>54</v>
      </c>
      <c r="BC54" s="117" t="s">
        <v>54</v>
      </c>
      <c r="BD54" s="118">
        <f t="shared" ref="BD54:BD67" si="6">COUNTA(E54:BC54)*0.25</f>
        <v>6.75</v>
      </c>
    </row>
    <row r="55" spans="2:56" ht="15" customHeight="1" x14ac:dyDescent="0.25">
      <c r="B55" s="16" t="s">
        <v>56</v>
      </c>
      <c r="C55" s="315" t="s">
        <v>118</v>
      </c>
      <c r="D55" s="315"/>
      <c r="E55" s="100"/>
      <c r="F55" s="111"/>
      <c r="G55" s="111"/>
      <c r="H55" s="117"/>
      <c r="I55" s="111"/>
      <c r="J55" s="111"/>
      <c r="K55" s="111"/>
      <c r="L55" s="111"/>
      <c r="M55" s="122" t="s">
        <v>57</v>
      </c>
      <c r="N55" s="122" t="s">
        <v>57</v>
      </c>
      <c r="O55" s="122" t="s">
        <v>57</v>
      </c>
      <c r="P55" s="122" t="s">
        <v>57</v>
      </c>
      <c r="Q55" s="122" t="s">
        <v>57</v>
      </c>
      <c r="R55" s="122" t="s">
        <v>57</v>
      </c>
      <c r="S55" s="122" t="s">
        <v>57</v>
      </c>
      <c r="T55" s="122" t="s">
        <v>57</v>
      </c>
      <c r="U55" s="122" t="s">
        <v>57</v>
      </c>
      <c r="V55" s="122" t="s">
        <v>57</v>
      </c>
      <c r="W55" s="122" t="s">
        <v>57</v>
      </c>
      <c r="X55" s="122" t="s">
        <v>57</v>
      </c>
      <c r="Y55" s="122" t="s">
        <v>57</v>
      </c>
      <c r="Z55" s="122" t="s">
        <v>57</v>
      </c>
      <c r="AA55" s="122" t="s">
        <v>57</v>
      </c>
      <c r="AB55" s="122" t="s">
        <v>57</v>
      </c>
      <c r="AC55" s="122" t="s">
        <v>57</v>
      </c>
      <c r="AD55" s="122" t="s">
        <v>57</v>
      </c>
      <c r="AE55" s="122" t="s">
        <v>57</v>
      </c>
      <c r="AF55" s="122" t="s">
        <v>57</v>
      </c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29">
        <f t="shared" si="6"/>
        <v>5</v>
      </c>
    </row>
    <row r="56" spans="2:56" ht="15" customHeight="1" x14ac:dyDescent="0.25">
      <c r="B56" s="130"/>
      <c r="C56" s="315" t="s">
        <v>120</v>
      </c>
      <c r="D56" s="315" t="s">
        <v>60</v>
      </c>
      <c r="E56" s="117"/>
      <c r="F56" s="117"/>
      <c r="G56" s="117" t="s">
        <v>54</v>
      </c>
      <c r="H56" s="117" t="s">
        <v>54</v>
      </c>
      <c r="I56" s="117" t="s">
        <v>54</v>
      </c>
      <c r="J56" s="117" t="s">
        <v>54</v>
      </c>
      <c r="K56" s="117" t="s">
        <v>54</v>
      </c>
      <c r="L56" s="117" t="s">
        <v>54</v>
      </c>
      <c r="M56" s="117" t="s">
        <v>54</v>
      </c>
      <c r="N56" s="117" t="s">
        <v>54</v>
      </c>
      <c r="O56" s="117" t="s">
        <v>54</v>
      </c>
      <c r="P56" s="117" t="s">
        <v>54</v>
      </c>
      <c r="Q56" s="117" t="s">
        <v>54</v>
      </c>
      <c r="R56" s="117" t="s">
        <v>54</v>
      </c>
      <c r="S56" s="117" t="s">
        <v>54</v>
      </c>
      <c r="T56" s="117" t="s">
        <v>54</v>
      </c>
      <c r="U56" s="117" t="s">
        <v>54</v>
      </c>
      <c r="V56" s="122" t="s">
        <v>57</v>
      </c>
      <c r="W56" s="122" t="s">
        <v>57</v>
      </c>
      <c r="X56" s="122" t="s">
        <v>57</v>
      </c>
      <c r="Y56" s="122" t="s">
        <v>57</v>
      </c>
      <c r="Z56" s="122" t="s">
        <v>57</v>
      </c>
      <c r="AA56" s="122" t="s">
        <v>57</v>
      </c>
      <c r="AB56" s="122" t="s">
        <v>57</v>
      </c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29">
        <f t="shared" si="6"/>
        <v>5.5</v>
      </c>
    </row>
    <row r="57" spans="2:56" ht="15" customHeight="1" x14ac:dyDescent="0.25">
      <c r="B57" s="286" t="s">
        <v>2</v>
      </c>
      <c r="C57" s="315" t="s">
        <v>119</v>
      </c>
      <c r="D57" s="315" t="s">
        <v>60</v>
      </c>
      <c r="E57" s="111"/>
      <c r="F57" s="111"/>
      <c r="G57" s="122" t="s">
        <v>57</v>
      </c>
      <c r="H57" s="122" t="s">
        <v>57</v>
      </c>
      <c r="I57" s="122" t="s">
        <v>57</v>
      </c>
      <c r="J57" s="122" t="s">
        <v>57</v>
      </c>
      <c r="K57" s="122" t="s">
        <v>57</v>
      </c>
      <c r="L57" s="122" t="s">
        <v>57</v>
      </c>
      <c r="M57" s="122" t="s">
        <v>57</v>
      </c>
      <c r="N57" s="117" t="s">
        <v>54</v>
      </c>
      <c r="O57" s="117" t="s">
        <v>54</v>
      </c>
      <c r="P57" s="117" t="s">
        <v>54</v>
      </c>
      <c r="Q57" s="117" t="s">
        <v>54</v>
      </c>
      <c r="R57" s="117" t="s">
        <v>54</v>
      </c>
      <c r="S57" s="117" t="s">
        <v>54</v>
      </c>
      <c r="T57" s="117" t="s">
        <v>54</v>
      </c>
      <c r="U57" s="117" t="s">
        <v>54</v>
      </c>
      <c r="V57" s="122" t="s">
        <v>57</v>
      </c>
      <c r="W57" s="122" t="s">
        <v>57</v>
      </c>
      <c r="X57" s="122" t="s">
        <v>57</v>
      </c>
      <c r="Y57" s="117" t="s">
        <v>54</v>
      </c>
      <c r="Z57" s="117" t="s">
        <v>54</v>
      </c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22" t="s">
        <v>57</v>
      </c>
      <c r="AL57" s="117" t="s">
        <v>54</v>
      </c>
      <c r="AM57" s="117" t="s">
        <v>54</v>
      </c>
      <c r="AN57" s="117" t="s">
        <v>54</v>
      </c>
      <c r="AO57" s="117" t="s">
        <v>54</v>
      </c>
      <c r="AP57" s="117" t="s">
        <v>54</v>
      </c>
      <c r="AQ57" s="117" t="s">
        <v>54</v>
      </c>
      <c r="AR57" s="117" t="s">
        <v>54</v>
      </c>
      <c r="AS57" s="117" t="s">
        <v>54</v>
      </c>
      <c r="AT57" s="117" t="s">
        <v>54</v>
      </c>
      <c r="AU57" s="117" t="s">
        <v>54</v>
      </c>
      <c r="AV57" s="117" t="s">
        <v>54</v>
      </c>
      <c r="AW57" s="117" t="s">
        <v>54</v>
      </c>
      <c r="AX57" s="117" t="s">
        <v>54</v>
      </c>
      <c r="AY57" s="117" t="s">
        <v>54</v>
      </c>
      <c r="AZ57" s="117" t="s">
        <v>54</v>
      </c>
      <c r="BA57" s="117" t="s">
        <v>54</v>
      </c>
      <c r="BB57" s="117" t="s">
        <v>54</v>
      </c>
      <c r="BC57" s="117" t="s">
        <v>54</v>
      </c>
      <c r="BD57" s="129">
        <f t="shared" si="6"/>
        <v>9.75</v>
      </c>
    </row>
    <row r="58" spans="2:56" ht="15" customHeight="1" x14ac:dyDescent="0.25">
      <c r="B58" s="284"/>
      <c r="C58" s="315" t="s">
        <v>121</v>
      </c>
      <c r="D58" s="315" t="s">
        <v>61</v>
      </c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 t="s">
        <v>57</v>
      </c>
      <c r="P58" s="122" t="s">
        <v>57</v>
      </c>
      <c r="Q58" s="122" t="s">
        <v>57</v>
      </c>
      <c r="R58" s="122" t="s">
        <v>57</v>
      </c>
      <c r="S58" s="122" t="s">
        <v>57</v>
      </c>
      <c r="T58" s="122" t="s">
        <v>57</v>
      </c>
      <c r="U58" s="122" t="s">
        <v>57</v>
      </c>
      <c r="V58" s="122" t="s">
        <v>57</v>
      </c>
      <c r="W58" s="122" t="s">
        <v>57</v>
      </c>
      <c r="X58" s="122" t="s">
        <v>57</v>
      </c>
      <c r="Y58" s="122"/>
      <c r="Z58" s="122"/>
      <c r="AA58" s="122"/>
      <c r="AB58" s="122"/>
      <c r="AC58" s="122"/>
      <c r="AD58" s="122"/>
      <c r="AE58" s="122"/>
      <c r="AF58" s="122"/>
      <c r="AG58" s="122" t="s">
        <v>57</v>
      </c>
      <c r="AH58" s="122" t="s">
        <v>57</v>
      </c>
      <c r="AI58" s="122" t="s">
        <v>57</v>
      </c>
      <c r="AJ58" s="122" t="s">
        <v>57</v>
      </c>
      <c r="AK58" s="122" t="s">
        <v>57</v>
      </c>
      <c r="AL58" s="122" t="s">
        <v>57</v>
      </c>
      <c r="AM58" s="122" t="s">
        <v>57</v>
      </c>
      <c r="AN58" s="122" t="s">
        <v>57</v>
      </c>
      <c r="AO58" s="122" t="s">
        <v>57</v>
      </c>
      <c r="AP58" s="122" t="s">
        <v>57</v>
      </c>
      <c r="AQ58" s="122" t="s">
        <v>57</v>
      </c>
      <c r="AR58" s="122" t="s">
        <v>57</v>
      </c>
      <c r="AS58" s="122" t="s">
        <v>57</v>
      </c>
      <c r="AT58" s="122" t="s">
        <v>57</v>
      </c>
      <c r="AU58" s="122" t="s">
        <v>57</v>
      </c>
      <c r="AV58" s="122" t="s">
        <v>57</v>
      </c>
      <c r="AW58" s="122" t="s">
        <v>57</v>
      </c>
      <c r="AX58" s="122" t="s">
        <v>57</v>
      </c>
      <c r="AY58" s="122" t="s">
        <v>57</v>
      </c>
      <c r="AZ58" s="122" t="s">
        <v>57</v>
      </c>
      <c r="BA58" s="122" t="s">
        <v>57</v>
      </c>
      <c r="BB58" s="122" t="s">
        <v>57</v>
      </c>
      <c r="BC58" s="122" t="s">
        <v>57</v>
      </c>
      <c r="BD58" s="129">
        <f t="shared" si="6"/>
        <v>8.25</v>
      </c>
    </row>
    <row r="59" spans="2:56" ht="15" customHeight="1" x14ac:dyDescent="0.25">
      <c r="B59" s="284"/>
      <c r="C59" s="318" t="s">
        <v>182</v>
      </c>
      <c r="D59" s="319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129">
        <f t="shared" si="6"/>
        <v>0</v>
      </c>
    </row>
    <row r="60" spans="2:56" ht="15" customHeight="1" x14ac:dyDescent="0.25">
      <c r="B60" s="284"/>
      <c r="C60" s="320" t="s">
        <v>122</v>
      </c>
      <c r="D60" s="320" t="s">
        <v>62</v>
      </c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100"/>
      <c r="R60" s="117"/>
      <c r="S60" s="100"/>
      <c r="T60" s="100"/>
      <c r="U60" s="100"/>
      <c r="V60" s="100"/>
      <c r="W60" s="100"/>
      <c r="X60" s="100"/>
      <c r="Y60" s="100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129">
        <f t="shared" si="6"/>
        <v>0</v>
      </c>
    </row>
    <row r="61" spans="2:56" ht="15" customHeight="1" x14ac:dyDescent="0.25">
      <c r="B61" s="284"/>
      <c r="C61" s="320" t="s">
        <v>123</v>
      </c>
      <c r="D61" s="320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111"/>
      <c r="R61" s="117"/>
      <c r="S61" s="111"/>
      <c r="T61" s="111"/>
      <c r="U61" s="111"/>
      <c r="V61" s="111"/>
      <c r="W61" s="111"/>
      <c r="X61" s="111"/>
      <c r="Y61" s="111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29">
        <f t="shared" si="6"/>
        <v>0</v>
      </c>
    </row>
    <row r="62" spans="2:56" ht="15" customHeight="1" x14ac:dyDescent="0.25">
      <c r="B62" s="284"/>
      <c r="C62" s="316" t="s">
        <v>124</v>
      </c>
      <c r="D62" s="317"/>
      <c r="E62" s="100"/>
      <c r="F62" s="100"/>
      <c r="G62" s="100"/>
      <c r="H62" s="117"/>
      <c r="I62" s="100"/>
      <c r="J62" s="114"/>
      <c r="K62" s="100"/>
      <c r="L62" s="100"/>
      <c r="M62" s="100"/>
      <c r="N62" s="100"/>
      <c r="O62" s="100"/>
      <c r="P62" s="100"/>
      <c r="Q62" s="100"/>
      <c r="R62" s="117"/>
      <c r="S62" s="100"/>
      <c r="T62" s="100"/>
      <c r="U62" s="100"/>
      <c r="V62" s="100"/>
      <c r="W62" s="100"/>
      <c r="X62" s="100"/>
      <c r="Y62" s="100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129">
        <f t="shared" si="6"/>
        <v>0</v>
      </c>
    </row>
    <row r="63" spans="2:56" ht="15" customHeight="1" x14ac:dyDescent="0.25">
      <c r="B63" s="284"/>
      <c r="C63" s="320" t="s">
        <v>125</v>
      </c>
      <c r="D63" s="320" t="s">
        <v>64</v>
      </c>
      <c r="E63" s="100"/>
      <c r="F63" s="100"/>
      <c r="G63" s="100"/>
      <c r="H63" s="117"/>
      <c r="I63" s="100"/>
      <c r="J63" s="100"/>
      <c r="K63" s="100"/>
      <c r="L63" s="100"/>
      <c r="M63" s="100"/>
      <c r="N63" s="100"/>
      <c r="O63" s="100"/>
      <c r="P63" s="100"/>
      <c r="Q63" s="100"/>
      <c r="R63" s="117"/>
      <c r="S63" s="100"/>
      <c r="T63" s="100"/>
      <c r="U63" s="100"/>
      <c r="V63" s="100"/>
      <c r="W63" s="100"/>
      <c r="X63" s="100"/>
      <c r="Y63" s="100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29">
        <f t="shared" si="6"/>
        <v>0</v>
      </c>
    </row>
    <row r="64" spans="2:56" ht="15" customHeight="1" x14ac:dyDescent="0.25">
      <c r="B64" s="284"/>
      <c r="C64" s="320" t="s">
        <v>126</v>
      </c>
      <c r="D64" s="320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29">
        <f t="shared" si="6"/>
        <v>0</v>
      </c>
    </row>
    <row r="65" spans="2:56" ht="15" customHeight="1" x14ac:dyDescent="0.25">
      <c r="B65" s="284"/>
      <c r="C65" s="315" t="s">
        <v>127</v>
      </c>
      <c r="D65" s="315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129">
        <f t="shared" si="6"/>
        <v>0</v>
      </c>
    </row>
    <row r="66" spans="2:56" ht="15" customHeight="1" x14ac:dyDescent="0.25">
      <c r="B66" s="284"/>
      <c r="C66" s="315" t="s">
        <v>128</v>
      </c>
      <c r="D66" s="315"/>
      <c r="E66" s="100"/>
      <c r="F66" s="100"/>
      <c r="G66" s="100"/>
      <c r="H66" s="117"/>
      <c r="I66" s="122" t="s">
        <v>57</v>
      </c>
      <c r="J66" s="122" t="s">
        <v>57</v>
      </c>
      <c r="K66" s="122" t="s">
        <v>57</v>
      </c>
      <c r="L66" s="122" t="s">
        <v>57</v>
      </c>
      <c r="M66" s="122" t="s">
        <v>57</v>
      </c>
      <c r="N66" s="122" t="s">
        <v>57</v>
      </c>
      <c r="O66" s="122" t="s">
        <v>57</v>
      </c>
      <c r="P66" s="122" t="s">
        <v>57</v>
      </c>
      <c r="Q66" s="122" t="s">
        <v>57</v>
      </c>
      <c r="R66" s="122" t="s">
        <v>57</v>
      </c>
      <c r="S66" s="122" t="s">
        <v>57</v>
      </c>
      <c r="T66" s="122" t="s">
        <v>57</v>
      </c>
      <c r="U66" s="122" t="s">
        <v>57</v>
      </c>
      <c r="V66" s="122" t="s">
        <v>57</v>
      </c>
      <c r="W66" s="122" t="s">
        <v>57</v>
      </c>
      <c r="X66" s="122" t="s">
        <v>57</v>
      </c>
      <c r="Y66" s="100"/>
      <c r="Z66" s="117"/>
      <c r="AA66" s="117"/>
      <c r="AB66" s="117"/>
      <c r="AC66" s="117"/>
      <c r="AD66" s="117"/>
      <c r="AE66" s="117"/>
      <c r="AF66" s="117"/>
      <c r="AG66" s="122" t="s">
        <v>57</v>
      </c>
      <c r="AH66" s="122" t="s">
        <v>57</v>
      </c>
      <c r="AI66" s="122" t="s">
        <v>57</v>
      </c>
      <c r="AJ66" s="122" t="s">
        <v>57</v>
      </c>
      <c r="AK66" s="122" t="s">
        <v>57</v>
      </c>
      <c r="AL66" s="122" t="s">
        <v>57</v>
      </c>
      <c r="AM66" s="122" t="s">
        <v>57</v>
      </c>
      <c r="AN66" s="122" t="s">
        <v>57</v>
      </c>
      <c r="AO66" s="122" t="s">
        <v>57</v>
      </c>
      <c r="AP66" s="122" t="s">
        <v>57</v>
      </c>
      <c r="AQ66" s="122" t="s">
        <v>57</v>
      </c>
      <c r="AR66" s="122" t="s">
        <v>57</v>
      </c>
      <c r="AS66" s="122" t="s">
        <v>57</v>
      </c>
      <c r="AT66" s="122" t="s">
        <v>57</v>
      </c>
      <c r="AU66" s="122" t="s">
        <v>57</v>
      </c>
      <c r="AV66" s="122" t="s">
        <v>57</v>
      </c>
      <c r="AW66" s="122" t="s">
        <v>57</v>
      </c>
      <c r="AX66" s="122" t="s">
        <v>57</v>
      </c>
      <c r="AY66" s="122" t="s">
        <v>57</v>
      </c>
      <c r="AZ66" s="122" t="s">
        <v>57</v>
      </c>
      <c r="BA66" s="122" t="s">
        <v>57</v>
      </c>
      <c r="BB66" s="122" t="s">
        <v>57</v>
      </c>
      <c r="BC66" s="122" t="s">
        <v>57</v>
      </c>
      <c r="BD66" s="129">
        <f t="shared" si="6"/>
        <v>9.75</v>
      </c>
    </row>
    <row r="67" spans="2:56" x14ac:dyDescent="0.25">
      <c r="B67" s="284"/>
      <c r="C67" s="316" t="s">
        <v>129</v>
      </c>
      <c r="D67" s="317"/>
      <c r="E67" s="100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122"/>
      <c r="BC67" s="122"/>
      <c r="BD67" s="129">
        <f t="shared" si="6"/>
        <v>0</v>
      </c>
    </row>
    <row r="68" spans="2:56" x14ac:dyDescent="0.25">
      <c r="B68" s="285"/>
      <c r="C68" s="291" t="s">
        <v>0</v>
      </c>
      <c r="D68" s="291"/>
      <c r="E68" s="100">
        <f>COUNTA(E54:E67)*0.25</f>
        <v>0</v>
      </c>
      <c r="F68" s="122">
        <f t="shared" ref="F68:BC68" si="7">COUNTA(F54:F67)*0.25</f>
        <v>0</v>
      </c>
      <c r="G68" s="122">
        <f t="shared" si="7"/>
        <v>0.5</v>
      </c>
      <c r="H68" s="122">
        <f t="shared" si="7"/>
        <v>0.5</v>
      </c>
      <c r="I68" s="122">
        <f t="shared" si="7"/>
        <v>0.75</v>
      </c>
      <c r="J68" s="122">
        <f t="shared" si="7"/>
        <v>0.75</v>
      </c>
      <c r="K68" s="122">
        <f t="shared" si="7"/>
        <v>0.75</v>
      </c>
      <c r="L68" s="122">
        <f t="shared" si="7"/>
        <v>0.75</v>
      </c>
      <c r="M68" s="122">
        <f t="shared" si="7"/>
        <v>1</v>
      </c>
      <c r="N68" s="122">
        <f t="shared" si="7"/>
        <v>1</v>
      </c>
      <c r="O68" s="122">
        <f t="shared" si="7"/>
        <v>1.25</v>
      </c>
      <c r="P68" s="122">
        <f t="shared" si="7"/>
        <v>1.25</v>
      </c>
      <c r="Q68" s="122">
        <f t="shared" si="7"/>
        <v>1.25</v>
      </c>
      <c r="R68" s="122">
        <f t="shared" si="7"/>
        <v>1.25</v>
      </c>
      <c r="S68" s="122">
        <f t="shared" si="7"/>
        <v>1.25</v>
      </c>
      <c r="T68" s="122">
        <f t="shared" si="7"/>
        <v>1.25</v>
      </c>
      <c r="U68" s="122">
        <f t="shared" si="7"/>
        <v>1.25</v>
      </c>
      <c r="V68" s="122">
        <f t="shared" si="7"/>
        <v>1.25</v>
      </c>
      <c r="W68" s="122">
        <f t="shared" si="7"/>
        <v>1.25</v>
      </c>
      <c r="X68" s="122">
        <f t="shared" si="7"/>
        <v>1.25</v>
      </c>
      <c r="Y68" s="122">
        <f t="shared" si="7"/>
        <v>0.75</v>
      </c>
      <c r="Z68" s="122">
        <f t="shared" si="7"/>
        <v>0.75</v>
      </c>
      <c r="AA68" s="122">
        <f t="shared" si="7"/>
        <v>0.5</v>
      </c>
      <c r="AB68" s="122">
        <f t="shared" si="7"/>
        <v>0.5</v>
      </c>
      <c r="AC68" s="122">
        <f t="shared" si="7"/>
        <v>0.5</v>
      </c>
      <c r="AD68" s="122">
        <f t="shared" si="7"/>
        <v>0.5</v>
      </c>
      <c r="AE68" s="122">
        <f t="shared" si="7"/>
        <v>0.5</v>
      </c>
      <c r="AF68" s="122">
        <f t="shared" si="7"/>
        <v>0.5</v>
      </c>
      <c r="AG68" s="122">
        <f t="shared" si="7"/>
        <v>0.75</v>
      </c>
      <c r="AH68" s="122">
        <f t="shared" si="7"/>
        <v>0.75</v>
      </c>
      <c r="AI68" s="122">
        <f t="shared" si="7"/>
        <v>0.75</v>
      </c>
      <c r="AJ68" s="122">
        <f t="shared" si="7"/>
        <v>0.75</v>
      </c>
      <c r="AK68" s="122">
        <f t="shared" si="7"/>
        <v>1</v>
      </c>
      <c r="AL68" s="122">
        <f t="shared" si="7"/>
        <v>1</v>
      </c>
      <c r="AM68" s="122">
        <f t="shared" si="7"/>
        <v>1</v>
      </c>
      <c r="AN68" s="122">
        <f t="shared" si="7"/>
        <v>1</v>
      </c>
      <c r="AO68" s="122">
        <f t="shared" si="7"/>
        <v>1</v>
      </c>
      <c r="AP68" s="122">
        <f t="shared" si="7"/>
        <v>1</v>
      </c>
      <c r="AQ68" s="122">
        <f t="shared" si="7"/>
        <v>1</v>
      </c>
      <c r="AR68" s="122">
        <f t="shared" si="7"/>
        <v>1</v>
      </c>
      <c r="AS68" s="122">
        <f t="shared" si="7"/>
        <v>1</v>
      </c>
      <c r="AT68" s="122">
        <f t="shared" si="7"/>
        <v>1</v>
      </c>
      <c r="AU68" s="122">
        <f t="shared" si="7"/>
        <v>1</v>
      </c>
      <c r="AV68" s="122">
        <f t="shared" si="7"/>
        <v>1</v>
      </c>
      <c r="AW68" s="122">
        <f t="shared" si="7"/>
        <v>1</v>
      </c>
      <c r="AX68" s="122">
        <f t="shared" si="7"/>
        <v>1</v>
      </c>
      <c r="AY68" s="122">
        <f t="shared" si="7"/>
        <v>1</v>
      </c>
      <c r="AZ68" s="122">
        <f t="shared" si="7"/>
        <v>1</v>
      </c>
      <c r="BA68" s="122">
        <f t="shared" si="7"/>
        <v>1</v>
      </c>
      <c r="BB68" s="122">
        <f t="shared" si="7"/>
        <v>1</v>
      </c>
      <c r="BC68" s="122">
        <f t="shared" si="7"/>
        <v>1</v>
      </c>
      <c r="BD68" s="118">
        <f>SUM(E68:BC68)</f>
        <v>45</v>
      </c>
    </row>
    <row r="69" spans="2:56" x14ac:dyDescent="0.25"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</row>
    <row r="70" spans="2:56" s="1" customFormat="1" ht="18.75" x14ac:dyDescent="0.3">
      <c r="B70" s="282" t="s">
        <v>187</v>
      </c>
      <c r="C70" s="283"/>
      <c r="D70" s="283"/>
      <c r="E70" s="131" t="s">
        <v>131</v>
      </c>
      <c r="F70" s="11" t="s">
        <v>130</v>
      </c>
      <c r="G70" s="11" t="s">
        <v>132</v>
      </c>
      <c r="H70" s="11" t="s">
        <v>133</v>
      </c>
      <c r="I70" s="11" t="s">
        <v>134</v>
      </c>
      <c r="J70" s="11" t="s">
        <v>135</v>
      </c>
      <c r="K70" s="11" t="s">
        <v>136</v>
      </c>
      <c r="L70" s="11" t="s">
        <v>137</v>
      </c>
      <c r="M70" s="161" t="s">
        <v>138</v>
      </c>
      <c r="N70" s="161" t="s">
        <v>139</v>
      </c>
      <c r="O70" s="162" t="s">
        <v>140</v>
      </c>
      <c r="P70" s="162" t="s">
        <v>141</v>
      </c>
      <c r="Q70" s="161" t="s">
        <v>142</v>
      </c>
      <c r="R70" s="161" t="s">
        <v>143</v>
      </c>
      <c r="S70" s="161" t="s">
        <v>179</v>
      </c>
      <c r="T70" s="161" t="s">
        <v>144</v>
      </c>
      <c r="U70" s="161" t="s">
        <v>145</v>
      </c>
      <c r="V70" s="161" t="s">
        <v>146</v>
      </c>
      <c r="W70" s="161" t="s">
        <v>147</v>
      </c>
      <c r="X70" s="161" t="s">
        <v>148</v>
      </c>
      <c r="Y70" s="161" t="s">
        <v>149</v>
      </c>
      <c r="Z70" s="161" t="s">
        <v>150</v>
      </c>
      <c r="AA70" s="161" t="s">
        <v>151</v>
      </c>
      <c r="AB70" s="161" t="s">
        <v>152</v>
      </c>
      <c r="AC70" s="161" t="s">
        <v>153</v>
      </c>
      <c r="AD70" s="161" t="s">
        <v>154</v>
      </c>
      <c r="AE70" s="161" t="s">
        <v>155</v>
      </c>
      <c r="AF70" s="161" t="s">
        <v>156</v>
      </c>
      <c r="AG70" s="161" t="s">
        <v>157</v>
      </c>
      <c r="AH70" s="161" t="s">
        <v>158</v>
      </c>
      <c r="AI70" s="161" t="s">
        <v>159</v>
      </c>
      <c r="AJ70" s="161" t="s">
        <v>160</v>
      </c>
      <c r="AK70" s="161" t="s">
        <v>161</v>
      </c>
      <c r="AL70" s="161" t="s">
        <v>162</v>
      </c>
      <c r="AM70" s="161" t="s">
        <v>163</v>
      </c>
      <c r="AN70" s="161" t="s">
        <v>164</v>
      </c>
      <c r="AO70" s="161" t="s">
        <v>165</v>
      </c>
      <c r="AP70" s="161" t="s">
        <v>166</v>
      </c>
      <c r="AQ70" s="161" t="s">
        <v>180</v>
      </c>
      <c r="AR70" s="161" t="s">
        <v>181</v>
      </c>
      <c r="AS70" s="161" t="s">
        <v>167</v>
      </c>
      <c r="AT70" s="161" t="s">
        <v>168</v>
      </c>
      <c r="AU70" s="161" t="s">
        <v>169</v>
      </c>
      <c r="AV70" s="161" t="s">
        <v>170</v>
      </c>
      <c r="AW70" s="161" t="s">
        <v>171</v>
      </c>
      <c r="AX70" s="161" t="s">
        <v>172</v>
      </c>
      <c r="AY70" s="161" t="s">
        <v>173</v>
      </c>
      <c r="AZ70" s="161" t="s">
        <v>174</v>
      </c>
      <c r="BA70" s="161" t="s">
        <v>175</v>
      </c>
      <c r="BB70" s="161" t="s">
        <v>176</v>
      </c>
      <c r="BC70" s="163" t="s">
        <v>177</v>
      </c>
      <c r="BD70" s="129" t="s">
        <v>178</v>
      </c>
    </row>
    <row r="71" spans="2:56" ht="18.75" x14ac:dyDescent="0.25">
      <c r="B71" s="15" t="s">
        <v>55</v>
      </c>
      <c r="C71" s="315" t="s">
        <v>117</v>
      </c>
      <c r="D71" s="315"/>
      <c r="E71" s="100"/>
      <c r="F71" s="100"/>
      <c r="G71" s="100"/>
      <c r="H71" s="117"/>
      <c r="I71" s="100"/>
      <c r="J71" s="100"/>
      <c r="K71" s="117"/>
      <c r="L71" s="117"/>
      <c r="M71" s="117" t="s">
        <v>54</v>
      </c>
      <c r="N71" s="117" t="s">
        <v>54</v>
      </c>
      <c r="O71" s="117" t="s">
        <v>54</v>
      </c>
      <c r="P71" s="117" t="s">
        <v>54</v>
      </c>
      <c r="Q71" s="122" t="s">
        <v>57</v>
      </c>
      <c r="R71" s="122" t="s">
        <v>57</v>
      </c>
      <c r="S71" s="122" t="s">
        <v>57</v>
      </c>
      <c r="T71" s="122" t="s">
        <v>57</v>
      </c>
      <c r="U71" s="122" t="s">
        <v>57</v>
      </c>
      <c r="V71" s="117" t="s">
        <v>54</v>
      </c>
      <c r="W71" s="117" t="s">
        <v>54</v>
      </c>
      <c r="X71" s="117" t="s">
        <v>54</v>
      </c>
      <c r="Y71" s="117"/>
      <c r="Z71" s="117"/>
      <c r="AA71" s="117"/>
      <c r="AB71" s="117"/>
      <c r="AC71" s="117"/>
      <c r="AD71" s="117"/>
      <c r="AE71" s="117"/>
      <c r="AF71" s="117"/>
      <c r="AG71" s="117" t="s">
        <v>54</v>
      </c>
      <c r="AH71" s="117" t="s">
        <v>54</v>
      </c>
      <c r="AI71" s="117" t="s">
        <v>54</v>
      </c>
      <c r="AJ71" s="117" t="s">
        <v>54</v>
      </c>
      <c r="AK71" s="117" t="s">
        <v>54</v>
      </c>
      <c r="AL71" s="117" t="s">
        <v>54</v>
      </c>
      <c r="AM71" s="117" t="s">
        <v>54</v>
      </c>
      <c r="AN71" s="117" t="s">
        <v>54</v>
      </c>
      <c r="AO71" s="117" t="s">
        <v>54</v>
      </c>
      <c r="AP71" s="117" t="s">
        <v>54</v>
      </c>
      <c r="AQ71" s="117" t="s">
        <v>54</v>
      </c>
      <c r="AR71" s="117" t="s">
        <v>54</v>
      </c>
      <c r="AS71" s="117" t="s">
        <v>54</v>
      </c>
      <c r="AT71" s="117" t="s">
        <v>54</v>
      </c>
      <c r="AU71" s="117" t="s">
        <v>54</v>
      </c>
      <c r="AV71" s="117" t="s">
        <v>54</v>
      </c>
      <c r="AW71" s="117" t="s">
        <v>54</v>
      </c>
      <c r="AX71" s="117" t="s">
        <v>54</v>
      </c>
      <c r="AY71" s="117" t="s">
        <v>54</v>
      </c>
      <c r="AZ71" s="117" t="s">
        <v>54</v>
      </c>
      <c r="BA71" s="117" t="s">
        <v>54</v>
      </c>
      <c r="BB71" s="117" t="s">
        <v>54</v>
      </c>
      <c r="BC71" s="117" t="s">
        <v>54</v>
      </c>
      <c r="BD71" s="118">
        <f>COUNTA(E71:BC71)*0.25</f>
        <v>8.75</v>
      </c>
    </row>
    <row r="72" spans="2:56" ht="18.75" x14ac:dyDescent="0.25">
      <c r="B72" s="16" t="s">
        <v>56</v>
      </c>
      <c r="C72" s="315" t="s">
        <v>118</v>
      </c>
      <c r="D72" s="315"/>
      <c r="E72" s="100"/>
      <c r="F72" s="111"/>
      <c r="G72" s="111"/>
      <c r="H72" s="117"/>
      <c r="I72" s="111"/>
      <c r="J72" s="111"/>
      <c r="K72" s="111"/>
      <c r="L72" s="111"/>
      <c r="M72" s="111"/>
      <c r="N72" s="111"/>
      <c r="O72" s="111"/>
      <c r="P72" s="111"/>
      <c r="Q72" s="111"/>
      <c r="R72" s="117"/>
      <c r="S72" s="111"/>
      <c r="T72" s="100"/>
      <c r="U72" s="100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 t="s">
        <v>54</v>
      </c>
      <c r="AH72" s="117" t="s">
        <v>54</v>
      </c>
      <c r="AI72" s="117" t="s">
        <v>54</v>
      </c>
      <c r="AJ72" s="117" t="s">
        <v>54</v>
      </c>
      <c r="AK72" s="117" t="s">
        <v>54</v>
      </c>
      <c r="AL72" s="117" t="s">
        <v>54</v>
      </c>
      <c r="AM72" s="117" t="s">
        <v>54</v>
      </c>
      <c r="AN72" s="117" t="s">
        <v>54</v>
      </c>
      <c r="AO72" s="117" t="s">
        <v>54</v>
      </c>
      <c r="AP72" s="117" t="s">
        <v>54</v>
      </c>
      <c r="AQ72" s="117" t="s">
        <v>54</v>
      </c>
      <c r="AR72" s="117" t="s">
        <v>54</v>
      </c>
      <c r="AS72" s="117" t="s">
        <v>54</v>
      </c>
      <c r="AT72" s="117" t="s">
        <v>54</v>
      </c>
      <c r="AU72" s="117" t="s">
        <v>54</v>
      </c>
      <c r="AV72" s="117" t="s">
        <v>54</v>
      </c>
      <c r="AW72" s="117" t="s">
        <v>54</v>
      </c>
      <c r="AX72" s="117" t="s">
        <v>54</v>
      </c>
      <c r="AY72" s="117" t="s">
        <v>54</v>
      </c>
      <c r="AZ72" s="117" t="s">
        <v>54</v>
      </c>
      <c r="BA72" s="117" t="s">
        <v>54</v>
      </c>
      <c r="BB72" s="117" t="s">
        <v>54</v>
      </c>
      <c r="BC72" s="117" t="s">
        <v>54</v>
      </c>
      <c r="BD72" s="129">
        <f t="shared" ref="BD72:BD84" si="8">COUNTA(E72:BC72)*0.25</f>
        <v>5.75</v>
      </c>
    </row>
    <row r="73" spans="2:56" ht="18.75" x14ac:dyDescent="0.25">
      <c r="B73" s="130"/>
      <c r="C73" s="315" t="s">
        <v>120</v>
      </c>
      <c r="D73" s="315" t="s">
        <v>60</v>
      </c>
      <c r="E73" s="117"/>
      <c r="F73" s="117"/>
      <c r="G73" s="117" t="s">
        <v>54</v>
      </c>
      <c r="H73" s="117" t="s">
        <v>54</v>
      </c>
      <c r="I73" s="117" t="s">
        <v>54</v>
      </c>
      <c r="J73" s="117" t="s">
        <v>54</v>
      </c>
      <c r="K73" s="117" t="s">
        <v>54</v>
      </c>
      <c r="L73" s="117" t="s">
        <v>54</v>
      </c>
      <c r="M73" s="117" t="s">
        <v>54</v>
      </c>
      <c r="N73" s="117" t="s">
        <v>54</v>
      </c>
      <c r="O73" s="117" t="s">
        <v>54</v>
      </c>
      <c r="P73" s="117" t="s">
        <v>54</v>
      </c>
      <c r="Q73" s="117" t="s">
        <v>54</v>
      </c>
      <c r="R73" s="117" t="s">
        <v>54</v>
      </c>
      <c r="S73" s="117" t="s">
        <v>54</v>
      </c>
      <c r="T73" s="117" t="s">
        <v>54</v>
      </c>
      <c r="U73" s="117" t="s">
        <v>54</v>
      </c>
      <c r="V73" s="122" t="s">
        <v>57</v>
      </c>
      <c r="W73" s="122" t="s">
        <v>57</v>
      </c>
      <c r="X73" s="122" t="s">
        <v>57</v>
      </c>
      <c r="Y73" s="122" t="s">
        <v>57</v>
      </c>
      <c r="Z73" s="122" t="s">
        <v>57</v>
      </c>
      <c r="AA73" s="122" t="s">
        <v>57</v>
      </c>
      <c r="AB73" s="122" t="s">
        <v>57</v>
      </c>
      <c r="AC73" s="122" t="s">
        <v>57</v>
      </c>
      <c r="AD73" s="122" t="s">
        <v>57</v>
      </c>
      <c r="AE73" s="122" t="s">
        <v>57</v>
      </c>
      <c r="AF73" s="122" t="s">
        <v>57</v>
      </c>
      <c r="AG73" s="117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29">
        <f t="shared" si="8"/>
        <v>6.5</v>
      </c>
    </row>
    <row r="74" spans="2:56" x14ac:dyDescent="0.25">
      <c r="B74" s="286" t="s">
        <v>3</v>
      </c>
      <c r="C74" s="315" t="s">
        <v>119</v>
      </c>
      <c r="D74" s="315" t="s">
        <v>60</v>
      </c>
      <c r="E74" s="111"/>
      <c r="F74" s="117"/>
      <c r="G74" s="117"/>
      <c r="H74" s="117"/>
      <c r="I74" s="117"/>
      <c r="J74" s="117"/>
      <c r="K74" s="117"/>
      <c r="L74" s="117"/>
      <c r="M74" s="117" t="s">
        <v>54</v>
      </c>
      <c r="N74" s="122" t="s">
        <v>57</v>
      </c>
      <c r="O74" s="122" t="s">
        <v>57</v>
      </c>
      <c r="P74" s="122" t="s">
        <v>57</v>
      </c>
      <c r="Q74" s="122" t="s">
        <v>57</v>
      </c>
      <c r="R74" s="122" t="s">
        <v>57</v>
      </c>
      <c r="S74" s="122" t="s">
        <v>57</v>
      </c>
      <c r="T74" s="122" t="s">
        <v>57</v>
      </c>
      <c r="U74" s="122" t="s">
        <v>57</v>
      </c>
      <c r="V74" s="122" t="s">
        <v>57</v>
      </c>
      <c r="W74" s="122" t="s">
        <v>57</v>
      </c>
      <c r="X74" s="122" t="s">
        <v>57</v>
      </c>
      <c r="Y74" s="117" t="s">
        <v>54</v>
      </c>
      <c r="Z74" s="117" t="s">
        <v>54</v>
      </c>
      <c r="AA74" s="117" t="s">
        <v>54</v>
      </c>
      <c r="AB74" s="117" t="s">
        <v>54</v>
      </c>
      <c r="AC74" s="117" t="s">
        <v>54</v>
      </c>
      <c r="AD74" s="117" t="s">
        <v>54</v>
      </c>
      <c r="AE74" s="117" t="s">
        <v>54</v>
      </c>
      <c r="AF74" s="117" t="s">
        <v>54</v>
      </c>
      <c r="AG74" s="117"/>
      <c r="AH74" s="117"/>
      <c r="AI74" s="117"/>
      <c r="AJ74" s="117"/>
      <c r="AK74" s="117"/>
      <c r="AL74" s="117"/>
      <c r="AM74" s="117"/>
      <c r="AN74" s="117"/>
      <c r="AO74" s="117"/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29">
        <f t="shared" si="8"/>
        <v>5</v>
      </c>
    </row>
    <row r="75" spans="2:56" x14ac:dyDescent="0.25">
      <c r="B75" s="284"/>
      <c r="C75" s="315" t="s">
        <v>121</v>
      </c>
      <c r="D75" s="315" t="s">
        <v>61</v>
      </c>
      <c r="E75" s="122"/>
      <c r="F75" s="122"/>
      <c r="G75" s="122"/>
      <c r="H75" s="122"/>
      <c r="I75" s="122"/>
      <c r="J75" s="122"/>
      <c r="K75" s="122"/>
      <c r="L75" s="122"/>
      <c r="M75" s="122" t="s">
        <v>57</v>
      </c>
      <c r="N75" s="122" t="s">
        <v>57</v>
      </c>
      <c r="O75" s="122" t="s">
        <v>57</v>
      </c>
      <c r="P75" s="122" t="s">
        <v>57</v>
      </c>
      <c r="Q75" s="122" t="s">
        <v>57</v>
      </c>
      <c r="R75" s="122" t="s">
        <v>57</v>
      </c>
      <c r="S75" s="122" t="s">
        <v>57</v>
      </c>
      <c r="T75" s="122" t="s">
        <v>57</v>
      </c>
      <c r="U75" s="122" t="s">
        <v>57</v>
      </c>
      <c r="V75" s="122" t="s">
        <v>57</v>
      </c>
      <c r="W75" s="122" t="s">
        <v>57</v>
      </c>
      <c r="X75" s="122" t="s">
        <v>57</v>
      </c>
      <c r="Y75" s="122" t="s">
        <v>57</v>
      </c>
      <c r="Z75" s="122" t="s">
        <v>57</v>
      </c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 t="s">
        <v>57</v>
      </c>
      <c r="AL75" s="122" t="s">
        <v>57</v>
      </c>
      <c r="AM75" s="122" t="s">
        <v>57</v>
      </c>
      <c r="AN75" s="122" t="s">
        <v>57</v>
      </c>
      <c r="AO75" s="122" t="s">
        <v>57</v>
      </c>
      <c r="AP75" s="122" t="s">
        <v>57</v>
      </c>
      <c r="AQ75" s="122" t="s">
        <v>57</v>
      </c>
      <c r="AR75" s="122" t="s">
        <v>57</v>
      </c>
      <c r="AS75" s="122" t="s">
        <v>57</v>
      </c>
      <c r="AT75" s="122" t="s">
        <v>57</v>
      </c>
      <c r="AU75" s="122" t="s">
        <v>57</v>
      </c>
      <c r="AV75" s="122" t="s">
        <v>57</v>
      </c>
      <c r="AW75" s="122" t="s">
        <v>57</v>
      </c>
      <c r="AX75" s="122" t="s">
        <v>57</v>
      </c>
      <c r="AY75" s="122" t="s">
        <v>57</v>
      </c>
      <c r="AZ75" s="122" t="s">
        <v>57</v>
      </c>
      <c r="BA75" s="122" t="s">
        <v>57</v>
      </c>
      <c r="BB75" s="122" t="s">
        <v>57</v>
      </c>
      <c r="BC75" s="122" t="s">
        <v>57</v>
      </c>
      <c r="BD75" s="129">
        <f t="shared" si="8"/>
        <v>8.25</v>
      </c>
    </row>
    <row r="76" spans="2:56" x14ac:dyDescent="0.25">
      <c r="B76" s="284"/>
      <c r="C76" s="318" t="s">
        <v>182</v>
      </c>
      <c r="D76" s="319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 t="s">
        <v>54</v>
      </c>
      <c r="AM76" s="117" t="s">
        <v>54</v>
      </c>
      <c r="AN76" s="117" t="s">
        <v>54</v>
      </c>
      <c r="AO76" s="117" t="s">
        <v>54</v>
      </c>
      <c r="AP76" s="117" t="s">
        <v>54</v>
      </c>
      <c r="AQ76" s="117" t="s">
        <v>54</v>
      </c>
      <c r="AR76" s="117" t="s">
        <v>54</v>
      </c>
      <c r="AS76" s="117" t="s">
        <v>54</v>
      </c>
      <c r="AT76" s="117" t="s">
        <v>54</v>
      </c>
      <c r="AU76" s="117" t="s">
        <v>54</v>
      </c>
      <c r="AV76" s="117" t="s">
        <v>54</v>
      </c>
      <c r="AW76" s="117" t="s">
        <v>54</v>
      </c>
      <c r="AX76" s="117" t="s">
        <v>54</v>
      </c>
      <c r="AY76" s="117" t="s">
        <v>54</v>
      </c>
      <c r="AZ76" s="117" t="s">
        <v>54</v>
      </c>
      <c r="BA76" s="117" t="s">
        <v>54</v>
      </c>
      <c r="BB76" s="117" t="s">
        <v>54</v>
      </c>
      <c r="BC76" s="117" t="s">
        <v>54</v>
      </c>
      <c r="BD76" s="129">
        <f t="shared" si="8"/>
        <v>4.5</v>
      </c>
    </row>
    <row r="77" spans="2:56" x14ac:dyDescent="0.25">
      <c r="B77" s="284"/>
      <c r="C77" s="320" t="s">
        <v>122</v>
      </c>
      <c r="D77" s="320" t="s">
        <v>62</v>
      </c>
      <c r="E77" s="100"/>
      <c r="F77" s="100"/>
      <c r="G77" s="100"/>
      <c r="H77" s="117"/>
      <c r="I77" s="100"/>
      <c r="J77" s="100"/>
      <c r="K77" s="100"/>
      <c r="L77" s="100"/>
      <c r="M77" s="100"/>
      <c r="N77" s="100"/>
      <c r="O77" s="100"/>
      <c r="P77" s="100"/>
      <c r="Q77" s="100"/>
      <c r="R77" s="117"/>
      <c r="S77" s="100"/>
      <c r="T77" s="100"/>
      <c r="U77" s="100"/>
      <c r="V77" s="100"/>
      <c r="W77" s="100"/>
      <c r="X77" s="100"/>
      <c r="Y77" s="100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29">
        <f t="shared" si="8"/>
        <v>0</v>
      </c>
    </row>
    <row r="78" spans="2:56" x14ac:dyDescent="0.25">
      <c r="B78" s="284"/>
      <c r="C78" s="320" t="s">
        <v>123</v>
      </c>
      <c r="D78" s="320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100"/>
      <c r="P78" s="100"/>
      <c r="Q78" s="100"/>
      <c r="R78" s="117"/>
      <c r="S78" s="100"/>
      <c r="T78" s="100"/>
      <c r="U78" s="100"/>
      <c r="V78" s="100"/>
      <c r="W78" s="100"/>
      <c r="X78" s="100"/>
      <c r="Y78" s="100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29">
        <f t="shared" si="8"/>
        <v>0</v>
      </c>
    </row>
    <row r="79" spans="2:56" x14ac:dyDescent="0.25">
      <c r="B79" s="284"/>
      <c r="C79" s="316" t="s">
        <v>124</v>
      </c>
      <c r="D79" s="317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29">
        <f t="shared" si="8"/>
        <v>0</v>
      </c>
    </row>
    <row r="80" spans="2:56" x14ac:dyDescent="0.25">
      <c r="B80" s="284"/>
      <c r="C80" s="320" t="s">
        <v>125</v>
      </c>
      <c r="D80" s="320" t="s">
        <v>64</v>
      </c>
      <c r="E80" s="100"/>
      <c r="F80" s="100"/>
      <c r="G80" s="100"/>
      <c r="H80" s="117"/>
      <c r="I80" s="100"/>
      <c r="J80" s="100"/>
      <c r="K80" s="100"/>
      <c r="L80" s="100"/>
      <c r="M80" s="100"/>
      <c r="N80" s="100"/>
      <c r="O80" s="100"/>
      <c r="P80" s="100"/>
      <c r="Q80" s="100"/>
      <c r="R80" s="117"/>
      <c r="S80" s="100"/>
      <c r="T80" s="100"/>
      <c r="U80" s="100"/>
      <c r="V80" s="100"/>
      <c r="W80" s="111"/>
      <c r="X80" s="111"/>
      <c r="Y80" s="111"/>
      <c r="Z80" s="117"/>
      <c r="AA80" s="117"/>
      <c r="AB80" s="117"/>
      <c r="AC80" s="117"/>
      <c r="AD80" s="117"/>
      <c r="AE80" s="117"/>
      <c r="AF80" s="117"/>
      <c r="AG80" s="117"/>
      <c r="AH80" s="117"/>
      <c r="AI80" s="117"/>
      <c r="AJ80" s="117"/>
      <c r="AK80" s="117"/>
      <c r="AL80" s="117"/>
      <c r="AM80" s="117"/>
      <c r="AN80" s="117"/>
      <c r="AO80" s="117"/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29">
        <f t="shared" si="8"/>
        <v>0</v>
      </c>
    </row>
    <row r="81" spans="2:56" x14ac:dyDescent="0.25">
      <c r="B81" s="284"/>
      <c r="C81" s="320" t="s">
        <v>126</v>
      </c>
      <c r="D81" s="320"/>
      <c r="E81" s="100"/>
      <c r="F81" s="100"/>
      <c r="G81" s="100"/>
      <c r="H81" s="117"/>
      <c r="I81" s="100"/>
      <c r="J81" s="112"/>
      <c r="K81" s="100"/>
      <c r="L81" s="100"/>
      <c r="M81" s="100"/>
      <c r="N81" s="100"/>
      <c r="O81" s="100"/>
      <c r="P81" s="100"/>
      <c r="Q81" s="100"/>
      <c r="R81" s="117"/>
      <c r="S81" s="100"/>
      <c r="T81" s="100"/>
      <c r="U81" s="100"/>
      <c r="V81" s="100"/>
      <c r="W81" s="100"/>
      <c r="X81" s="100"/>
      <c r="Y81" s="100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  <c r="AM81" s="117"/>
      <c r="AN81" s="117"/>
      <c r="AO81" s="117"/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29">
        <f t="shared" si="8"/>
        <v>0</v>
      </c>
    </row>
    <row r="82" spans="2:56" x14ac:dyDescent="0.25">
      <c r="B82" s="284"/>
      <c r="C82" s="315" t="s">
        <v>127</v>
      </c>
      <c r="D82" s="315"/>
      <c r="E82" s="100"/>
      <c r="F82" s="100"/>
      <c r="G82" s="100"/>
      <c r="H82" s="117"/>
      <c r="I82" s="117"/>
      <c r="J82" s="109"/>
      <c r="K82" s="109"/>
      <c r="L82" s="109"/>
      <c r="M82" s="109"/>
      <c r="N82" s="109"/>
      <c r="O82" s="109"/>
      <c r="P82" s="109"/>
      <c r="Q82" s="109"/>
      <c r="R82" s="117"/>
      <c r="S82" s="109"/>
      <c r="T82" s="109"/>
      <c r="U82" s="109"/>
      <c r="V82" s="117"/>
      <c r="W82" s="100"/>
      <c r="X82" s="100"/>
      <c r="Y82" s="100"/>
      <c r="Z82" s="117"/>
      <c r="AA82" s="117"/>
      <c r="AB82" s="117"/>
      <c r="AC82" s="117"/>
      <c r="AD82" s="117"/>
      <c r="AE82" s="117"/>
      <c r="AF82" s="117"/>
      <c r="AG82" s="122" t="s">
        <v>57</v>
      </c>
      <c r="AH82" s="122" t="s">
        <v>57</v>
      </c>
      <c r="AI82" s="122" t="s">
        <v>57</v>
      </c>
      <c r="AJ82" s="122" t="s">
        <v>57</v>
      </c>
      <c r="AK82" s="122" t="s">
        <v>57</v>
      </c>
      <c r="AL82" s="122" t="s">
        <v>57</v>
      </c>
      <c r="AM82" s="122" t="s">
        <v>57</v>
      </c>
      <c r="AN82" s="122" t="s">
        <v>57</v>
      </c>
      <c r="AO82" s="122" t="s">
        <v>57</v>
      </c>
      <c r="AP82" s="122" t="s">
        <v>57</v>
      </c>
      <c r="AQ82" s="122" t="s">
        <v>57</v>
      </c>
      <c r="AR82" s="122" t="s">
        <v>57</v>
      </c>
      <c r="AS82" s="122" t="s">
        <v>57</v>
      </c>
      <c r="AT82" s="122" t="s">
        <v>57</v>
      </c>
      <c r="AU82" s="122" t="s">
        <v>57</v>
      </c>
      <c r="AV82" s="122" t="s">
        <v>57</v>
      </c>
      <c r="AW82" s="122" t="s">
        <v>57</v>
      </c>
      <c r="AX82" s="122" t="s">
        <v>57</v>
      </c>
      <c r="AY82" s="122" t="s">
        <v>57</v>
      </c>
      <c r="AZ82" s="122" t="s">
        <v>57</v>
      </c>
      <c r="BA82" s="122" t="s">
        <v>57</v>
      </c>
      <c r="BB82" s="122" t="s">
        <v>57</v>
      </c>
      <c r="BC82" s="122" t="s">
        <v>57</v>
      </c>
      <c r="BD82" s="129">
        <f t="shared" si="8"/>
        <v>5.75</v>
      </c>
    </row>
    <row r="83" spans="2:56" x14ac:dyDescent="0.25">
      <c r="B83" s="284"/>
      <c r="C83" s="315" t="s">
        <v>128</v>
      </c>
      <c r="D83" s="315"/>
      <c r="E83" s="100"/>
      <c r="F83" s="100"/>
      <c r="G83" s="100"/>
      <c r="H83" s="117"/>
      <c r="I83" s="122" t="s">
        <v>57</v>
      </c>
      <c r="J83" s="122" t="s">
        <v>57</v>
      </c>
      <c r="K83" s="122" t="s">
        <v>57</v>
      </c>
      <c r="L83" s="122" t="s">
        <v>57</v>
      </c>
      <c r="M83" s="122" t="s">
        <v>57</v>
      </c>
      <c r="N83" s="122" t="s">
        <v>57</v>
      </c>
      <c r="O83" s="122" t="s">
        <v>57</v>
      </c>
      <c r="P83" s="122" t="s">
        <v>57</v>
      </c>
      <c r="Q83" s="122" t="s">
        <v>57</v>
      </c>
      <c r="R83" s="122" t="s">
        <v>57</v>
      </c>
      <c r="S83" s="122" t="s">
        <v>57</v>
      </c>
      <c r="T83" s="122" t="s">
        <v>57</v>
      </c>
      <c r="U83" s="122" t="s">
        <v>57</v>
      </c>
      <c r="V83" s="122" t="s">
        <v>57</v>
      </c>
      <c r="W83" s="117" t="s">
        <v>54</v>
      </c>
      <c r="X83" s="117" t="s">
        <v>54</v>
      </c>
      <c r="Y83" s="117" t="s">
        <v>54</v>
      </c>
      <c r="Z83" s="117" t="s">
        <v>54</v>
      </c>
      <c r="AA83" s="117" t="s">
        <v>54</v>
      </c>
      <c r="AB83" s="117" t="s">
        <v>54</v>
      </c>
      <c r="AC83" s="117" t="s">
        <v>54</v>
      </c>
      <c r="AD83" s="117" t="s">
        <v>54</v>
      </c>
      <c r="AE83" s="117" t="s">
        <v>54</v>
      </c>
      <c r="AF83" s="117" t="s">
        <v>54</v>
      </c>
      <c r="AG83" s="117" t="s">
        <v>54</v>
      </c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29">
        <f t="shared" si="8"/>
        <v>6.25</v>
      </c>
    </row>
    <row r="84" spans="2:56" x14ac:dyDescent="0.25">
      <c r="B84" s="284"/>
      <c r="C84" s="316" t="s">
        <v>129</v>
      </c>
      <c r="D84" s="317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129">
        <f t="shared" si="8"/>
        <v>0</v>
      </c>
    </row>
    <row r="85" spans="2:56" x14ac:dyDescent="0.25">
      <c r="B85" s="285"/>
      <c r="C85" s="291" t="s">
        <v>0</v>
      </c>
      <c r="D85" s="291"/>
      <c r="E85" s="100">
        <f>COUNTA(E71:E84)*0.25</f>
        <v>0</v>
      </c>
      <c r="F85" s="122">
        <f t="shared" ref="F85:BC85" si="9">COUNTA(F71:F84)*0.25</f>
        <v>0</v>
      </c>
      <c r="G85" s="122">
        <f t="shared" si="9"/>
        <v>0.25</v>
      </c>
      <c r="H85" s="122">
        <f t="shared" si="9"/>
        <v>0.25</v>
      </c>
      <c r="I85" s="122">
        <f t="shared" si="9"/>
        <v>0.5</v>
      </c>
      <c r="J85" s="122">
        <f t="shared" si="9"/>
        <v>0.5</v>
      </c>
      <c r="K85" s="122">
        <f t="shared" si="9"/>
        <v>0.5</v>
      </c>
      <c r="L85" s="122">
        <f t="shared" si="9"/>
        <v>0.5</v>
      </c>
      <c r="M85" s="122">
        <f t="shared" si="9"/>
        <v>1.25</v>
      </c>
      <c r="N85" s="122">
        <f t="shared" si="9"/>
        <v>1.25</v>
      </c>
      <c r="O85" s="122">
        <f t="shared" si="9"/>
        <v>1.25</v>
      </c>
      <c r="P85" s="122">
        <f t="shared" si="9"/>
        <v>1.25</v>
      </c>
      <c r="Q85" s="122">
        <f t="shared" si="9"/>
        <v>1.25</v>
      </c>
      <c r="R85" s="122">
        <f t="shared" si="9"/>
        <v>1.25</v>
      </c>
      <c r="S85" s="122">
        <f t="shared" si="9"/>
        <v>1.25</v>
      </c>
      <c r="T85" s="122">
        <f t="shared" si="9"/>
        <v>1.25</v>
      </c>
      <c r="U85" s="122">
        <f t="shared" si="9"/>
        <v>1.25</v>
      </c>
      <c r="V85" s="122">
        <f t="shared" si="9"/>
        <v>1.25</v>
      </c>
      <c r="W85" s="122">
        <f t="shared" si="9"/>
        <v>1.25</v>
      </c>
      <c r="X85" s="122">
        <f t="shared" si="9"/>
        <v>1.25</v>
      </c>
      <c r="Y85" s="122">
        <f t="shared" si="9"/>
        <v>1</v>
      </c>
      <c r="Z85" s="122">
        <f t="shared" si="9"/>
        <v>1</v>
      </c>
      <c r="AA85" s="122">
        <f t="shared" si="9"/>
        <v>0.75</v>
      </c>
      <c r="AB85" s="122">
        <f t="shared" si="9"/>
        <v>0.75</v>
      </c>
      <c r="AC85" s="122">
        <f t="shared" si="9"/>
        <v>0.75</v>
      </c>
      <c r="AD85" s="122">
        <f t="shared" si="9"/>
        <v>0.75</v>
      </c>
      <c r="AE85" s="122">
        <f t="shared" si="9"/>
        <v>0.75</v>
      </c>
      <c r="AF85" s="122">
        <f t="shared" si="9"/>
        <v>0.75</v>
      </c>
      <c r="AG85" s="122">
        <f t="shared" si="9"/>
        <v>1</v>
      </c>
      <c r="AH85" s="122">
        <f t="shared" si="9"/>
        <v>0.75</v>
      </c>
      <c r="AI85" s="122">
        <f t="shared" si="9"/>
        <v>0.75</v>
      </c>
      <c r="AJ85" s="122">
        <f t="shared" si="9"/>
        <v>0.75</v>
      </c>
      <c r="AK85" s="122">
        <f t="shared" si="9"/>
        <v>1</v>
      </c>
      <c r="AL85" s="122">
        <f t="shared" si="9"/>
        <v>1.25</v>
      </c>
      <c r="AM85" s="122">
        <f t="shared" si="9"/>
        <v>1.25</v>
      </c>
      <c r="AN85" s="122">
        <f t="shared" si="9"/>
        <v>1.25</v>
      </c>
      <c r="AO85" s="122">
        <f t="shared" si="9"/>
        <v>1.25</v>
      </c>
      <c r="AP85" s="122">
        <f t="shared" si="9"/>
        <v>1.25</v>
      </c>
      <c r="AQ85" s="122">
        <f t="shared" si="9"/>
        <v>1.25</v>
      </c>
      <c r="AR85" s="122">
        <f t="shared" si="9"/>
        <v>1.25</v>
      </c>
      <c r="AS85" s="122">
        <f t="shared" si="9"/>
        <v>1.25</v>
      </c>
      <c r="AT85" s="122">
        <f t="shared" si="9"/>
        <v>1.25</v>
      </c>
      <c r="AU85" s="122">
        <f t="shared" si="9"/>
        <v>1.25</v>
      </c>
      <c r="AV85" s="122">
        <f t="shared" si="9"/>
        <v>1.25</v>
      </c>
      <c r="AW85" s="122">
        <f t="shared" si="9"/>
        <v>1.25</v>
      </c>
      <c r="AX85" s="122">
        <f t="shared" si="9"/>
        <v>1.25</v>
      </c>
      <c r="AY85" s="122">
        <f t="shared" si="9"/>
        <v>1.25</v>
      </c>
      <c r="AZ85" s="122">
        <f t="shared" si="9"/>
        <v>1.25</v>
      </c>
      <c r="BA85" s="122">
        <f t="shared" si="9"/>
        <v>1.25</v>
      </c>
      <c r="BB85" s="122">
        <f t="shared" si="9"/>
        <v>1.25</v>
      </c>
      <c r="BC85" s="122">
        <f t="shared" si="9"/>
        <v>1.25</v>
      </c>
      <c r="BD85" s="118">
        <f>SUM(E85:BC85)</f>
        <v>50.75</v>
      </c>
    </row>
    <row r="86" spans="2:56" x14ac:dyDescent="0.25"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</row>
    <row r="87" spans="2:56" s="1" customFormat="1" ht="18.75" x14ac:dyDescent="0.3">
      <c r="B87" s="282" t="s">
        <v>188</v>
      </c>
      <c r="C87" s="283"/>
      <c r="D87" s="283"/>
      <c r="E87" s="131" t="s">
        <v>131</v>
      </c>
      <c r="F87" s="11" t="s">
        <v>130</v>
      </c>
      <c r="G87" s="11" t="s">
        <v>132</v>
      </c>
      <c r="H87" s="11" t="s">
        <v>133</v>
      </c>
      <c r="I87" s="11" t="s">
        <v>134</v>
      </c>
      <c r="J87" s="11" t="s">
        <v>135</v>
      </c>
      <c r="K87" s="11" t="s">
        <v>136</v>
      </c>
      <c r="L87" s="11" t="s">
        <v>137</v>
      </c>
      <c r="M87" s="161" t="s">
        <v>138</v>
      </c>
      <c r="N87" s="161" t="s">
        <v>139</v>
      </c>
      <c r="O87" s="162" t="s">
        <v>140</v>
      </c>
      <c r="P87" s="162" t="s">
        <v>141</v>
      </c>
      <c r="Q87" s="161" t="s">
        <v>142</v>
      </c>
      <c r="R87" s="161" t="s">
        <v>143</v>
      </c>
      <c r="S87" s="161" t="s">
        <v>179</v>
      </c>
      <c r="T87" s="161" t="s">
        <v>144</v>
      </c>
      <c r="U87" s="161" t="s">
        <v>145</v>
      </c>
      <c r="V87" s="161" t="s">
        <v>146</v>
      </c>
      <c r="W87" s="161" t="s">
        <v>147</v>
      </c>
      <c r="X87" s="161" t="s">
        <v>148</v>
      </c>
      <c r="Y87" s="161" t="s">
        <v>149</v>
      </c>
      <c r="Z87" s="161" t="s">
        <v>150</v>
      </c>
      <c r="AA87" s="161" t="s">
        <v>151</v>
      </c>
      <c r="AB87" s="161" t="s">
        <v>152</v>
      </c>
      <c r="AC87" s="161" t="s">
        <v>153</v>
      </c>
      <c r="AD87" s="161" t="s">
        <v>154</v>
      </c>
      <c r="AE87" s="161" t="s">
        <v>155</v>
      </c>
      <c r="AF87" s="161" t="s">
        <v>156</v>
      </c>
      <c r="AG87" s="161" t="s">
        <v>157</v>
      </c>
      <c r="AH87" s="161" t="s">
        <v>158</v>
      </c>
      <c r="AI87" s="161" t="s">
        <v>159</v>
      </c>
      <c r="AJ87" s="161" t="s">
        <v>160</v>
      </c>
      <c r="AK87" s="161" t="s">
        <v>161</v>
      </c>
      <c r="AL87" s="161" t="s">
        <v>162</v>
      </c>
      <c r="AM87" s="161" t="s">
        <v>163</v>
      </c>
      <c r="AN87" s="161" t="s">
        <v>164</v>
      </c>
      <c r="AO87" s="161" t="s">
        <v>165</v>
      </c>
      <c r="AP87" s="161" t="s">
        <v>166</v>
      </c>
      <c r="AQ87" s="161" t="s">
        <v>180</v>
      </c>
      <c r="AR87" s="161" t="s">
        <v>181</v>
      </c>
      <c r="AS87" s="161" t="s">
        <v>167</v>
      </c>
      <c r="AT87" s="161" t="s">
        <v>168</v>
      </c>
      <c r="AU87" s="161" t="s">
        <v>169</v>
      </c>
      <c r="AV87" s="161" t="s">
        <v>170</v>
      </c>
      <c r="AW87" s="161" t="s">
        <v>171</v>
      </c>
      <c r="AX87" s="161" t="s">
        <v>172</v>
      </c>
      <c r="AY87" s="161" t="s">
        <v>173</v>
      </c>
      <c r="AZ87" s="161" t="s">
        <v>174</v>
      </c>
      <c r="BA87" s="161" t="s">
        <v>175</v>
      </c>
      <c r="BB87" s="161" t="s">
        <v>176</v>
      </c>
      <c r="BC87" s="163" t="s">
        <v>177</v>
      </c>
      <c r="BD87" s="129" t="s">
        <v>178</v>
      </c>
    </row>
    <row r="88" spans="2:56" ht="18.75" x14ac:dyDescent="0.25">
      <c r="B88" s="15" t="s">
        <v>55</v>
      </c>
      <c r="C88" s="315" t="s">
        <v>117</v>
      </c>
      <c r="D88" s="315"/>
      <c r="E88" s="100"/>
      <c r="F88" s="100"/>
      <c r="G88" s="100"/>
      <c r="H88" s="117"/>
      <c r="I88" s="100"/>
      <c r="J88" s="100"/>
      <c r="K88" s="117"/>
      <c r="L88" s="117"/>
      <c r="M88" s="122" t="s">
        <v>57</v>
      </c>
      <c r="N88" s="122" t="s">
        <v>57</v>
      </c>
      <c r="O88" s="117" t="s">
        <v>54</v>
      </c>
      <c r="P88" s="117" t="s">
        <v>54</v>
      </c>
      <c r="Q88" s="117" t="s">
        <v>54</v>
      </c>
      <c r="R88" s="122" t="s">
        <v>57</v>
      </c>
      <c r="S88" s="122" t="s">
        <v>57</v>
      </c>
      <c r="T88" s="122" t="s">
        <v>57</v>
      </c>
      <c r="U88" s="122" t="s">
        <v>57</v>
      </c>
      <c r="V88" s="122" t="s">
        <v>57</v>
      </c>
      <c r="W88" s="122" t="s">
        <v>57</v>
      </c>
      <c r="X88" s="122" t="s">
        <v>57</v>
      </c>
      <c r="Y88" s="122" t="s">
        <v>57</v>
      </c>
      <c r="Z88" s="122" t="s">
        <v>57</v>
      </c>
      <c r="AA88" s="117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7"/>
      <c r="AM88" s="117"/>
      <c r="AN88" s="117"/>
      <c r="AO88" s="117"/>
      <c r="AP88" s="117"/>
      <c r="AQ88" s="117"/>
      <c r="AR88" s="117"/>
      <c r="AS88" s="117"/>
      <c r="AT88" s="117"/>
      <c r="AU88" s="117"/>
      <c r="AV88" s="117"/>
      <c r="AW88" s="117"/>
      <c r="AX88" s="117"/>
      <c r="AY88" s="117"/>
      <c r="AZ88" s="117"/>
      <c r="BA88" s="117"/>
      <c r="BB88" s="117"/>
      <c r="BC88" s="117"/>
      <c r="BD88" s="118">
        <f>COUNTA(E88:BC88)*0.25</f>
        <v>3.5</v>
      </c>
    </row>
    <row r="89" spans="2:56" ht="18.75" x14ac:dyDescent="0.25">
      <c r="B89" s="16" t="s">
        <v>56</v>
      </c>
      <c r="C89" s="315" t="s">
        <v>118</v>
      </c>
      <c r="D89" s="315"/>
      <c r="E89" s="100"/>
      <c r="F89" s="100"/>
      <c r="G89" s="100"/>
      <c r="H89" s="117"/>
      <c r="I89" s="100"/>
      <c r="J89" s="100"/>
      <c r="K89" s="117"/>
      <c r="L89" s="117"/>
      <c r="M89" s="117" t="s">
        <v>54</v>
      </c>
      <c r="N89" s="117" t="s">
        <v>54</v>
      </c>
      <c r="O89" s="117" t="s">
        <v>54</v>
      </c>
      <c r="P89" s="117" t="s">
        <v>54</v>
      </c>
      <c r="Q89" s="122" t="s">
        <v>57</v>
      </c>
      <c r="R89" s="122" t="s">
        <v>57</v>
      </c>
      <c r="S89" s="122" t="s">
        <v>57</v>
      </c>
      <c r="T89" s="122" t="s">
        <v>57</v>
      </c>
      <c r="U89" s="122" t="s">
        <v>57</v>
      </c>
      <c r="V89" s="122" t="s">
        <v>57</v>
      </c>
      <c r="W89" s="122" t="s">
        <v>57</v>
      </c>
      <c r="X89" s="117" t="s">
        <v>54</v>
      </c>
      <c r="Y89" s="117" t="s">
        <v>54</v>
      </c>
      <c r="Z89" s="117" t="s">
        <v>54</v>
      </c>
      <c r="AA89" s="117" t="s">
        <v>54</v>
      </c>
      <c r="AB89" s="117" t="s">
        <v>54</v>
      </c>
      <c r="AC89" s="117" t="s">
        <v>54</v>
      </c>
      <c r="AD89" s="117" t="s">
        <v>54</v>
      </c>
      <c r="AE89" s="117" t="s">
        <v>54</v>
      </c>
      <c r="AF89" s="122" t="s">
        <v>57</v>
      </c>
      <c r="AG89" s="122"/>
      <c r="AH89" s="122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29">
        <f t="shared" ref="BD89:BD101" si="10">COUNTA(E89:BC89)*0.25</f>
        <v>5</v>
      </c>
    </row>
    <row r="90" spans="2:56" x14ac:dyDescent="0.25">
      <c r="B90" s="286" t="s">
        <v>4</v>
      </c>
      <c r="C90" s="315" t="s">
        <v>120</v>
      </c>
      <c r="D90" s="315" t="s">
        <v>60</v>
      </c>
      <c r="E90" s="100"/>
      <c r="F90" s="111"/>
      <c r="G90" s="117" t="s">
        <v>54</v>
      </c>
      <c r="H90" s="117" t="s">
        <v>54</v>
      </c>
      <c r="I90" s="117" t="s">
        <v>54</v>
      </c>
      <c r="J90" s="117" t="s">
        <v>54</v>
      </c>
      <c r="K90" s="117" t="s">
        <v>54</v>
      </c>
      <c r="L90" s="117" t="s">
        <v>54</v>
      </c>
      <c r="M90" s="117" t="s">
        <v>54</v>
      </c>
      <c r="N90" s="117" t="s">
        <v>54</v>
      </c>
      <c r="O90" s="117" t="s">
        <v>54</v>
      </c>
      <c r="P90" s="117" t="s">
        <v>54</v>
      </c>
      <c r="Q90" s="117" t="s">
        <v>54</v>
      </c>
      <c r="R90" s="117" t="s">
        <v>54</v>
      </c>
      <c r="S90" s="117" t="s">
        <v>54</v>
      </c>
      <c r="T90" s="117" t="s">
        <v>54</v>
      </c>
      <c r="U90" s="117" t="s">
        <v>54</v>
      </c>
      <c r="V90" s="122" t="s">
        <v>57</v>
      </c>
      <c r="W90" s="122" t="s">
        <v>57</v>
      </c>
      <c r="X90" s="122" t="s">
        <v>57</v>
      </c>
      <c r="Y90" s="122" t="s">
        <v>57</v>
      </c>
      <c r="Z90" s="122" t="s">
        <v>57</v>
      </c>
      <c r="AA90" s="122" t="s">
        <v>57</v>
      </c>
      <c r="AB90" s="122" t="s">
        <v>57</v>
      </c>
      <c r="AC90" s="117"/>
      <c r="AD90" s="117"/>
      <c r="AE90" s="117"/>
      <c r="AF90" s="117"/>
      <c r="AG90" s="117"/>
      <c r="AH90" s="117"/>
      <c r="AI90" s="117"/>
      <c r="AJ90" s="117"/>
      <c r="AK90" s="117"/>
      <c r="AL90" s="117"/>
      <c r="AM90" s="117"/>
      <c r="AN90" s="117"/>
      <c r="AO90" s="117"/>
      <c r="AP90" s="117"/>
      <c r="AQ90" s="117"/>
      <c r="AR90" s="117"/>
      <c r="AS90" s="117"/>
      <c r="AT90" s="117"/>
      <c r="AU90" s="117"/>
      <c r="AV90" s="117"/>
      <c r="AW90" s="117"/>
      <c r="AX90" s="117"/>
      <c r="AY90" s="117"/>
      <c r="AZ90" s="117"/>
      <c r="BA90" s="117"/>
      <c r="BB90" s="117"/>
      <c r="BC90" s="117"/>
      <c r="BD90" s="129">
        <f t="shared" si="10"/>
        <v>5.5</v>
      </c>
    </row>
    <row r="91" spans="2:56" x14ac:dyDescent="0.25">
      <c r="B91" s="284"/>
      <c r="C91" s="315" t="s">
        <v>119</v>
      </c>
      <c r="D91" s="315" t="s">
        <v>60</v>
      </c>
      <c r="E91" s="100"/>
      <c r="F91" s="100"/>
      <c r="G91" s="100"/>
      <c r="H91" s="117"/>
      <c r="I91" s="100"/>
      <c r="J91" s="100"/>
      <c r="K91" s="117"/>
      <c r="L91" s="117"/>
      <c r="M91" s="117" t="s">
        <v>54</v>
      </c>
      <c r="N91" s="117" t="s">
        <v>54</v>
      </c>
      <c r="O91" s="117" t="s">
        <v>54</v>
      </c>
      <c r="P91" s="117" t="s">
        <v>54</v>
      </c>
      <c r="Q91" s="117" t="s">
        <v>54</v>
      </c>
      <c r="R91" s="117" t="s">
        <v>54</v>
      </c>
      <c r="S91" s="117" t="s">
        <v>54</v>
      </c>
      <c r="T91" s="122" t="s">
        <v>57</v>
      </c>
      <c r="U91" s="122" t="s">
        <v>57</v>
      </c>
      <c r="V91" s="122" t="s">
        <v>57</v>
      </c>
      <c r="W91" s="122" t="s">
        <v>57</v>
      </c>
      <c r="X91" s="122" t="s">
        <v>57</v>
      </c>
      <c r="Y91" s="122" t="s">
        <v>57</v>
      </c>
      <c r="Z91" s="122" t="s">
        <v>57</v>
      </c>
      <c r="AA91" s="122" t="s">
        <v>57</v>
      </c>
      <c r="AB91" s="122" t="s">
        <v>57</v>
      </c>
      <c r="AC91" s="122" t="s">
        <v>57</v>
      </c>
      <c r="AD91" s="122" t="s">
        <v>57</v>
      </c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29">
        <f t="shared" si="10"/>
        <v>4.5</v>
      </c>
    </row>
    <row r="92" spans="2:56" x14ac:dyDescent="0.25">
      <c r="B92" s="284"/>
      <c r="C92" s="315" t="s">
        <v>121</v>
      </c>
      <c r="D92" s="315" t="s">
        <v>61</v>
      </c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 t="s">
        <v>54</v>
      </c>
      <c r="P92" s="117" t="s">
        <v>54</v>
      </c>
      <c r="Q92" s="117" t="s">
        <v>54</v>
      </c>
      <c r="R92" s="117" t="s">
        <v>54</v>
      </c>
      <c r="S92" s="117" t="s">
        <v>54</v>
      </c>
      <c r="T92" s="122" t="s">
        <v>57</v>
      </c>
      <c r="U92" s="122" t="s">
        <v>57</v>
      </c>
      <c r="V92" s="122" t="s">
        <v>57</v>
      </c>
      <c r="W92" s="122" t="s">
        <v>57</v>
      </c>
      <c r="X92" s="122" t="s">
        <v>57</v>
      </c>
      <c r="Y92" s="122" t="s">
        <v>57</v>
      </c>
      <c r="Z92" s="122" t="s">
        <v>57</v>
      </c>
      <c r="AA92" s="122" t="s">
        <v>57</v>
      </c>
      <c r="AB92" s="122" t="s">
        <v>57</v>
      </c>
      <c r="AC92" s="122" t="s">
        <v>57</v>
      </c>
      <c r="AD92" s="122" t="s">
        <v>57</v>
      </c>
      <c r="AE92" s="122" t="s">
        <v>57</v>
      </c>
      <c r="AF92" s="122" t="s">
        <v>57</v>
      </c>
      <c r="AG92" s="117"/>
      <c r="AH92" s="117"/>
      <c r="AI92" s="117"/>
      <c r="AJ92" s="117"/>
      <c r="AK92" s="117"/>
      <c r="AL92" s="117"/>
      <c r="AM92" s="117"/>
      <c r="AN92" s="117"/>
      <c r="AO92" s="117"/>
      <c r="AP92" s="117"/>
      <c r="AQ92" s="117"/>
      <c r="AR92" s="117"/>
      <c r="AS92" s="117"/>
      <c r="AT92" s="117"/>
      <c r="AU92" s="117"/>
      <c r="AV92" s="117"/>
      <c r="AW92" s="117"/>
      <c r="AX92" s="117"/>
      <c r="AY92" s="117"/>
      <c r="AZ92" s="117"/>
      <c r="BA92" s="117"/>
      <c r="BB92" s="117"/>
      <c r="BC92" s="117"/>
      <c r="BD92" s="129">
        <f t="shared" si="10"/>
        <v>4.5</v>
      </c>
    </row>
    <row r="93" spans="2:56" x14ac:dyDescent="0.25">
      <c r="B93" s="284"/>
      <c r="C93" s="318" t="s">
        <v>182</v>
      </c>
      <c r="D93" s="319"/>
      <c r="E93" s="83"/>
      <c r="F93" s="83"/>
      <c r="G93" s="83"/>
      <c r="H93" s="83"/>
      <c r="I93" s="83"/>
      <c r="J93" s="83"/>
      <c r="K93" s="83"/>
      <c r="L93" s="83"/>
      <c r="M93" s="83" t="s">
        <v>57</v>
      </c>
      <c r="N93" s="83" t="s">
        <v>54</v>
      </c>
      <c r="O93" s="83" t="s">
        <v>54</v>
      </c>
      <c r="P93" s="83" t="s">
        <v>54</v>
      </c>
      <c r="Q93" s="122" t="s">
        <v>57</v>
      </c>
      <c r="R93" s="122" t="s">
        <v>57</v>
      </c>
      <c r="S93" s="122" t="s">
        <v>57</v>
      </c>
      <c r="T93" s="122" t="s">
        <v>57</v>
      </c>
      <c r="U93" s="122" t="s">
        <v>57</v>
      </c>
      <c r="V93" s="122" t="s">
        <v>57</v>
      </c>
      <c r="W93" s="122" t="s">
        <v>57</v>
      </c>
      <c r="X93" s="122" t="s">
        <v>57</v>
      </c>
      <c r="Y93" s="122" t="s">
        <v>57</v>
      </c>
      <c r="Z93" s="122" t="s">
        <v>57</v>
      </c>
      <c r="AA93" s="122" t="s">
        <v>57</v>
      </c>
      <c r="AB93" s="122" t="s">
        <v>57</v>
      </c>
      <c r="AC93" s="122" t="s">
        <v>57</v>
      </c>
      <c r="AD93" s="122" t="s">
        <v>57</v>
      </c>
      <c r="AE93" s="117"/>
      <c r="AF93" s="117"/>
      <c r="AG93" s="117"/>
      <c r="AH93" s="117"/>
      <c r="AI93" s="117"/>
      <c r="AJ93" s="117"/>
      <c r="AK93" s="117"/>
      <c r="AL93" s="117"/>
      <c r="AM93" s="117" t="s">
        <v>54</v>
      </c>
      <c r="AN93" s="117" t="s">
        <v>54</v>
      </c>
      <c r="AO93" s="117" t="s">
        <v>54</v>
      </c>
      <c r="AP93" s="117" t="s">
        <v>54</v>
      </c>
      <c r="AQ93" s="117" t="s">
        <v>54</v>
      </c>
      <c r="AR93" s="117" t="s">
        <v>54</v>
      </c>
      <c r="AS93" s="117" t="s">
        <v>54</v>
      </c>
      <c r="AT93" s="117" t="s">
        <v>54</v>
      </c>
      <c r="AU93" s="117" t="s">
        <v>54</v>
      </c>
      <c r="AV93" s="117" t="s">
        <v>54</v>
      </c>
      <c r="AW93" s="117" t="s">
        <v>54</v>
      </c>
      <c r="AX93" s="117" t="s">
        <v>54</v>
      </c>
      <c r="AY93" s="117" t="s">
        <v>54</v>
      </c>
      <c r="AZ93" s="117" t="s">
        <v>54</v>
      </c>
      <c r="BA93" s="117" t="s">
        <v>54</v>
      </c>
      <c r="BB93" s="117" t="s">
        <v>54</v>
      </c>
      <c r="BC93" s="117"/>
      <c r="BD93" s="129">
        <f t="shared" si="10"/>
        <v>8.5</v>
      </c>
    </row>
    <row r="94" spans="2:56" x14ac:dyDescent="0.25">
      <c r="B94" s="284"/>
      <c r="C94" s="320" t="s">
        <v>122</v>
      </c>
      <c r="D94" s="320" t="s">
        <v>62</v>
      </c>
      <c r="E94" s="83"/>
      <c r="F94" s="83"/>
      <c r="G94" s="83"/>
      <c r="H94" s="83"/>
      <c r="I94" s="83"/>
      <c r="J94" s="83"/>
      <c r="K94" s="83"/>
      <c r="L94" s="83"/>
      <c r="M94" s="83" t="s">
        <v>57</v>
      </c>
      <c r="N94" s="83" t="s">
        <v>57</v>
      </c>
      <c r="O94" s="122" t="s">
        <v>57</v>
      </c>
      <c r="P94" s="122" t="s">
        <v>57</v>
      </c>
      <c r="Q94" s="122" t="s">
        <v>57</v>
      </c>
      <c r="R94" s="122" t="s">
        <v>57</v>
      </c>
      <c r="S94" s="122" t="s">
        <v>57</v>
      </c>
      <c r="T94" s="122" t="s">
        <v>57</v>
      </c>
      <c r="U94" s="122" t="s">
        <v>57</v>
      </c>
      <c r="V94" s="117" t="s">
        <v>54</v>
      </c>
      <c r="W94" s="117" t="s">
        <v>54</v>
      </c>
      <c r="X94" s="117" t="s">
        <v>54</v>
      </c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22" t="s">
        <v>57</v>
      </c>
      <c r="AK94" s="117" t="s">
        <v>54</v>
      </c>
      <c r="AL94" s="117" t="s">
        <v>54</v>
      </c>
      <c r="AM94" s="117" t="s">
        <v>54</v>
      </c>
      <c r="AN94" s="117" t="s">
        <v>54</v>
      </c>
      <c r="AO94" s="117" t="s">
        <v>54</v>
      </c>
      <c r="AP94" s="117" t="s">
        <v>54</v>
      </c>
      <c r="AQ94" s="117" t="s">
        <v>54</v>
      </c>
      <c r="AR94" s="117" t="s">
        <v>54</v>
      </c>
      <c r="AS94" s="117" t="s">
        <v>54</v>
      </c>
      <c r="AT94" s="117" t="s">
        <v>54</v>
      </c>
      <c r="AU94" s="117" t="s">
        <v>54</v>
      </c>
      <c r="AV94" s="117" t="s">
        <v>54</v>
      </c>
      <c r="AW94" s="117" t="s">
        <v>54</v>
      </c>
      <c r="AX94" s="117" t="s">
        <v>54</v>
      </c>
      <c r="AY94" s="117" t="s">
        <v>54</v>
      </c>
      <c r="AZ94" s="117" t="s">
        <v>54</v>
      </c>
      <c r="BA94" s="117" t="s">
        <v>54</v>
      </c>
      <c r="BB94" s="117" t="s">
        <v>54</v>
      </c>
      <c r="BC94" s="117" t="s">
        <v>54</v>
      </c>
      <c r="BD94" s="129">
        <f t="shared" si="10"/>
        <v>8</v>
      </c>
    </row>
    <row r="95" spans="2:56" x14ac:dyDescent="0.25">
      <c r="B95" s="284"/>
      <c r="C95" s="320" t="s">
        <v>123</v>
      </c>
      <c r="D95" s="320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  <c r="AV95" s="122"/>
      <c r="AW95" s="122"/>
      <c r="AX95" s="122"/>
      <c r="AY95" s="122"/>
      <c r="AZ95" s="122"/>
      <c r="BA95" s="122"/>
      <c r="BB95" s="122"/>
      <c r="BC95" s="122"/>
      <c r="BD95" s="129">
        <f t="shared" si="10"/>
        <v>0</v>
      </c>
    </row>
    <row r="96" spans="2:56" x14ac:dyDescent="0.25">
      <c r="B96" s="284"/>
      <c r="C96" s="316" t="s">
        <v>124</v>
      </c>
      <c r="D96" s="317"/>
      <c r="E96" s="100"/>
      <c r="F96" s="100"/>
      <c r="G96" s="100"/>
      <c r="H96" s="117"/>
      <c r="I96" s="100"/>
      <c r="J96" s="100"/>
      <c r="K96" s="100"/>
      <c r="L96" s="100"/>
      <c r="M96" s="100"/>
      <c r="N96" s="112"/>
      <c r="O96" s="112"/>
      <c r="P96" s="112"/>
      <c r="Q96" s="111"/>
      <c r="R96" s="117"/>
      <c r="S96" s="111"/>
      <c r="T96" s="111"/>
      <c r="U96" s="111"/>
      <c r="V96" s="111"/>
      <c r="W96" s="111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 t="s">
        <v>54</v>
      </c>
      <c r="AN96" s="117" t="s">
        <v>54</v>
      </c>
      <c r="AO96" s="117" t="s">
        <v>54</v>
      </c>
      <c r="AP96" s="117" t="s">
        <v>54</v>
      </c>
      <c r="AQ96" s="117" t="s">
        <v>54</v>
      </c>
      <c r="AR96" s="117" t="s">
        <v>54</v>
      </c>
      <c r="AS96" s="117" t="s">
        <v>54</v>
      </c>
      <c r="AT96" s="117" t="s">
        <v>54</v>
      </c>
      <c r="AU96" s="117" t="s">
        <v>54</v>
      </c>
      <c r="AV96" s="117" t="s">
        <v>54</v>
      </c>
      <c r="AW96" s="117" t="s">
        <v>54</v>
      </c>
      <c r="AX96" s="117" t="s">
        <v>54</v>
      </c>
      <c r="AY96" s="117" t="s">
        <v>54</v>
      </c>
      <c r="AZ96" s="117" t="s">
        <v>54</v>
      </c>
      <c r="BA96" s="117" t="s">
        <v>54</v>
      </c>
      <c r="BB96" s="117" t="s">
        <v>54</v>
      </c>
      <c r="BC96" s="117" t="s">
        <v>54</v>
      </c>
      <c r="BD96" s="129">
        <f t="shared" si="10"/>
        <v>4.25</v>
      </c>
    </row>
    <row r="97" spans="2:56" x14ac:dyDescent="0.25">
      <c r="B97" s="284"/>
      <c r="C97" s="320" t="s">
        <v>125</v>
      </c>
      <c r="D97" s="320" t="s">
        <v>64</v>
      </c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 t="s">
        <v>54</v>
      </c>
      <c r="AO97" s="117" t="s">
        <v>54</v>
      </c>
      <c r="AP97" s="117" t="s">
        <v>54</v>
      </c>
      <c r="AQ97" s="117" t="s">
        <v>54</v>
      </c>
      <c r="AR97" s="117" t="s">
        <v>54</v>
      </c>
      <c r="AS97" s="117" t="s">
        <v>54</v>
      </c>
      <c r="AT97" s="117" t="s">
        <v>54</v>
      </c>
      <c r="AU97" s="117" t="s">
        <v>54</v>
      </c>
      <c r="AV97" s="117" t="s">
        <v>54</v>
      </c>
      <c r="AW97" s="117" t="s">
        <v>54</v>
      </c>
      <c r="AX97" s="117" t="s">
        <v>54</v>
      </c>
      <c r="AY97" s="117" t="s">
        <v>54</v>
      </c>
      <c r="AZ97" s="117" t="s">
        <v>54</v>
      </c>
      <c r="BA97" s="117" t="s">
        <v>54</v>
      </c>
      <c r="BB97" s="117" t="s">
        <v>54</v>
      </c>
      <c r="BC97" s="117" t="s">
        <v>54</v>
      </c>
      <c r="BD97" s="129">
        <f t="shared" si="10"/>
        <v>4</v>
      </c>
    </row>
    <row r="98" spans="2:56" x14ac:dyDescent="0.25">
      <c r="B98" s="284"/>
      <c r="C98" s="320" t="s">
        <v>126</v>
      </c>
      <c r="D98" s="320"/>
      <c r="E98" s="100"/>
      <c r="F98" s="100"/>
      <c r="G98" s="100"/>
      <c r="H98" s="117"/>
      <c r="I98" s="100"/>
      <c r="J98" s="112"/>
      <c r="K98" s="100"/>
      <c r="L98" s="100"/>
      <c r="M98" s="100"/>
      <c r="N98" s="100"/>
      <c r="O98" s="100"/>
      <c r="P98" s="100"/>
      <c r="Q98" s="100"/>
      <c r="R98" s="117"/>
      <c r="S98" s="100"/>
      <c r="T98" s="100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7" t="s">
        <v>54</v>
      </c>
      <c r="AF98" s="117" t="s">
        <v>54</v>
      </c>
      <c r="AG98" s="117" t="s">
        <v>54</v>
      </c>
      <c r="AH98" s="117" t="s">
        <v>54</v>
      </c>
      <c r="AI98" s="117" t="s">
        <v>54</v>
      </c>
      <c r="AJ98" s="117" t="s">
        <v>54</v>
      </c>
      <c r="AK98" s="117" t="s">
        <v>54</v>
      </c>
      <c r="AL98" s="117" t="s">
        <v>54</v>
      </c>
      <c r="AM98" s="117" t="s">
        <v>54</v>
      </c>
      <c r="AN98" s="117" t="s">
        <v>54</v>
      </c>
      <c r="AO98" s="117" t="s">
        <v>54</v>
      </c>
      <c r="AP98" s="117" t="s">
        <v>54</v>
      </c>
      <c r="AQ98" s="117" t="s">
        <v>54</v>
      </c>
      <c r="AR98" s="117" t="s">
        <v>54</v>
      </c>
      <c r="AS98" s="117" t="s">
        <v>54</v>
      </c>
      <c r="AT98" s="117" t="s">
        <v>54</v>
      </c>
      <c r="AU98" s="117" t="s">
        <v>54</v>
      </c>
      <c r="AV98" s="117" t="s">
        <v>54</v>
      </c>
      <c r="AW98" s="117" t="s">
        <v>54</v>
      </c>
      <c r="AX98" s="117" t="s">
        <v>54</v>
      </c>
      <c r="AY98" s="117" t="s">
        <v>54</v>
      </c>
      <c r="AZ98" s="117" t="s">
        <v>54</v>
      </c>
      <c r="BA98" s="117" t="s">
        <v>54</v>
      </c>
      <c r="BB98" s="117" t="s">
        <v>54</v>
      </c>
      <c r="BC98" s="117" t="s">
        <v>54</v>
      </c>
      <c r="BD98" s="129">
        <f t="shared" si="10"/>
        <v>6.25</v>
      </c>
    </row>
    <row r="99" spans="2:56" x14ac:dyDescent="0.25">
      <c r="B99" s="284"/>
      <c r="C99" s="315" t="s">
        <v>127</v>
      </c>
      <c r="D99" s="315"/>
      <c r="E99" s="100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00"/>
      <c r="X99" s="100"/>
      <c r="Y99" s="100"/>
      <c r="Z99" s="117"/>
      <c r="AA99" s="117"/>
      <c r="AB99" s="117"/>
      <c r="AC99" s="117"/>
      <c r="AD99" s="117"/>
      <c r="AE99" s="117"/>
      <c r="AF99" s="117"/>
      <c r="AG99" s="122" t="s">
        <v>57</v>
      </c>
      <c r="AH99" s="122" t="s">
        <v>57</v>
      </c>
      <c r="AI99" s="122" t="s">
        <v>57</v>
      </c>
      <c r="AJ99" s="122" t="s">
        <v>57</v>
      </c>
      <c r="AK99" s="122" t="s">
        <v>57</v>
      </c>
      <c r="AL99" s="122" t="s">
        <v>57</v>
      </c>
      <c r="AM99" s="122" t="s">
        <v>57</v>
      </c>
      <c r="AN99" s="122" t="s">
        <v>57</v>
      </c>
      <c r="AO99" s="122" t="s">
        <v>57</v>
      </c>
      <c r="AP99" s="122" t="s">
        <v>57</v>
      </c>
      <c r="AQ99" s="122" t="s">
        <v>57</v>
      </c>
      <c r="AR99" s="122" t="s">
        <v>57</v>
      </c>
      <c r="AS99" s="122" t="s">
        <v>57</v>
      </c>
      <c r="AT99" s="122" t="s">
        <v>57</v>
      </c>
      <c r="AU99" s="122" t="s">
        <v>57</v>
      </c>
      <c r="AV99" s="122" t="s">
        <v>57</v>
      </c>
      <c r="AW99" s="122" t="s">
        <v>57</v>
      </c>
      <c r="AX99" s="122" t="s">
        <v>57</v>
      </c>
      <c r="AY99" s="122" t="s">
        <v>57</v>
      </c>
      <c r="AZ99" s="122" t="s">
        <v>57</v>
      </c>
      <c r="BA99" s="122" t="s">
        <v>57</v>
      </c>
      <c r="BB99" s="122" t="s">
        <v>57</v>
      </c>
      <c r="BC99" s="122" t="s">
        <v>57</v>
      </c>
      <c r="BD99" s="129">
        <f t="shared" si="10"/>
        <v>5.75</v>
      </c>
    </row>
    <row r="100" spans="2:56" x14ac:dyDescent="0.25">
      <c r="B100" s="284"/>
      <c r="C100" s="315" t="s">
        <v>128</v>
      </c>
      <c r="D100" s="315"/>
      <c r="E100" s="100"/>
      <c r="F100" s="100"/>
      <c r="G100" s="122" t="s">
        <v>57</v>
      </c>
      <c r="H100" s="122" t="s">
        <v>57</v>
      </c>
      <c r="I100" s="122" t="s">
        <v>57</v>
      </c>
      <c r="J100" s="122" t="s">
        <v>57</v>
      </c>
      <c r="K100" s="122" t="s">
        <v>57</v>
      </c>
      <c r="L100" s="122" t="s">
        <v>57</v>
      </c>
      <c r="M100" s="122" t="s">
        <v>57</v>
      </c>
      <c r="N100" s="122" t="s">
        <v>57</v>
      </c>
      <c r="O100" s="122" t="s">
        <v>57</v>
      </c>
      <c r="P100" s="122" t="s">
        <v>57</v>
      </c>
      <c r="Q100" s="122" t="s">
        <v>57</v>
      </c>
      <c r="R100" s="122" t="s">
        <v>57</v>
      </c>
      <c r="S100" s="122" t="s">
        <v>57</v>
      </c>
      <c r="T100" s="122" t="s">
        <v>57</v>
      </c>
      <c r="U100" s="122" t="s">
        <v>57</v>
      </c>
      <c r="V100" s="117" t="s">
        <v>54</v>
      </c>
      <c r="W100" s="117" t="s">
        <v>54</v>
      </c>
      <c r="X100" s="117" t="s">
        <v>54</v>
      </c>
      <c r="Y100" s="117" t="s">
        <v>54</v>
      </c>
      <c r="Z100" s="117" t="s">
        <v>54</v>
      </c>
      <c r="AA100" s="117" t="s">
        <v>54</v>
      </c>
      <c r="AB100" s="117" t="s">
        <v>54</v>
      </c>
      <c r="AC100" s="117" t="s">
        <v>54</v>
      </c>
      <c r="AD100" s="117" t="s">
        <v>54</v>
      </c>
      <c r="AE100" s="117" t="s">
        <v>54</v>
      </c>
      <c r="AF100" s="117" t="s">
        <v>54</v>
      </c>
      <c r="AG100" s="117" t="s">
        <v>54</v>
      </c>
      <c r="AH100" s="117"/>
      <c r="AI100" s="117"/>
      <c r="AJ100" s="117"/>
      <c r="AK100" s="117"/>
      <c r="AL100" s="117"/>
      <c r="AM100" s="117"/>
      <c r="AN100" s="117"/>
      <c r="AO100" s="117"/>
      <c r="AP100" s="117"/>
      <c r="AQ100" s="117"/>
      <c r="AR100" s="117"/>
      <c r="AS100" s="117"/>
      <c r="AT100" s="117"/>
      <c r="AU100" s="117"/>
      <c r="AV100" s="117"/>
      <c r="AW100" s="117"/>
      <c r="AX100" s="117"/>
      <c r="AY100" s="117"/>
      <c r="AZ100" s="117"/>
      <c r="BA100" s="117"/>
      <c r="BB100" s="117"/>
      <c r="BC100" s="117"/>
      <c r="BD100" s="129">
        <f t="shared" si="10"/>
        <v>6.75</v>
      </c>
    </row>
    <row r="101" spans="2:56" x14ac:dyDescent="0.25">
      <c r="B101" s="284"/>
      <c r="C101" s="316" t="s">
        <v>129</v>
      </c>
      <c r="D101" s="317"/>
      <c r="E101" s="100"/>
      <c r="F101" s="100"/>
      <c r="G101" s="100"/>
      <c r="H101" s="117"/>
      <c r="I101" s="100"/>
      <c r="J101" s="100"/>
      <c r="K101" s="112"/>
      <c r="L101" s="112"/>
      <c r="M101" s="112"/>
      <c r="N101" s="112"/>
      <c r="O101" s="112"/>
      <c r="P101" s="112"/>
      <c r="Q101" s="112"/>
      <c r="R101" s="117"/>
      <c r="S101" s="112"/>
      <c r="T101" s="112"/>
      <c r="U101" s="117"/>
      <c r="V101" s="112"/>
      <c r="W101" s="112"/>
      <c r="X101" s="112"/>
      <c r="Y101" s="112"/>
      <c r="Z101" s="117"/>
      <c r="AA101" s="117"/>
      <c r="AB101" s="117"/>
      <c r="AC101" s="117"/>
      <c r="AD101" s="117"/>
      <c r="AE101" s="117"/>
      <c r="AF101" s="122" t="s">
        <v>57</v>
      </c>
      <c r="AG101" s="117" t="s">
        <v>57</v>
      </c>
      <c r="AH101" s="117" t="s">
        <v>57</v>
      </c>
      <c r="AI101" s="117" t="s">
        <v>57</v>
      </c>
      <c r="AJ101" s="117" t="s">
        <v>57</v>
      </c>
      <c r="AK101" s="117" t="s">
        <v>57</v>
      </c>
      <c r="AL101" s="117" t="s">
        <v>57</v>
      </c>
      <c r="AM101" s="117" t="s">
        <v>57</v>
      </c>
      <c r="AN101" s="117" t="s">
        <v>57</v>
      </c>
      <c r="AO101" s="117" t="s">
        <v>57</v>
      </c>
      <c r="AP101" s="117" t="s">
        <v>57</v>
      </c>
      <c r="AQ101" s="117" t="s">
        <v>57</v>
      </c>
      <c r="AR101" s="117" t="s">
        <v>57</v>
      </c>
      <c r="AS101" s="117" t="s">
        <v>57</v>
      </c>
      <c r="AT101" s="117" t="s">
        <v>57</v>
      </c>
      <c r="AU101" s="117" t="s">
        <v>57</v>
      </c>
      <c r="AV101" s="117" t="s">
        <v>57</v>
      </c>
      <c r="AW101" s="117" t="s">
        <v>57</v>
      </c>
      <c r="AX101" s="117" t="s">
        <v>57</v>
      </c>
      <c r="AY101" s="117" t="s">
        <v>57</v>
      </c>
      <c r="AZ101" s="117" t="s">
        <v>57</v>
      </c>
      <c r="BA101" s="117" t="s">
        <v>57</v>
      </c>
      <c r="BB101" s="117" t="s">
        <v>57</v>
      </c>
      <c r="BC101" s="117" t="s">
        <v>57</v>
      </c>
      <c r="BD101" s="129">
        <f t="shared" si="10"/>
        <v>6</v>
      </c>
    </row>
    <row r="102" spans="2:56" x14ac:dyDescent="0.25">
      <c r="B102" s="285"/>
      <c r="C102" s="291" t="s">
        <v>0</v>
      </c>
      <c r="D102" s="291"/>
      <c r="E102" s="100">
        <f>COUNTA(E88:E101)*0.25</f>
        <v>0</v>
      </c>
      <c r="F102" s="122">
        <f t="shared" ref="F102:BC102" si="11">COUNTA(F88:F101)*0.25</f>
        <v>0</v>
      </c>
      <c r="G102" s="122">
        <f t="shared" si="11"/>
        <v>0.5</v>
      </c>
      <c r="H102" s="122">
        <f t="shared" si="11"/>
        <v>0.5</v>
      </c>
      <c r="I102" s="122">
        <f t="shared" si="11"/>
        <v>0.5</v>
      </c>
      <c r="J102" s="122">
        <f t="shared" si="11"/>
        <v>0.5</v>
      </c>
      <c r="K102" s="122">
        <f t="shared" si="11"/>
        <v>0.5</v>
      </c>
      <c r="L102" s="122">
        <f t="shared" si="11"/>
        <v>0.5</v>
      </c>
      <c r="M102" s="122">
        <f t="shared" si="11"/>
        <v>1.75</v>
      </c>
      <c r="N102" s="122">
        <f t="shared" si="11"/>
        <v>1.75</v>
      </c>
      <c r="O102" s="122">
        <f t="shared" si="11"/>
        <v>2</v>
      </c>
      <c r="P102" s="122">
        <f t="shared" si="11"/>
        <v>2</v>
      </c>
      <c r="Q102" s="122">
        <f t="shared" si="11"/>
        <v>2</v>
      </c>
      <c r="R102" s="122">
        <f t="shared" si="11"/>
        <v>2</v>
      </c>
      <c r="S102" s="122">
        <f t="shared" si="11"/>
        <v>2</v>
      </c>
      <c r="T102" s="122">
        <f t="shared" si="11"/>
        <v>2</v>
      </c>
      <c r="U102" s="122">
        <f t="shared" si="11"/>
        <v>2</v>
      </c>
      <c r="V102" s="122">
        <f t="shared" si="11"/>
        <v>2</v>
      </c>
      <c r="W102" s="122">
        <f t="shared" si="11"/>
        <v>2</v>
      </c>
      <c r="X102" s="122">
        <f t="shared" si="11"/>
        <v>2</v>
      </c>
      <c r="Y102" s="122">
        <f t="shared" si="11"/>
        <v>1.75</v>
      </c>
      <c r="Z102" s="122">
        <f t="shared" si="11"/>
        <v>1.75</v>
      </c>
      <c r="AA102" s="122">
        <f t="shared" si="11"/>
        <v>1.5</v>
      </c>
      <c r="AB102" s="122">
        <f t="shared" si="11"/>
        <v>1.5</v>
      </c>
      <c r="AC102" s="122">
        <f t="shared" si="11"/>
        <v>1.25</v>
      </c>
      <c r="AD102" s="122">
        <f t="shared" si="11"/>
        <v>1.25</v>
      </c>
      <c r="AE102" s="122">
        <f t="shared" si="11"/>
        <v>1</v>
      </c>
      <c r="AF102" s="122">
        <f t="shared" si="11"/>
        <v>1.25</v>
      </c>
      <c r="AG102" s="122">
        <f t="shared" si="11"/>
        <v>1</v>
      </c>
      <c r="AH102" s="122">
        <f t="shared" si="11"/>
        <v>0.75</v>
      </c>
      <c r="AI102" s="122">
        <f t="shared" si="11"/>
        <v>0.75</v>
      </c>
      <c r="AJ102" s="122">
        <f t="shared" si="11"/>
        <v>1</v>
      </c>
      <c r="AK102" s="122">
        <f t="shared" si="11"/>
        <v>1</v>
      </c>
      <c r="AL102" s="122">
        <f t="shared" si="11"/>
        <v>1</v>
      </c>
      <c r="AM102" s="122">
        <f t="shared" si="11"/>
        <v>1.5</v>
      </c>
      <c r="AN102" s="122">
        <f t="shared" si="11"/>
        <v>1.75</v>
      </c>
      <c r="AO102" s="122">
        <f t="shared" si="11"/>
        <v>1.75</v>
      </c>
      <c r="AP102" s="122">
        <f t="shared" si="11"/>
        <v>1.75</v>
      </c>
      <c r="AQ102" s="122">
        <f t="shared" si="11"/>
        <v>1.75</v>
      </c>
      <c r="AR102" s="122">
        <f t="shared" si="11"/>
        <v>1.75</v>
      </c>
      <c r="AS102" s="122">
        <f t="shared" si="11"/>
        <v>1.75</v>
      </c>
      <c r="AT102" s="122">
        <f t="shared" si="11"/>
        <v>1.75</v>
      </c>
      <c r="AU102" s="122">
        <f t="shared" si="11"/>
        <v>1.75</v>
      </c>
      <c r="AV102" s="122">
        <f t="shared" si="11"/>
        <v>1.75</v>
      </c>
      <c r="AW102" s="122">
        <f t="shared" si="11"/>
        <v>1.75</v>
      </c>
      <c r="AX102" s="122">
        <f t="shared" si="11"/>
        <v>1.75</v>
      </c>
      <c r="AY102" s="122">
        <f t="shared" si="11"/>
        <v>1.75</v>
      </c>
      <c r="AZ102" s="122">
        <f t="shared" si="11"/>
        <v>1.75</v>
      </c>
      <c r="BA102" s="122">
        <f t="shared" si="11"/>
        <v>1.75</v>
      </c>
      <c r="BB102" s="122">
        <f t="shared" si="11"/>
        <v>1.75</v>
      </c>
      <c r="BC102" s="122">
        <f t="shared" si="11"/>
        <v>1.5</v>
      </c>
      <c r="BD102" s="118">
        <f>SUM(BD88:BD101)</f>
        <v>72.5</v>
      </c>
    </row>
    <row r="103" spans="2:56" x14ac:dyDescent="0.25"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2:56" s="1" customFormat="1" ht="18.75" x14ac:dyDescent="0.3">
      <c r="B104" s="282" t="s">
        <v>5</v>
      </c>
      <c r="C104" s="283"/>
      <c r="D104" s="283"/>
      <c r="E104" s="131" t="s">
        <v>131</v>
      </c>
      <c r="F104" s="11" t="s">
        <v>130</v>
      </c>
      <c r="G104" s="11" t="s">
        <v>132</v>
      </c>
      <c r="H104" s="11" t="s">
        <v>133</v>
      </c>
      <c r="I104" s="11" t="s">
        <v>134</v>
      </c>
      <c r="J104" s="11" t="s">
        <v>135</v>
      </c>
      <c r="K104" s="11" t="s">
        <v>136</v>
      </c>
      <c r="L104" s="11" t="s">
        <v>137</v>
      </c>
      <c r="M104" s="161" t="s">
        <v>138</v>
      </c>
      <c r="N104" s="161" t="s">
        <v>139</v>
      </c>
      <c r="O104" s="162" t="s">
        <v>140</v>
      </c>
      <c r="P104" s="162" t="s">
        <v>141</v>
      </c>
      <c r="Q104" s="161" t="s">
        <v>142</v>
      </c>
      <c r="R104" s="161" t="s">
        <v>143</v>
      </c>
      <c r="S104" s="161" t="s">
        <v>179</v>
      </c>
      <c r="T104" s="161" t="s">
        <v>144</v>
      </c>
      <c r="U104" s="161" t="s">
        <v>145</v>
      </c>
      <c r="V104" s="161" t="s">
        <v>146</v>
      </c>
      <c r="W104" s="161" t="s">
        <v>147</v>
      </c>
      <c r="X104" s="161" t="s">
        <v>148</v>
      </c>
      <c r="Y104" s="161" t="s">
        <v>149</v>
      </c>
      <c r="Z104" s="161" t="s">
        <v>150</v>
      </c>
      <c r="AA104" s="163" t="s">
        <v>151</v>
      </c>
      <c r="AB104" s="163" t="s">
        <v>152</v>
      </c>
      <c r="AC104" s="163" t="s">
        <v>153</v>
      </c>
      <c r="AD104" s="163" t="s">
        <v>154</v>
      </c>
      <c r="AE104" s="163" t="s">
        <v>155</v>
      </c>
      <c r="AF104" s="163" t="s">
        <v>156</v>
      </c>
      <c r="AG104" s="163" t="s">
        <v>157</v>
      </c>
      <c r="AH104" s="163" t="s">
        <v>158</v>
      </c>
      <c r="AI104" s="163" t="s">
        <v>159</v>
      </c>
      <c r="AJ104" s="163" t="s">
        <v>160</v>
      </c>
      <c r="AK104" s="163" t="s">
        <v>161</v>
      </c>
      <c r="AL104" s="163" t="s">
        <v>162</v>
      </c>
      <c r="AM104" s="163" t="s">
        <v>163</v>
      </c>
      <c r="AN104" s="163" t="s">
        <v>164</v>
      </c>
      <c r="AO104" s="163" t="s">
        <v>165</v>
      </c>
      <c r="AP104" s="163" t="s">
        <v>166</v>
      </c>
      <c r="AQ104" s="163" t="s">
        <v>180</v>
      </c>
      <c r="AR104" s="163" t="s">
        <v>181</v>
      </c>
      <c r="AS104" s="163" t="s">
        <v>167</v>
      </c>
      <c r="AT104" s="163" t="s">
        <v>168</v>
      </c>
      <c r="AU104" s="163" t="s">
        <v>169</v>
      </c>
      <c r="AV104" s="163" t="s">
        <v>170</v>
      </c>
      <c r="AW104" s="163" t="s">
        <v>171</v>
      </c>
      <c r="AX104" s="163" t="s">
        <v>172</v>
      </c>
      <c r="AY104" s="163" t="s">
        <v>173</v>
      </c>
      <c r="AZ104" s="163" t="s">
        <v>174</v>
      </c>
      <c r="BA104" s="163" t="s">
        <v>175</v>
      </c>
      <c r="BB104" s="163" t="s">
        <v>176</v>
      </c>
      <c r="BC104" s="163" t="s">
        <v>177</v>
      </c>
      <c r="BD104" s="129" t="s">
        <v>178</v>
      </c>
    </row>
    <row r="105" spans="2:56" ht="18.75" x14ac:dyDescent="0.25">
      <c r="B105" s="15" t="s">
        <v>55</v>
      </c>
      <c r="C105" s="315" t="s">
        <v>117</v>
      </c>
      <c r="D105" s="315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18">
        <f>COUNTA(E105:BC105)*0.25</f>
        <v>0</v>
      </c>
    </row>
    <row r="106" spans="2:56" ht="18.75" x14ac:dyDescent="0.25">
      <c r="B106" s="16" t="s">
        <v>56</v>
      </c>
      <c r="C106" s="315" t="s">
        <v>118</v>
      </c>
      <c r="D106" s="315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29">
        <f t="shared" ref="BD106:BD118" si="12">COUNTA(E106:BC106)*0.25</f>
        <v>0</v>
      </c>
    </row>
    <row r="107" spans="2:56" x14ac:dyDescent="0.25">
      <c r="B107" s="286" t="s">
        <v>5</v>
      </c>
      <c r="C107" s="315" t="s">
        <v>120</v>
      </c>
      <c r="D107" s="315" t="s">
        <v>60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29">
        <f t="shared" si="12"/>
        <v>0</v>
      </c>
    </row>
    <row r="108" spans="2:56" x14ac:dyDescent="0.25">
      <c r="B108" s="284"/>
      <c r="C108" s="315" t="s">
        <v>119</v>
      </c>
      <c r="D108" s="315" t="s">
        <v>60</v>
      </c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29">
        <f t="shared" si="12"/>
        <v>0</v>
      </c>
    </row>
    <row r="109" spans="2:56" x14ac:dyDescent="0.25">
      <c r="B109" s="284"/>
      <c r="C109" s="315" t="s">
        <v>121</v>
      </c>
      <c r="D109" s="315" t="s">
        <v>61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29">
        <f t="shared" si="12"/>
        <v>0</v>
      </c>
    </row>
    <row r="110" spans="2:56" x14ac:dyDescent="0.25">
      <c r="B110" s="284"/>
      <c r="C110" s="318" t="s">
        <v>182</v>
      </c>
      <c r="D110" s="319"/>
      <c r="E110" s="10"/>
      <c r="F110" s="10"/>
      <c r="G110" s="10"/>
      <c r="H110" s="10"/>
      <c r="I110" s="10"/>
      <c r="J110" s="10"/>
      <c r="K110" s="10"/>
      <c r="L110" s="10"/>
      <c r="M110" s="10" t="s">
        <v>57</v>
      </c>
      <c r="N110" s="10" t="s">
        <v>57</v>
      </c>
      <c r="O110" s="10" t="s">
        <v>57</v>
      </c>
      <c r="P110" s="10" t="s">
        <v>57</v>
      </c>
      <c r="Q110" s="10" t="s">
        <v>57</v>
      </c>
      <c r="R110" s="10" t="s">
        <v>57</v>
      </c>
      <c r="S110" s="10" t="s">
        <v>57</v>
      </c>
      <c r="T110" s="10" t="s">
        <v>57</v>
      </c>
      <c r="U110" s="10" t="s">
        <v>57</v>
      </c>
      <c r="V110" s="10" t="s">
        <v>57</v>
      </c>
      <c r="W110" s="10" t="s">
        <v>57</v>
      </c>
      <c r="X110" s="10" t="s">
        <v>57</v>
      </c>
      <c r="Y110" s="10" t="s">
        <v>57</v>
      </c>
      <c r="Z110" s="10" t="s">
        <v>57</v>
      </c>
      <c r="AA110" s="10" t="s">
        <v>57</v>
      </c>
      <c r="AB110" s="10" t="s">
        <v>57</v>
      </c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29">
        <f t="shared" si="12"/>
        <v>4</v>
      </c>
    </row>
    <row r="111" spans="2:56" x14ac:dyDescent="0.25">
      <c r="B111" s="284"/>
      <c r="C111" s="320" t="s">
        <v>122</v>
      </c>
      <c r="D111" s="320" t="s">
        <v>62</v>
      </c>
      <c r="E111" s="10"/>
      <c r="F111" s="10"/>
      <c r="G111" s="10"/>
      <c r="H111" s="10"/>
      <c r="I111" s="10"/>
      <c r="J111" s="10"/>
      <c r="K111" s="10"/>
      <c r="L111" s="10"/>
      <c r="M111" s="10" t="s">
        <v>54</v>
      </c>
      <c r="N111" s="10" t="s">
        <v>54</v>
      </c>
      <c r="O111" s="10" t="s">
        <v>54</v>
      </c>
      <c r="P111" s="10" t="s">
        <v>54</v>
      </c>
      <c r="Q111" s="10" t="s">
        <v>54</v>
      </c>
      <c r="R111" s="10" t="s">
        <v>54</v>
      </c>
      <c r="S111" s="10" t="s">
        <v>54</v>
      </c>
      <c r="T111" s="10" t="s">
        <v>54</v>
      </c>
      <c r="U111" s="10" t="s">
        <v>54</v>
      </c>
      <c r="V111" s="10" t="s">
        <v>54</v>
      </c>
      <c r="W111" s="10" t="s">
        <v>54</v>
      </c>
      <c r="X111" s="10" t="s">
        <v>54</v>
      </c>
      <c r="Y111" s="10" t="s">
        <v>54</v>
      </c>
      <c r="Z111" s="10" t="s">
        <v>54</v>
      </c>
      <c r="AA111" s="10" t="s">
        <v>54</v>
      </c>
      <c r="AB111" s="10" t="s">
        <v>54</v>
      </c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29">
        <f t="shared" si="12"/>
        <v>4</v>
      </c>
    </row>
    <row r="112" spans="2:56" x14ac:dyDescent="0.25">
      <c r="B112" s="284"/>
      <c r="C112" s="320" t="s">
        <v>123</v>
      </c>
      <c r="D112" s="32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29">
        <f t="shared" si="12"/>
        <v>0</v>
      </c>
    </row>
    <row r="113" spans="2:57" x14ac:dyDescent="0.25">
      <c r="B113" s="284"/>
      <c r="C113" s="316" t="s">
        <v>124</v>
      </c>
      <c r="D113" s="317"/>
      <c r="E113" s="10"/>
      <c r="F113" s="10" t="s">
        <v>58</v>
      </c>
      <c r="G113" s="10" t="s">
        <v>58</v>
      </c>
      <c r="H113" s="10" t="s">
        <v>58</v>
      </c>
      <c r="I113" s="10" t="s">
        <v>58</v>
      </c>
      <c r="J113" s="10" t="s">
        <v>58</v>
      </c>
      <c r="K113" s="10" t="s">
        <v>58</v>
      </c>
      <c r="L113" s="10" t="s">
        <v>58</v>
      </c>
      <c r="M113" s="10" t="s">
        <v>58</v>
      </c>
      <c r="N113" s="10" t="s">
        <v>58</v>
      </c>
      <c r="O113" s="10" t="s">
        <v>54</v>
      </c>
      <c r="P113" s="10" t="s">
        <v>54</v>
      </c>
      <c r="Q113" s="10" t="s">
        <v>54</v>
      </c>
      <c r="R113" s="10" t="s">
        <v>54</v>
      </c>
      <c r="S113" s="10" t="s">
        <v>54</v>
      </c>
      <c r="T113" s="10" t="s">
        <v>57</v>
      </c>
      <c r="U113" s="10" t="s">
        <v>57</v>
      </c>
      <c r="V113" s="10" t="s">
        <v>57</v>
      </c>
      <c r="W113" s="10" t="s">
        <v>57</v>
      </c>
      <c r="X113" s="10" t="s">
        <v>57</v>
      </c>
      <c r="Y113" s="10" t="s">
        <v>57</v>
      </c>
      <c r="Z113" s="10" t="s">
        <v>57</v>
      </c>
      <c r="AA113" s="135" t="s">
        <v>57</v>
      </c>
      <c r="AB113" s="135" t="s">
        <v>57</v>
      </c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29">
        <f t="shared" si="12"/>
        <v>5.75</v>
      </c>
    </row>
    <row r="114" spans="2:57" x14ac:dyDescent="0.25">
      <c r="B114" s="284"/>
      <c r="C114" s="320" t="s">
        <v>125</v>
      </c>
      <c r="D114" s="320" t="s">
        <v>64</v>
      </c>
      <c r="E114" s="10" t="s">
        <v>58</v>
      </c>
      <c r="F114" s="10" t="s">
        <v>58</v>
      </c>
      <c r="G114" s="10" t="s">
        <v>58</v>
      </c>
      <c r="H114" s="10" t="s">
        <v>58</v>
      </c>
      <c r="I114" s="10" t="s">
        <v>58</v>
      </c>
      <c r="J114" s="10" t="s">
        <v>58</v>
      </c>
      <c r="K114" s="10" t="s">
        <v>58</v>
      </c>
      <c r="L114" s="10" t="s">
        <v>58</v>
      </c>
      <c r="M114" s="10" t="s">
        <v>58</v>
      </c>
      <c r="N114" s="10" t="s">
        <v>58</v>
      </c>
      <c r="O114" s="10" t="s">
        <v>58</v>
      </c>
      <c r="P114" s="10" t="s">
        <v>58</v>
      </c>
      <c r="Q114" s="10" t="s">
        <v>54</v>
      </c>
      <c r="R114" s="10" t="s">
        <v>54</v>
      </c>
      <c r="S114" s="10" t="s">
        <v>54</v>
      </c>
      <c r="T114" s="10" t="s">
        <v>57</v>
      </c>
      <c r="U114" s="10" t="s">
        <v>57</v>
      </c>
      <c r="V114" s="10" t="s">
        <v>57</v>
      </c>
      <c r="W114" s="10" t="s">
        <v>57</v>
      </c>
      <c r="X114" s="10" t="s">
        <v>57</v>
      </c>
      <c r="Y114" s="10" t="s">
        <v>57</v>
      </c>
      <c r="Z114" s="10" t="s">
        <v>57</v>
      </c>
      <c r="AA114" s="10" t="s">
        <v>57</v>
      </c>
      <c r="AB114" s="10" t="s">
        <v>57</v>
      </c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29">
        <f t="shared" si="12"/>
        <v>6</v>
      </c>
    </row>
    <row r="115" spans="2:57" x14ac:dyDescent="0.25">
      <c r="B115" s="284"/>
      <c r="C115" s="320" t="s">
        <v>126</v>
      </c>
      <c r="D115" s="320"/>
      <c r="E115" s="10"/>
      <c r="F115" s="10"/>
      <c r="G115" s="10"/>
      <c r="H115" s="10"/>
      <c r="I115" s="10"/>
      <c r="J115" s="10"/>
      <c r="K115" s="10"/>
      <c r="L115" s="10"/>
      <c r="M115" s="10"/>
      <c r="N115" s="10" t="s">
        <v>54</v>
      </c>
      <c r="O115" s="10" t="s">
        <v>54</v>
      </c>
      <c r="P115" s="10" t="s">
        <v>54</v>
      </c>
      <c r="Q115" s="10" t="s">
        <v>54</v>
      </c>
      <c r="R115" s="10" t="s">
        <v>54</v>
      </c>
      <c r="S115" s="10" t="s">
        <v>54</v>
      </c>
      <c r="T115" s="10" t="s">
        <v>54</v>
      </c>
      <c r="U115" s="10" t="s">
        <v>54</v>
      </c>
      <c r="V115" s="10" t="s">
        <v>54</v>
      </c>
      <c r="W115" s="10" t="s">
        <v>54</v>
      </c>
      <c r="X115" s="10" t="s">
        <v>54</v>
      </c>
      <c r="Y115" s="10" t="s">
        <v>54</v>
      </c>
      <c r="Z115" s="10" t="s">
        <v>54</v>
      </c>
      <c r="AA115" s="10" t="s">
        <v>54</v>
      </c>
      <c r="AB115" s="10" t="s">
        <v>54</v>
      </c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29">
        <f t="shared" si="12"/>
        <v>3.75</v>
      </c>
    </row>
    <row r="116" spans="2:57" x14ac:dyDescent="0.25">
      <c r="B116" s="284"/>
      <c r="C116" s="315" t="s">
        <v>127</v>
      </c>
      <c r="D116" s="315"/>
      <c r="E116" s="10"/>
      <c r="F116" s="10"/>
      <c r="G116" s="10" t="s">
        <v>57</v>
      </c>
      <c r="H116" s="10" t="s">
        <v>57</v>
      </c>
      <c r="I116" s="10" t="s">
        <v>57</v>
      </c>
      <c r="J116" s="10" t="s">
        <v>57</v>
      </c>
      <c r="K116" s="10" t="s">
        <v>57</v>
      </c>
      <c r="L116" s="10" t="s">
        <v>57</v>
      </c>
      <c r="M116" s="10" t="s">
        <v>57</v>
      </c>
      <c r="N116" s="10" t="s">
        <v>57</v>
      </c>
      <c r="O116" s="10" t="s">
        <v>57</v>
      </c>
      <c r="P116" s="10" t="s">
        <v>57</v>
      </c>
      <c r="Q116" s="10" t="s">
        <v>57</v>
      </c>
      <c r="R116" s="10" t="s">
        <v>57</v>
      </c>
      <c r="S116" s="10" t="s">
        <v>57</v>
      </c>
      <c r="T116" s="10" t="s">
        <v>57</v>
      </c>
      <c r="U116" s="10" t="s">
        <v>57</v>
      </c>
      <c r="V116" s="10" t="s">
        <v>57</v>
      </c>
      <c r="W116" s="10" t="s">
        <v>57</v>
      </c>
      <c r="X116" s="10" t="s">
        <v>57</v>
      </c>
      <c r="Y116" s="10" t="s">
        <v>57</v>
      </c>
      <c r="Z116" s="10" t="s">
        <v>57</v>
      </c>
      <c r="AA116" s="10" t="s">
        <v>57</v>
      </c>
      <c r="AB116" s="10" t="s">
        <v>57</v>
      </c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29">
        <f t="shared" si="12"/>
        <v>5.5</v>
      </c>
    </row>
    <row r="117" spans="2:57" x14ac:dyDescent="0.25">
      <c r="B117" s="284"/>
      <c r="C117" s="315" t="s">
        <v>128</v>
      </c>
      <c r="D117" s="315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29">
        <f t="shared" si="12"/>
        <v>0</v>
      </c>
    </row>
    <row r="118" spans="2:57" x14ac:dyDescent="0.25">
      <c r="B118" s="284"/>
      <c r="C118" s="316" t="s">
        <v>129</v>
      </c>
      <c r="D118" s="317"/>
      <c r="E118" s="10"/>
      <c r="F118" s="10"/>
      <c r="G118" s="10"/>
      <c r="H118" s="10"/>
      <c r="I118" s="10"/>
      <c r="J118" s="10"/>
      <c r="K118" s="10"/>
      <c r="L118" s="10"/>
      <c r="M118" s="10" t="s">
        <v>57</v>
      </c>
      <c r="N118" s="10" t="s">
        <v>57</v>
      </c>
      <c r="O118" s="10" t="s">
        <v>57</v>
      </c>
      <c r="P118" s="10" t="s">
        <v>57</v>
      </c>
      <c r="Q118" s="10" t="s">
        <v>57</v>
      </c>
      <c r="R118" s="10" t="s">
        <v>57</v>
      </c>
      <c r="S118" s="10" t="s">
        <v>57</v>
      </c>
      <c r="T118" s="10" t="s">
        <v>57</v>
      </c>
      <c r="U118" s="10" t="s">
        <v>57</v>
      </c>
      <c r="V118" s="10" t="s">
        <v>57</v>
      </c>
      <c r="W118" s="10" t="s">
        <v>57</v>
      </c>
      <c r="X118" s="10" t="s">
        <v>57</v>
      </c>
      <c r="Y118" s="10" t="s">
        <v>57</v>
      </c>
      <c r="Z118" s="10" t="s">
        <v>57</v>
      </c>
      <c r="AA118" s="10" t="s">
        <v>57</v>
      </c>
      <c r="AB118" s="10" t="s">
        <v>57</v>
      </c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29">
        <f t="shared" si="12"/>
        <v>4</v>
      </c>
    </row>
    <row r="119" spans="2:57" x14ac:dyDescent="0.25">
      <c r="B119" s="285"/>
      <c r="C119" s="291" t="s">
        <v>0</v>
      </c>
      <c r="D119" s="291"/>
      <c r="E119" s="100">
        <f>COUNTA(E105:E118)*0.25</f>
        <v>0.25</v>
      </c>
      <c r="F119" s="122">
        <f t="shared" ref="F119:BC119" si="13">COUNTA(F105:F118)*0.25</f>
        <v>0.5</v>
      </c>
      <c r="G119" s="122">
        <f t="shared" si="13"/>
        <v>0.75</v>
      </c>
      <c r="H119" s="122">
        <f t="shared" si="13"/>
        <v>0.75</v>
      </c>
      <c r="I119" s="122">
        <f t="shared" si="13"/>
        <v>0.75</v>
      </c>
      <c r="J119" s="122">
        <f t="shared" si="13"/>
        <v>0.75</v>
      </c>
      <c r="K119" s="122">
        <f t="shared" si="13"/>
        <v>0.75</v>
      </c>
      <c r="L119" s="122">
        <f t="shared" si="13"/>
        <v>0.75</v>
      </c>
      <c r="M119" s="122">
        <f t="shared" si="13"/>
        <v>1.5</v>
      </c>
      <c r="N119" s="122">
        <f t="shared" si="13"/>
        <v>1.75</v>
      </c>
      <c r="O119" s="122">
        <f t="shared" si="13"/>
        <v>1.75</v>
      </c>
      <c r="P119" s="122">
        <f t="shared" si="13"/>
        <v>1.75</v>
      </c>
      <c r="Q119" s="122">
        <f t="shared" si="13"/>
        <v>1.75</v>
      </c>
      <c r="R119" s="122">
        <f t="shared" si="13"/>
        <v>1.75</v>
      </c>
      <c r="S119" s="122">
        <f t="shared" si="13"/>
        <v>1.75</v>
      </c>
      <c r="T119" s="122">
        <f t="shared" si="13"/>
        <v>1.75</v>
      </c>
      <c r="U119" s="122">
        <f t="shared" si="13"/>
        <v>1.75</v>
      </c>
      <c r="V119" s="122">
        <f t="shared" si="13"/>
        <v>1.75</v>
      </c>
      <c r="W119" s="122">
        <f t="shared" si="13"/>
        <v>1.75</v>
      </c>
      <c r="X119" s="122">
        <f t="shared" si="13"/>
        <v>1.75</v>
      </c>
      <c r="Y119" s="122">
        <f t="shared" si="13"/>
        <v>1.75</v>
      </c>
      <c r="Z119" s="122">
        <f t="shared" si="13"/>
        <v>1.75</v>
      </c>
      <c r="AA119" s="122">
        <f t="shared" si="13"/>
        <v>1.75</v>
      </c>
      <c r="AB119" s="122">
        <f t="shared" si="13"/>
        <v>1.75</v>
      </c>
      <c r="AC119" s="122">
        <f t="shared" si="13"/>
        <v>0</v>
      </c>
      <c r="AD119" s="122">
        <f t="shared" si="13"/>
        <v>0</v>
      </c>
      <c r="AE119" s="122">
        <f t="shared" si="13"/>
        <v>0</v>
      </c>
      <c r="AF119" s="122">
        <f t="shared" si="13"/>
        <v>0</v>
      </c>
      <c r="AG119" s="122">
        <f t="shared" si="13"/>
        <v>0</v>
      </c>
      <c r="AH119" s="122">
        <f t="shared" si="13"/>
        <v>0</v>
      </c>
      <c r="AI119" s="122">
        <f t="shared" si="13"/>
        <v>0</v>
      </c>
      <c r="AJ119" s="122">
        <f t="shared" si="13"/>
        <v>0</v>
      </c>
      <c r="AK119" s="122">
        <f t="shared" si="13"/>
        <v>0</v>
      </c>
      <c r="AL119" s="122">
        <f t="shared" si="13"/>
        <v>0</v>
      </c>
      <c r="AM119" s="122">
        <f t="shared" si="13"/>
        <v>0</v>
      </c>
      <c r="AN119" s="122">
        <f t="shared" si="13"/>
        <v>0</v>
      </c>
      <c r="AO119" s="122">
        <f t="shared" si="13"/>
        <v>0</v>
      </c>
      <c r="AP119" s="122">
        <f t="shared" si="13"/>
        <v>0</v>
      </c>
      <c r="AQ119" s="122">
        <f t="shared" si="13"/>
        <v>0</v>
      </c>
      <c r="AR119" s="122">
        <f t="shared" si="13"/>
        <v>0</v>
      </c>
      <c r="AS119" s="122">
        <f t="shared" si="13"/>
        <v>0</v>
      </c>
      <c r="AT119" s="122">
        <f t="shared" si="13"/>
        <v>0</v>
      </c>
      <c r="AU119" s="122">
        <f t="shared" si="13"/>
        <v>0</v>
      </c>
      <c r="AV119" s="122">
        <f t="shared" si="13"/>
        <v>0</v>
      </c>
      <c r="AW119" s="122">
        <f t="shared" si="13"/>
        <v>0</v>
      </c>
      <c r="AX119" s="122">
        <f t="shared" si="13"/>
        <v>0</v>
      </c>
      <c r="AY119" s="122">
        <f t="shared" si="13"/>
        <v>0</v>
      </c>
      <c r="AZ119" s="122">
        <f t="shared" si="13"/>
        <v>0</v>
      </c>
      <c r="BA119" s="122">
        <f t="shared" si="13"/>
        <v>0</v>
      </c>
      <c r="BB119" s="122">
        <f t="shared" si="13"/>
        <v>0</v>
      </c>
      <c r="BC119" s="122">
        <f t="shared" si="13"/>
        <v>0</v>
      </c>
      <c r="BD119" s="118">
        <f>SUM(E119:BC119)</f>
        <v>33</v>
      </c>
    </row>
    <row r="121" spans="2:57" s="2" customFormat="1" x14ac:dyDescent="0.25">
      <c r="B121" s="260" t="s">
        <v>75</v>
      </c>
      <c r="C121" s="263"/>
      <c r="D121" s="264"/>
      <c r="E121" s="264"/>
      <c r="F121" s="264"/>
      <c r="G121" s="265"/>
      <c r="H121" s="115"/>
      <c r="I121" s="266"/>
      <c r="J121" s="264"/>
      <c r="K121" s="264"/>
      <c r="L121" s="264"/>
      <c r="M121" s="264"/>
      <c r="N121" s="265"/>
      <c r="O121" s="266"/>
      <c r="P121" s="264"/>
      <c r="Q121" s="264"/>
      <c r="R121" s="264"/>
      <c r="S121" s="264"/>
      <c r="T121" s="265"/>
      <c r="U121" s="266"/>
      <c r="V121" s="264"/>
      <c r="W121" s="264"/>
      <c r="X121" s="264"/>
      <c r="Y121" s="265"/>
      <c r="Z121" s="35"/>
      <c r="AA121" s="5"/>
      <c r="BD121" s="116"/>
    </row>
    <row r="122" spans="2:57" s="2" customFormat="1" x14ac:dyDescent="0.25">
      <c r="B122" s="261"/>
      <c r="C122" s="263"/>
      <c r="D122" s="264"/>
      <c r="E122" s="264"/>
      <c r="F122" s="264"/>
      <c r="G122" s="265"/>
      <c r="H122" s="115"/>
      <c r="I122" s="266"/>
      <c r="J122" s="264"/>
      <c r="K122" s="264"/>
      <c r="L122" s="264"/>
      <c r="M122" s="264"/>
      <c r="N122" s="265"/>
      <c r="O122" s="266"/>
      <c r="P122" s="264"/>
      <c r="Q122" s="264"/>
      <c r="R122" s="264"/>
      <c r="S122" s="264"/>
      <c r="T122" s="265"/>
      <c r="U122" s="266"/>
      <c r="V122" s="264"/>
      <c r="W122" s="264"/>
      <c r="X122" s="264"/>
      <c r="Y122" s="265"/>
      <c r="Z122" s="35"/>
      <c r="AA122" s="5"/>
      <c r="BD122" s="116"/>
    </row>
    <row r="123" spans="2:57" x14ac:dyDescent="0.25">
      <c r="B123" s="262"/>
      <c r="C123" s="266"/>
      <c r="D123" s="264"/>
      <c r="E123" s="264"/>
      <c r="F123" s="264"/>
      <c r="G123" s="265"/>
      <c r="H123" s="115"/>
      <c r="I123" s="266"/>
      <c r="J123" s="264"/>
      <c r="K123" s="264"/>
      <c r="L123" s="264"/>
      <c r="M123" s="264"/>
      <c r="N123" s="265"/>
      <c r="O123" s="266"/>
      <c r="P123" s="264"/>
      <c r="Q123" s="264"/>
      <c r="R123" s="264"/>
      <c r="S123" s="264"/>
      <c r="T123" s="265"/>
      <c r="U123" s="266"/>
      <c r="V123" s="264"/>
      <c r="W123" s="264"/>
      <c r="X123" s="264"/>
      <c r="Y123" s="265"/>
      <c r="Z123" s="33"/>
      <c r="AA123" s="34"/>
      <c r="BD123" s="116"/>
    </row>
    <row r="124" spans="2:57" x14ac:dyDescent="0.25">
      <c r="B124" s="262"/>
      <c r="C124" s="263"/>
      <c r="D124" s="264"/>
      <c r="E124" s="264"/>
      <c r="F124" s="264"/>
      <c r="G124" s="265"/>
      <c r="H124" s="115"/>
      <c r="I124" s="266"/>
      <c r="J124" s="264"/>
      <c r="K124" s="264"/>
      <c r="L124" s="264"/>
      <c r="M124" s="264"/>
      <c r="N124" s="265"/>
      <c r="O124" s="266"/>
      <c r="P124" s="264"/>
      <c r="Q124" s="264"/>
      <c r="R124" s="264"/>
      <c r="S124" s="264"/>
      <c r="T124" s="265"/>
      <c r="U124" s="266"/>
      <c r="V124" s="264"/>
      <c r="W124" s="264"/>
      <c r="X124" s="264"/>
      <c r="Y124" s="265"/>
      <c r="Z124" s="33"/>
      <c r="AA124" s="34"/>
      <c r="BD124" s="116"/>
    </row>
    <row r="125" spans="2:57" ht="21" x14ac:dyDescent="0.25">
      <c r="B125" s="36"/>
      <c r="C125" s="37"/>
      <c r="D125" s="37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4"/>
      <c r="BD125" s="4"/>
    </row>
    <row r="126" spans="2:57" ht="19.5" thickBot="1" x14ac:dyDescent="0.35">
      <c r="B126" s="295" t="s">
        <v>65</v>
      </c>
      <c r="C126" s="309"/>
      <c r="D126" s="309"/>
      <c r="E126" s="138" t="s">
        <v>131</v>
      </c>
      <c r="F126" s="139" t="s">
        <v>130</v>
      </c>
      <c r="G126" s="139" t="s">
        <v>132</v>
      </c>
      <c r="H126" s="139" t="s">
        <v>133</v>
      </c>
      <c r="I126" s="139" t="s">
        <v>134</v>
      </c>
      <c r="J126" s="139" t="s">
        <v>135</v>
      </c>
      <c r="K126" s="139" t="s">
        <v>136</v>
      </c>
      <c r="L126" s="139" t="s">
        <v>137</v>
      </c>
      <c r="M126" s="139" t="s">
        <v>138</v>
      </c>
      <c r="N126" s="139" t="s">
        <v>139</v>
      </c>
      <c r="O126" s="140" t="s">
        <v>140</v>
      </c>
      <c r="P126" s="140" t="s">
        <v>141</v>
      </c>
      <c r="Q126" s="141" t="s">
        <v>142</v>
      </c>
      <c r="R126" s="141" t="s">
        <v>143</v>
      </c>
      <c r="S126" s="141" t="s">
        <v>179</v>
      </c>
      <c r="T126" s="141" t="s">
        <v>144</v>
      </c>
      <c r="U126" s="141" t="s">
        <v>145</v>
      </c>
      <c r="V126" s="141" t="s">
        <v>146</v>
      </c>
      <c r="W126" s="141" t="s">
        <v>147</v>
      </c>
      <c r="X126" s="142" t="s">
        <v>148</v>
      </c>
      <c r="Y126" s="142" t="s">
        <v>149</v>
      </c>
      <c r="Z126" s="142" t="s">
        <v>150</v>
      </c>
      <c r="AA126" s="142" t="s">
        <v>151</v>
      </c>
      <c r="AB126" s="142" t="s">
        <v>152</v>
      </c>
      <c r="AC126" s="142" t="s">
        <v>153</v>
      </c>
      <c r="AD126" s="142" t="s">
        <v>154</v>
      </c>
      <c r="AE126" s="142" t="s">
        <v>155</v>
      </c>
      <c r="AF126" s="142" t="s">
        <v>156</v>
      </c>
      <c r="AG126" s="142" t="s">
        <v>157</v>
      </c>
      <c r="AH126" s="142" t="s">
        <v>158</v>
      </c>
      <c r="AI126" s="142" t="s">
        <v>159</v>
      </c>
      <c r="AJ126" s="142" t="s">
        <v>160</v>
      </c>
      <c r="AK126" s="142" t="s">
        <v>161</v>
      </c>
      <c r="AL126" s="142" t="s">
        <v>162</v>
      </c>
      <c r="AM126" s="142" t="s">
        <v>163</v>
      </c>
      <c r="AN126" s="142" t="s">
        <v>164</v>
      </c>
      <c r="AO126" s="142" t="s">
        <v>165</v>
      </c>
      <c r="AP126" s="142" t="s">
        <v>166</v>
      </c>
      <c r="AQ126" s="142" t="s">
        <v>180</v>
      </c>
      <c r="AR126" s="142" t="s">
        <v>181</v>
      </c>
      <c r="AS126" s="142" t="s">
        <v>167</v>
      </c>
      <c r="AT126" s="142" t="s">
        <v>168</v>
      </c>
      <c r="AU126" s="142" t="s">
        <v>169</v>
      </c>
      <c r="AV126" s="142" t="s">
        <v>170</v>
      </c>
      <c r="AW126" s="142" t="s">
        <v>171</v>
      </c>
      <c r="AX126" s="142" t="s">
        <v>172</v>
      </c>
      <c r="AY126" s="142" t="s">
        <v>173</v>
      </c>
      <c r="AZ126" s="142" t="s">
        <v>174</v>
      </c>
      <c r="BA126" s="142" t="s">
        <v>175</v>
      </c>
      <c r="BB126" s="142" t="s">
        <v>176</v>
      </c>
      <c r="BC126" s="142" t="s">
        <v>177</v>
      </c>
      <c r="BD126"/>
    </row>
    <row r="127" spans="2:57" x14ac:dyDescent="0.25">
      <c r="B127" s="310" t="s">
        <v>6</v>
      </c>
      <c r="C127" s="311" t="str">
        <f>+C105</f>
        <v>Angélique</v>
      </c>
      <c r="D127" s="145" t="s">
        <v>58</v>
      </c>
      <c r="E127" s="146">
        <f>(IF(E3="r",1,0)+IF(E20="r",1,0)+IF(E37="r",1,0)+IF(E54="r",1,0)+IF(E71="r",1,0)+IF(E88="r",1,0)+IF(E105="r",1,0))/4</f>
        <v>0</v>
      </c>
      <c r="F127" s="146">
        <f t="shared" ref="F127:BC127" si="14">(IF(F3="r",1,0)+IF(F20="r",1,0)+IF(F37="r",1,0)+IF(F54="r",1,0)+IF(F71="r",1,0)+IF(F88="r",1,0)+IF(F105="r",1,0))/4</f>
        <v>0</v>
      </c>
      <c r="G127" s="146">
        <f t="shared" si="14"/>
        <v>0</v>
      </c>
      <c r="H127" s="146">
        <f t="shared" si="14"/>
        <v>0</v>
      </c>
      <c r="I127" s="146">
        <f t="shared" si="14"/>
        <v>0</v>
      </c>
      <c r="J127" s="146">
        <f t="shared" si="14"/>
        <v>0</v>
      </c>
      <c r="K127" s="146">
        <f t="shared" si="14"/>
        <v>0</v>
      </c>
      <c r="L127" s="146">
        <f t="shared" si="14"/>
        <v>0</v>
      </c>
      <c r="M127" s="146">
        <f t="shared" si="14"/>
        <v>0</v>
      </c>
      <c r="N127" s="146">
        <f t="shared" si="14"/>
        <v>0</v>
      </c>
      <c r="O127" s="146">
        <f t="shared" si="14"/>
        <v>0</v>
      </c>
      <c r="P127" s="146">
        <f t="shared" si="14"/>
        <v>0</v>
      </c>
      <c r="Q127" s="146">
        <f t="shared" si="14"/>
        <v>0</v>
      </c>
      <c r="R127" s="146">
        <f t="shared" si="14"/>
        <v>0</v>
      </c>
      <c r="S127" s="146">
        <f t="shared" si="14"/>
        <v>0</v>
      </c>
      <c r="T127" s="146">
        <f t="shared" si="14"/>
        <v>0</v>
      </c>
      <c r="U127" s="146">
        <f t="shared" si="14"/>
        <v>0</v>
      </c>
      <c r="V127" s="146">
        <f t="shared" si="14"/>
        <v>0</v>
      </c>
      <c r="W127" s="146">
        <f t="shared" si="14"/>
        <v>0</v>
      </c>
      <c r="X127" s="146">
        <f t="shared" si="14"/>
        <v>0</v>
      </c>
      <c r="Y127" s="146">
        <f t="shared" si="14"/>
        <v>0</v>
      </c>
      <c r="Z127" s="146">
        <f t="shared" si="14"/>
        <v>0</v>
      </c>
      <c r="AA127" s="146">
        <f t="shared" si="14"/>
        <v>0</v>
      </c>
      <c r="AB127" s="146">
        <f t="shared" si="14"/>
        <v>0</v>
      </c>
      <c r="AC127" s="146">
        <f t="shared" si="14"/>
        <v>0</v>
      </c>
      <c r="AD127" s="146">
        <f t="shared" si="14"/>
        <v>0</v>
      </c>
      <c r="AE127" s="146">
        <f t="shared" si="14"/>
        <v>0</v>
      </c>
      <c r="AF127" s="146">
        <f t="shared" si="14"/>
        <v>0</v>
      </c>
      <c r="AG127" s="146">
        <f t="shared" si="14"/>
        <v>0</v>
      </c>
      <c r="AH127" s="146">
        <f t="shared" si="14"/>
        <v>0</v>
      </c>
      <c r="AI127" s="146">
        <f t="shared" si="14"/>
        <v>0</v>
      </c>
      <c r="AJ127" s="146">
        <f t="shared" si="14"/>
        <v>0</v>
      </c>
      <c r="AK127" s="146">
        <f t="shared" si="14"/>
        <v>0</v>
      </c>
      <c r="AL127" s="146">
        <f t="shared" si="14"/>
        <v>0</v>
      </c>
      <c r="AM127" s="146">
        <f t="shared" si="14"/>
        <v>0</v>
      </c>
      <c r="AN127" s="146">
        <f t="shared" si="14"/>
        <v>0</v>
      </c>
      <c r="AO127" s="146">
        <f t="shared" si="14"/>
        <v>0</v>
      </c>
      <c r="AP127" s="146">
        <f t="shared" si="14"/>
        <v>0</v>
      </c>
      <c r="AQ127" s="146">
        <f t="shared" si="14"/>
        <v>0</v>
      </c>
      <c r="AR127" s="146">
        <f t="shared" si="14"/>
        <v>0</v>
      </c>
      <c r="AS127" s="146">
        <f t="shared" si="14"/>
        <v>0</v>
      </c>
      <c r="AT127" s="146">
        <f t="shared" si="14"/>
        <v>0</v>
      </c>
      <c r="AU127" s="146">
        <f t="shared" si="14"/>
        <v>0</v>
      </c>
      <c r="AV127" s="146">
        <f t="shared" si="14"/>
        <v>0</v>
      </c>
      <c r="AW127" s="146">
        <f t="shared" si="14"/>
        <v>0</v>
      </c>
      <c r="AX127" s="146">
        <f t="shared" si="14"/>
        <v>0</v>
      </c>
      <c r="AY127" s="146">
        <f t="shared" si="14"/>
        <v>0</v>
      </c>
      <c r="AZ127" s="146">
        <f t="shared" si="14"/>
        <v>0</v>
      </c>
      <c r="BA127" s="146">
        <f t="shared" si="14"/>
        <v>0</v>
      </c>
      <c r="BB127" s="146">
        <f t="shared" si="14"/>
        <v>0</v>
      </c>
      <c r="BC127" s="147">
        <f t="shared" si="14"/>
        <v>0</v>
      </c>
      <c r="BD127" s="136">
        <f>SUM(E131:BC131)</f>
        <v>0</v>
      </c>
      <c r="BE127" s="255">
        <f>SUM(BD127+BD128)</f>
        <v>25</v>
      </c>
    </row>
    <row r="128" spans="2:57" ht="16.5" thickBot="1" x14ac:dyDescent="0.3">
      <c r="B128" s="310"/>
      <c r="C128" s="312"/>
      <c r="D128" s="148" t="s">
        <v>57</v>
      </c>
      <c r="E128" s="149">
        <f>(IF(E3="c",1,0)+IF(E20="c",1,0)+IF(E37="c",1,0)+IF(E54="c",1,0)+IF(E71="c",1,0)+IF(E88="c",1,0)+IF(E105="c",1,0))/4</f>
        <v>0</v>
      </c>
      <c r="F128" s="149">
        <f t="shared" ref="F128:BC128" si="15">(IF(F3="c",1,0)+IF(F20="c",1,0)+IF(F37="c",1,0)+IF(F54="c",1,0)+IF(F71="c",1,0)+IF(F88="c",1,0)+IF(F105="c",1,0))/4</f>
        <v>0</v>
      </c>
      <c r="G128" s="149">
        <f t="shared" si="15"/>
        <v>0</v>
      </c>
      <c r="H128" s="149">
        <f t="shared" si="15"/>
        <v>0</v>
      </c>
      <c r="I128" s="149">
        <f t="shared" si="15"/>
        <v>0</v>
      </c>
      <c r="J128" s="149">
        <f t="shared" si="15"/>
        <v>0</v>
      </c>
      <c r="K128" s="149">
        <f t="shared" si="15"/>
        <v>0</v>
      </c>
      <c r="L128" s="149">
        <f t="shared" si="15"/>
        <v>0</v>
      </c>
      <c r="M128" s="149">
        <f t="shared" si="15"/>
        <v>0.75</v>
      </c>
      <c r="N128" s="149">
        <f t="shared" si="15"/>
        <v>0.75</v>
      </c>
      <c r="O128" s="149">
        <f t="shared" si="15"/>
        <v>0.75</v>
      </c>
      <c r="P128" s="149">
        <f t="shared" si="15"/>
        <v>0.75</v>
      </c>
      <c r="Q128" s="149">
        <f t="shared" si="15"/>
        <v>0.75</v>
      </c>
      <c r="R128" s="149">
        <f t="shared" si="15"/>
        <v>0.75</v>
      </c>
      <c r="S128" s="149">
        <f t="shared" si="15"/>
        <v>0.75</v>
      </c>
      <c r="T128" s="149">
        <f t="shared" si="15"/>
        <v>0.75</v>
      </c>
      <c r="U128" s="149">
        <f t="shared" si="15"/>
        <v>0.75</v>
      </c>
      <c r="V128" s="149">
        <f t="shared" si="15"/>
        <v>0.75</v>
      </c>
      <c r="W128" s="149">
        <f t="shared" si="15"/>
        <v>0.75</v>
      </c>
      <c r="X128" s="149">
        <f t="shared" si="15"/>
        <v>0.75</v>
      </c>
      <c r="Y128" s="149">
        <f t="shared" si="15"/>
        <v>0.5</v>
      </c>
      <c r="Z128" s="149">
        <f t="shared" si="15"/>
        <v>0.5</v>
      </c>
      <c r="AA128" s="149">
        <f t="shared" si="15"/>
        <v>0.25</v>
      </c>
      <c r="AB128" s="149">
        <f t="shared" si="15"/>
        <v>0.25</v>
      </c>
      <c r="AC128" s="149">
        <f t="shared" si="15"/>
        <v>0.5</v>
      </c>
      <c r="AD128" s="149">
        <f t="shared" si="15"/>
        <v>0.5</v>
      </c>
      <c r="AE128" s="149">
        <f t="shared" si="15"/>
        <v>0.5</v>
      </c>
      <c r="AF128" s="149">
        <f t="shared" si="15"/>
        <v>0.5</v>
      </c>
      <c r="AG128" s="149">
        <f t="shared" si="15"/>
        <v>0.75</v>
      </c>
      <c r="AH128" s="149">
        <f t="shared" si="15"/>
        <v>0.75</v>
      </c>
      <c r="AI128" s="149">
        <f t="shared" si="15"/>
        <v>0.75</v>
      </c>
      <c r="AJ128" s="149">
        <f t="shared" si="15"/>
        <v>0.75</v>
      </c>
      <c r="AK128" s="149">
        <f t="shared" si="15"/>
        <v>0.5</v>
      </c>
      <c r="AL128" s="149">
        <f t="shared" si="15"/>
        <v>0.5</v>
      </c>
      <c r="AM128" s="149">
        <f t="shared" si="15"/>
        <v>0.5</v>
      </c>
      <c r="AN128" s="149">
        <f t="shared" si="15"/>
        <v>0.5</v>
      </c>
      <c r="AO128" s="149">
        <f t="shared" si="15"/>
        <v>0.5</v>
      </c>
      <c r="AP128" s="149">
        <f t="shared" si="15"/>
        <v>0.5</v>
      </c>
      <c r="AQ128" s="149">
        <f t="shared" si="15"/>
        <v>0.5</v>
      </c>
      <c r="AR128" s="149">
        <f t="shared" si="15"/>
        <v>0.5</v>
      </c>
      <c r="AS128" s="149">
        <f t="shared" si="15"/>
        <v>0.5</v>
      </c>
      <c r="AT128" s="149">
        <f t="shared" si="15"/>
        <v>0.5</v>
      </c>
      <c r="AU128" s="149">
        <f t="shared" si="15"/>
        <v>0.5</v>
      </c>
      <c r="AV128" s="149">
        <f t="shared" si="15"/>
        <v>0.5</v>
      </c>
      <c r="AW128" s="149">
        <f t="shared" si="15"/>
        <v>0.5</v>
      </c>
      <c r="AX128" s="149">
        <f t="shared" si="15"/>
        <v>0.5</v>
      </c>
      <c r="AY128" s="149">
        <f t="shared" si="15"/>
        <v>0.5</v>
      </c>
      <c r="AZ128" s="149">
        <f t="shared" si="15"/>
        <v>0.5</v>
      </c>
      <c r="BA128" s="149">
        <f t="shared" si="15"/>
        <v>0.5</v>
      </c>
      <c r="BB128" s="149">
        <f t="shared" si="15"/>
        <v>0.5</v>
      </c>
      <c r="BC128" s="150">
        <f t="shared" si="15"/>
        <v>0.5</v>
      </c>
      <c r="BD128" s="137">
        <f t="shared" ref="BD128:BD157" si="16">SUM(E128:BC128)</f>
        <v>25</v>
      </c>
      <c r="BE128" s="255"/>
    </row>
    <row r="129" spans="2:57" x14ac:dyDescent="0.25">
      <c r="B129" s="293"/>
      <c r="C129" s="308" t="str">
        <f>+C106</f>
        <v>Danielle</v>
      </c>
      <c r="D129" s="143" t="s">
        <v>58</v>
      </c>
      <c r="E129" s="144">
        <f>(IF(E4="r",1,0)+IF(E21="r",1,0)+IF(E38="r",1,0)+IF(E55="r",1,0)+IF(E72="r",1,0)+IF(E89="r",1,0)+IF(E106="r",1,0))/4</f>
        <v>0</v>
      </c>
      <c r="F129" s="144">
        <f t="shared" ref="F129:BC129" si="17">(IF(F4="r",1,0)+IF(F21="r",1,0)+IF(F38="r",1,0)+IF(F55="r",1,0)+IF(F72="r",1,0)+IF(F89="r",1,0)+IF(F106="r",1,0))/4</f>
        <v>0</v>
      </c>
      <c r="G129" s="144">
        <f t="shared" si="17"/>
        <v>0</v>
      </c>
      <c r="H129" s="144">
        <f t="shared" si="17"/>
        <v>0</v>
      </c>
      <c r="I129" s="144">
        <f t="shared" si="17"/>
        <v>0</v>
      </c>
      <c r="J129" s="144">
        <f t="shared" si="17"/>
        <v>0</v>
      </c>
      <c r="K129" s="144">
        <f t="shared" si="17"/>
        <v>0</v>
      </c>
      <c r="L129" s="144">
        <f t="shared" si="17"/>
        <v>0</v>
      </c>
      <c r="M129" s="144">
        <f t="shared" si="17"/>
        <v>0</v>
      </c>
      <c r="N129" s="144">
        <f t="shared" si="17"/>
        <v>0</v>
      </c>
      <c r="O129" s="144">
        <f t="shared" si="17"/>
        <v>0</v>
      </c>
      <c r="P129" s="144">
        <f t="shared" si="17"/>
        <v>0</v>
      </c>
      <c r="Q129" s="144">
        <f t="shared" si="17"/>
        <v>0</v>
      </c>
      <c r="R129" s="144">
        <f t="shared" si="17"/>
        <v>0</v>
      </c>
      <c r="S129" s="144">
        <f t="shared" si="17"/>
        <v>0</v>
      </c>
      <c r="T129" s="144">
        <f t="shared" si="17"/>
        <v>0</v>
      </c>
      <c r="U129" s="144">
        <f t="shared" si="17"/>
        <v>0</v>
      </c>
      <c r="V129" s="144">
        <f t="shared" si="17"/>
        <v>0</v>
      </c>
      <c r="W129" s="144">
        <f t="shared" si="17"/>
        <v>0</v>
      </c>
      <c r="X129" s="144">
        <f t="shared" si="17"/>
        <v>0</v>
      </c>
      <c r="Y129" s="144">
        <f t="shared" si="17"/>
        <v>0</v>
      </c>
      <c r="Z129" s="144">
        <f t="shared" si="17"/>
        <v>0</v>
      </c>
      <c r="AA129" s="144">
        <f t="shared" si="17"/>
        <v>0</v>
      </c>
      <c r="AB129" s="144">
        <f t="shared" si="17"/>
        <v>0</v>
      </c>
      <c r="AC129" s="144">
        <f t="shared" si="17"/>
        <v>0</v>
      </c>
      <c r="AD129" s="144">
        <f t="shared" si="17"/>
        <v>0</v>
      </c>
      <c r="AE129" s="144">
        <f t="shared" si="17"/>
        <v>0</v>
      </c>
      <c r="AF129" s="144">
        <f t="shared" si="17"/>
        <v>0</v>
      </c>
      <c r="AG129" s="144">
        <f t="shared" si="17"/>
        <v>0</v>
      </c>
      <c r="AH129" s="144">
        <f t="shared" si="17"/>
        <v>0</v>
      </c>
      <c r="AI129" s="144">
        <f t="shared" si="17"/>
        <v>0</v>
      </c>
      <c r="AJ129" s="144">
        <f t="shared" si="17"/>
        <v>0</v>
      </c>
      <c r="AK129" s="144">
        <f t="shared" si="17"/>
        <v>0</v>
      </c>
      <c r="AL129" s="144">
        <f t="shared" si="17"/>
        <v>0</v>
      </c>
      <c r="AM129" s="144">
        <f t="shared" si="17"/>
        <v>0</v>
      </c>
      <c r="AN129" s="144">
        <f t="shared" si="17"/>
        <v>0</v>
      </c>
      <c r="AO129" s="144">
        <f t="shared" si="17"/>
        <v>0</v>
      </c>
      <c r="AP129" s="144">
        <f t="shared" si="17"/>
        <v>0</v>
      </c>
      <c r="AQ129" s="144">
        <f t="shared" si="17"/>
        <v>0</v>
      </c>
      <c r="AR129" s="144">
        <f t="shared" si="17"/>
        <v>0</v>
      </c>
      <c r="AS129" s="144">
        <f t="shared" si="17"/>
        <v>0</v>
      </c>
      <c r="AT129" s="144">
        <f t="shared" si="17"/>
        <v>0</v>
      </c>
      <c r="AU129" s="144">
        <f t="shared" si="17"/>
        <v>0</v>
      </c>
      <c r="AV129" s="144">
        <f t="shared" si="17"/>
        <v>0</v>
      </c>
      <c r="AW129" s="144">
        <f t="shared" si="17"/>
        <v>0</v>
      </c>
      <c r="AX129" s="144">
        <f t="shared" si="17"/>
        <v>0</v>
      </c>
      <c r="AY129" s="144">
        <f t="shared" si="17"/>
        <v>0</v>
      </c>
      <c r="AZ129" s="144">
        <f t="shared" si="17"/>
        <v>0</v>
      </c>
      <c r="BA129" s="144">
        <f t="shared" si="17"/>
        <v>0</v>
      </c>
      <c r="BB129" s="144">
        <f t="shared" si="17"/>
        <v>0</v>
      </c>
      <c r="BC129" s="144">
        <f t="shared" si="17"/>
        <v>0</v>
      </c>
      <c r="BD129" s="21">
        <f t="shared" si="16"/>
        <v>0</v>
      </c>
      <c r="BE129" s="255">
        <f t="shared" ref="BE129" si="18">SUM(BD129+BD130)</f>
        <v>36.75</v>
      </c>
    </row>
    <row r="130" spans="2:57" x14ac:dyDescent="0.25">
      <c r="B130" s="293"/>
      <c r="C130" s="255"/>
      <c r="D130" s="23" t="s">
        <v>57</v>
      </c>
      <c r="E130" s="100">
        <f>(IF(E4="c",1,0)+IF(E21="c",1,0)+IF(E38="c",1,0)+IF(E55="c",1,0)+IF(E72="c",1,0)+IF(E89="c",1,0)+IF(E106="c",1,0))/4</f>
        <v>0</v>
      </c>
      <c r="F130" s="122">
        <f t="shared" ref="F130:BC130" si="19">(IF(F4="c",1,0)+IF(F21="c",1,0)+IF(F38="c",1,0)+IF(F55="c",1,0)+IF(F72="c",1,0)+IF(F89="c",1,0)+IF(F106="c",1,0))/4</f>
        <v>0</v>
      </c>
      <c r="G130" s="122">
        <f t="shared" si="19"/>
        <v>0</v>
      </c>
      <c r="H130" s="122">
        <f t="shared" si="19"/>
        <v>0</v>
      </c>
      <c r="I130" s="122">
        <f t="shared" si="19"/>
        <v>0</v>
      </c>
      <c r="J130" s="122">
        <f t="shared" si="19"/>
        <v>0</v>
      </c>
      <c r="K130" s="122">
        <f t="shared" si="19"/>
        <v>0</v>
      </c>
      <c r="L130" s="122">
        <f t="shared" si="19"/>
        <v>0</v>
      </c>
      <c r="M130" s="122">
        <f t="shared" si="19"/>
        <v>1</v>
      </c>
      <c r="N130" s="122">
        <f t="shared" si="19"/>
        <v>1</v>
      </c>
      <c r="O130" s="122">
        <f t="shared" si="19"/>
        <v>1</v>
      </c>
      <c r="P130" s="122">
        <f t="shared" si="19"/>
        <v>1</v>
      </c>
      <c r="Q130" s="122">
        <f t="shared" si="19"/>
        <v>1</v>
      </c>
      <c r="R130" s="122">
        <f t="shared" si="19"/>
        <v>1</v>
      </c>
      <c r="S130" s="122">
        <f t="shared" si="19"/>
        <v>1</v>
      </c>
      <c r="T130" s="122">
        <f t="shared" si="19"/>
        <v>1</v>
      </c>
      <c r="U130" s="122">
        <f t="shared" si="19"/>
        <v>1</v>
      </c>
      <c r="V130" s="122">
        <f t="shared" si="19"/>
        <v>1</v>
      </c>
      <c r="W130" s="122">
        <f t="shared" si="19"/>
        <v>1</v>
      </c>
      <c r="X130" s="122">
        <f t="shared" si="19"/>
        <v>1</v>
      </c>
      <c r="Y130" s="122">
        <f t="shared" si="19"/>
        <v>1</v>
      </c>
      <c r="Z130" s="122">
        <f t="shared" si="19"/>
        <v>1</v>
      </c>
      <c r="AA130" s="122">
        <f t="shared" si="19"/>
        <v>0.75</v>
      </c>
      <c r="AB130" s="122">
        <f t="shared" si="19"/>
        <v>0.75</v>
      </c>
      <c r="AC130" s="122">
        <f t="shared" si="19"/>
        <v>1</v>
      </c>
      <c r="AD130" s="122">
        <f t="shared" si="19"/>
        <v>1</v>
      </c>
      <c r="AE130" s="122">
        <f t="shared" si="19"/>
        <v>1</v>
      </c>
      <c r="AF130" s="122">
        <f t="shared" si="19"/>
        <v>1</v>
      </c>
      <c r="AG130" s="122">
        <f t="shared" si="19"/>
        <v>0.75</v>
      </c>
      <c r="AH130" s="122">
        <f t="shared" si="19"/>
        <v>0.75</v>
      </c>
      <c r="AI130" s="122">
        <f t="shared" si="19"/>
        <v>0.75</v>
      </c>
      <c r="AJ130" s="122">
        <f t="shared" si="19"/>
        <v>0.75</v>
      </c>
      <c r="AK130" s="122">
        <f t="shared" si="19"/>
        <v>0.75</v>
      </c>
      <c r="AL130" s="122">
        <f t="shared" si="19"/>
        <v>0.75</v>
      </c>
      <c r="AM130" s="122">
        <f t="shared" si="19"/>
        <v>0.75</v>
      </c>
      <c r="AN130" s="122">
        <f t="shared" si="19"/>
        <v>0.75</v>
      </c>
      <c r="AO130" s="122">
        <f t="shared" si="19"/>
        <v>0.75</v>
      </c>
      <c r="AP130" s="122">
        <f t="shared" si="19"/>
        <v>0.75</v>
      </c>
      <c r="AQ130" s="122">
        <f t="shared" si="19"/>
        <v>0.75</v>
      </c>
      <c r="AR130" s="122">
        <f t="shared" si="19"/>
        <v>0.75</v>
      </c>
      <c r="AS130" s="122">
        <f t="shared" si="19"/>
        <v>0.75</v>
      </c>
      <c r="AT130" s="122">
        <f t="shared" si="19"/>
        <v>0.75</v>
      </c>
      <c r="AU130" s="122">
        <f t="shared" si="19"/>
        <v>0.75</v>
      </c>
      <c r="AV130" s="122">
        <f t="shared" si="19"/>
        <v>0.75</v>
      </c>
      <c r="AW130" s="122">
        <f t="shared" si="19"/>
        <v>0.75</v>
      </c>
      <c r="AX130" s="122">
        <f t="shared" si="19"/>
        <v>0.75</v>
      </c>
      <c r="AY130" s="122">
        <f t="shared" si="19"/>
        <v>0.75</v>
      </c>
      <c r="AZ130" s="122">
        <f t="shared" si="19"/>
        <v>0.75</v>
      </c>
      <c r="BA130" s="122">
        <f t="shared" si="19"/>
        <v>0.75</v>
      </c>
      <c r="BB130" s="122">
        <f t="shared" si="19"/>
        <v>0.75</v>
      </c>
      <c r="BC130" s="122">
        <f t="shared" si="19"/>
        <v>0.75</v>
      </c>
      <c r="BD130" s="23">
        <f t="shared" si="16"/>
        <v>36.75</v>
      </c>
      <c r="BE130" s="255"/>
    </row>
    <row r="131" spans="2:57" x14ac:dyDescent="0.25">
      <c r="B131" s="293"/>
      <c r="C131" s="255" t="str">
        <f>+C107</f>
        <v>Sylvina</v>
      </c>
      <c r="D131" s="21" t="s">
        <v>58</v>
      </c>
      <c r="E131" s="6">
        <f>(IF(E5="r",1,0)+IF(E22="r",1,0)+IF(E39="r",1,0)+IF(E56="r",1,0)+IF(E73="r",1,0)+IF(E90="r",1,0)+IF(E107="r",1,0))/4</f>
        <v>0</v>
      </c>
      <c r="F131" s="6">
        <f t="shared" ref="F131:BC131" si="20">(IF(F5="r",1,0)+IF(F22="r",1,0)+IF(F39="r",1,0)+IF(F56="r",1,0)+IF(F73="r",1,0)+IF(F90="r",1,0)+IF(F107="r",1,0))/4</f>
        <v>0</v>
      </c>
      <c r="G131" s="6">
        <f t="shared" si="20"/>
        <v>0</v>
      </c>
      <c r="H131" s="6">
        <f t="shared" si="20"/>
        <v>0</v>
      </c>
      <c r="I131" s="6">
        <f t="shared" si="20"/>
        <v>0</v>
      </c>
      <c r="J131" s="6">
        <f t="shared" si="20"/>
        <v>0</v>
      </c>
      <c r="K131" s="6">
        <f t="shared" si="20"/>
        <v>0</v>
      </c>
      <c r="L131" s="6">
        <f t="shared" si="20"/>
        <v>0</v>
      </c>
      <c r="M131" s="6">
        <f t="shared" si="20"/>
        <v>0</v>
      </c>
      <c r="N131" s="6">
        <f t="shared" si="20"/>
        <v>0</v>
      </c>
      <c r="O131" s="6">
        <f t="shared" si="20"/>
        <v>0</v>
      </c>
      <c r="P131" s="6">
        <f t="shared" si="20"/>
        <v>0</v>
      </c>
      <c r="Q131" s="6">
        <f t="shared" si="20"/>
        <v>0</v>
      </c>
      <c r="R131" s="6">
        <f t="shared" si="20"/>
        <v>0</v>
      </c>
      <c r="S131" s="6">
        <f t="shared" si="20"/>
        <v>0</v>
      </c>
      <c r="T131" s="6">
        <f t="shared" si="20"/>
        <v>0</v>
      </c>
      <c r="U131" s="6">
        <f t="shared" si="20"/>
        <v>0</v>
      </c>
      <c r="V131" s="6">
        <f t="shared" si="20"/>
        <v>0</v>
      </c>
      <c r="W131" s="6">
        <f t="shared" si="20"/>
        <v>0</v>
      </c>
      <c r="X131" s="6">
        <f t="shared" si="20"/>
        <v>0</v>
      </c>
      <c r="Y131" s="6">
        <f t="shared" si="20"/>
        <v>0</v>
      </c>
      <c r="Z131" s="6">
        <f t="shared" si="20"/>
        <v>0</v>
      </c>
      <c r="AA131" s="6">
        <f t="shared" si="20"/>
        <v>0</v>
      </c>
      <c r="AB131" s="6">
        <f t="shared" si="20"/>
        <v>0</v>
      </c>
      <c r="AC131" s="6">
        <f t="shared" si="20"/>
        <v>0</v>
      </c>
      <c r="AD131" s="6">
        <f t="shared" si="20"/>
        <v>0</v>
      </c>
      <c r="AE131" s="6">
        <f t="shared" si="20"/>
        <v>0</v>
      </c>
      <c r="AF131" s="6">
        <f t="shared" si="20"/>
        <v>0</v>
      </c>
      <c r="AG131" s="6">
        <f t="shared" si="20"/>
        <v>0</v>
      </c>
      <c r="AH131" s="6">
        <f t="shared" si="20"/>
        <v>0</v>
      </c>
      <c r="AI131" s="6">
        <f t="shared" si="20"/>
        <v>0</v>
      </c>
      <c r="AJ131" s="6">
        <f t="shared" si="20"/>
        <v>0</v>
      </c>
      <c r="AK131" s="6">
        <f t="shared" si="20"/>
        <v>0</v>
      </c>
      <c r="AL131" s="6">
        <f t="shared" si="20"/>
        <v>0</v>
      </c>
      <c r="AM131" s="6">
        <f t="shared" si="20"/>
        <v>0</v>
      </c>
      <c r="AN131" s="6">
        <f t="shared" si="20"/>
        <v>0</v>
      </c>
      <c r="AO131" s="6">
        <f t="shared" si="20"/>
        <v>0</v>
      </c>
      <c r="AP131" s="6">
        <f t="shared" si="20"/>
        <v>0</v>
      </c>
      <c r="AQ131" s="6">
        <f t="shared" si="20"/>
        <v>0</v>
      </c>
      <c r="AR131" s="6">
        <f t="shared" si="20"/>
        <v>0</v>
      </c>
      <c r="AS131" s="6">
        <f t="shared" si="20"/>
        <v>0</v>
      </c>
      <c r="AT131" s="6">
        <f t="shared" si="20"/>
        <v>0</v>
      </c>
      <c r="AU131" s="6">
        <f t="shared" si="20"/>
        <v>0</v>
      </c>
      <c r="AV131" s="6">
        <f t="shared" si="20"/>
        <v>0</v>
      </c>
      <c r="AW131" s="6">
        <f t="shared" si="20"/>
        <v>0</v>
      </c>
      <c r="AX131" s="6">
        <f t="shared" si="20"/>
        <v>0</v>
      </c>
      <c r="AY131" s="6">
        <f t="shared" si="20"/>
        <v>0</v>
      </c>
      <c r="AZ131" s="6">
        <f t="shared" si="20"/>
        <v>0</v>
      </c>
      <c r="BA131" s="6">
        <f t="shared" si="20"/>
        <v>0</v>
      </c>
      <c r="BB131" s="6">
        <f t="shared" si="20"/>
        <v>0</v>
      </c>
      <c r="BC131" s="6">
        <f t="shared" si="20"/>
        <v>0</v>
      </c>
      <c r="BD131" s="21">
        <f t="shared" si="16"/>
        <v>0</v>
      </c>
      <c r="BE131" s="255">
        <f t="shared" ref="BE131" si="21">SUM(BD131+BD132)</f>
        <v>36.75</v>
      </c>
    </row>
    <row r="132" spans="2:57" x14ac:dyDescent="0.25">
      <c r="B132" s="293"/>
      <c r="C132" s="255"/>
      <c r="D132" s="23" t="s">
        <v>57</v>
      </c>
      <c r="E132" s="6">
        <f>(IF(E5="c",1,0)+IF(E22="c",1,0)+IF(E49="c",1,0)+IF(E56="c",1,0)+IF(E73="c",1,0)+IF(E90="c",1,0)+IF(E107="c",1,0))/4</f>
        <v>0</v>
      </c>
      <c r="F132" s="6">
        <f t="shared" ref="F132:BC132" si="22">(IF(F6="c",1,0)+IF(F23="c",1,0)+IF(F40="c",1,0)+IF(F57="c",1,0)+IF(F74="c",1,0)+IF(F91="c",1,0)+IF(F108="c",1,0))/4</f>
        <v>0</v>
      </c>
      <c r="G132" s="6">
        <f t="shared" si="22"/>
        <v>0.5</v>
      </c>
      <c r="H132" s="6">
        <f t="shared" si="22"/>
        <v>0.5</v>
      </c>
      <c r="I132" s="6">
        <f t="shared" si="22"/>
        <v>0.5</v>
      </c>
      <c r="J132" s="6">
        <f t="shared" si="22"/>
        <v>0.5</v>
      </c>
      <c r="K132" s="6">
        <f t="shared" si="22"/>
        <v>0.5</v>
      </c>
      <c r="L132" s="6">
        <f t="shared" si="22"/>
        <v>0.5</v>
      </c>
      <c r="M132" s="6">
        <f t="shared" si="22"/>
        <v>1.25</v>
      </c>
      <c r="N132" s="6">
        <f t="shared" si="22"/>
        <v>1.25</v>
      </c>
      <c r="O132" s="6">
        <f t="shared" si="22"/>
        <v>1.25</v>
      </c>
      <c r="P132" s="6">
        <f t="shared" si="22"/>
        <v>1.25</v>
      </c>
      <c r="Q132" s="6">
        <f t="shared" si="22"/>
        <v>1.25</v>
      </c>
      <c r="R132" s="6">
        <f t="shared" si="22"/>
        <v>1.25</v>
      </c>
      <c r="S132" s="6">
        <f t="shared" si="22"/>
        <v>1.25</v>
      </c>
      <c r="T132" s="6">
        <f t="shared" si="22"/>
        <v>1.25</v>
      </c>
      <c r="U132" s="6">
        <f t="shared" si="22"/>
        <v>1.25</v>
      </c>
      <c r="V132" s="6">
        <f t="shared" si="22"/>
        <v>1.25</v>
      </c>
      <c r="W132" s="6">
        <f t="shared" si="22"/>
        <v>1.25</v>
      </c>
      <c r="X132" s="6">
        <f t="shared" si="22"/>
        <v>1.25</v>
      </c>
      <c r="Y132" s="6">
        <f t="shared" si="22"/>
        <v>1</v>
      </c>
      <c r="Z132" s="6">
        <f t="shared" si="22"/>
        <v>1</v>
      </c>
      <c r="AA132" s="6">
        <f t="shared" si="22"/>
        <v>0.75</v>
      </c>
      <c r="AB132" s="6">
        <f t="shared" si="22"/>
        <v>0.75</v>
      </c>
      <c r="AC132" s="6">
        <f t="shared" si="22"/>
        <v>0.75</v>
      </c>
      <c r="AD132" s="6">
        <f t="shared" si="22"/>
        <v>0.75</v>
      </c>
      <c r="AE132" s="6">
        <f t="shared" si="22"/>
        <v>0.5</v>
      </c>
      <c r="AF132" s="6">
        <f t="shared" si="22"/>
        <v>0.5</v>
      </c>
      <c r="AG132" s="6">
        <f t="shared" si="22"/>
        <v>0</v>
      </c>
      <c r="AH132" s="6">
        <f t="shared" si="22"/>
        <v>0</v>
      </c>
      <c r="AI132" s="6">
        <f t="shared" si="22"/>
        <v>0</v>
      </c>
      <c r="AJ132" s="6">
        <f t="shared" si="22"/>
        <v>0</v>
      </c>
      <c r="AK132" s="6">
        <f t="shared" si="22"/>
        <v>0.75</v>
      </c>
      <c r="AL132" s="6">
        <f t="shared" si="22"/>
        <v>0.75</v>
      </c>
      <c r="AM132" s="6">
        <f t="shared" si="22"/>
        <v>0.75</v>
      </c>
      <c r="AN132" s="6">
        <f t="shared" si="22"/>
        <v>0.75</v>
      </c>
      <c r="AO132" s="6">
        <f t="shared" si="22"/>
        <v>0.75</v>
      </c>
      <c r="AP132" s="6">
        <f t="shared" si="22"/>
        <v>0.75</v>
      </c>
      <c r="AQ132" s="6">
        <f t="shared" si="22"/>
        <v>0.75</v>
      </c>
      <c r="AR132" s="6">
        <f t="shared" si="22"/>
        <v>0.75</v>
      </c>
      <c r="AS132" s="6">
        <f t="shared" si="22"/>
        <v>0.75</v>
      </c>
      <c r="AT132" s="6">
        <f t="shared" si="22"/>
        <v>0.75</v>
      </c>
      <c r="AU132" s="6">
        <f t="shared" si="22"/>
        <v>0.75</v>
      </c>
      <c r="AV132" s="6">
        <f t="shared" si="22"/>
        <v>0.75</v>
      </c>
      <c r="AW132" s="6">
        <f t="shared" si="22"/>
        <v>0.75</v>
      </c>
      <c r="AX132" s="6">
        <f t="shared" si="22"/>
        <v>0.75</v>
      </c>
      <c r="AY132" s="6">
        <f t="shared" si="22"/>
        <v>0.75</v>
      </c>
      <c r="AZ132" s="6">
        <f t="shared" si="22"/>
        <v>0.75</v>
      </c>
      <c r="BA132" s="6">
        <f t="shared" si="22"/>
        <v>0.25</v>
      </c>
      <c r="BB132" s="6">
        <f t="shared" si="22"/>
        <v>0.25</v>
      </c>
      <c r="BC132" s="6">
        <f t="shared" si="22"/>
        <v>0.25</v>
      </c>
      <c r="BD132" s="23">
        <f t="shared" si="16"/>
        <v>36.75</v>
      </c>
      <c r="BE132" s="255"/>
    </row>
    <row r="133" spans="2:57" x14ac:dyDescent="0.25">
      <c r="B133" s="293"/>
      <c r="C133" s="255" t="str">
        <f>+C108</f>
        <v>Laura</v>
      </c>
      <c r="D133" s="21" t="s">
        <v>58</v>
      </c>
      <c r="E133" s="6">
        <f>(IF(E6="r",1,0)+IF(E23="r",1,0)+IF(E40="r",1,0)+IF(E57="r",1,0)+IF(E74="r",1,0)+IF(E91="r",1,0)+IF(E108="r",1,0))/4</f>
        <v>0</v>
      </c>
      <c r="F133" s="6">
        <f t="shared" ref="F133:BC133" si="23">(IF(F6="r",1,0)+IF(F23="r",1,0)+IF(F40="r",1,0)+IF(F57="r",1,0)+IF(F74="r",1,0)+IF(F91="r",1,0)+IF(F108="r",1,0))/4</f>
        <v>0</v>
      </c>
      <c r="G133" s="6">
        <f t="shared" si="23"/>
        <v>0</v>
      </c>
      <c r="H133" s="6">
        <f t="shared" si="23"/>
        <v>0</v>
      </c>
      <c r="I133" s="6">
        <f t="shared" si="23"/>
        <v>0</v>
      </c>
      <c r="J133" s="6">
        <f t="shared" si="23"/>
        <v>0</v>
      </c>
      <c r="K133" s="6">
        <f t="shared" si="23"/>
        <v>0</v>
      </c>
      <c r="L133" s="6">
        <f t="shared" si="23"/>
        <v>0</v>
      </c>
      <c r="M133" s="6">
        <f t="shared" si="23"/>
        <v>0</v>
      </c>
      <c r="N133" s="6">
        <f t="shared" si="23"/>
        <v>0</v>
      </c>
      <c r="O133" s="6">
        <f t="shared" si="23"/>
        <v>0</v>
      </c>
      <c r="P133" s="6">
        <f t="shared" si="23"/>
        <v>0</v>
      </c>
      <c r="Q133" s="6">
        <f t="shared" si="23"/>
        <v>0</v>
      </c>
      <c r="R133" s="6">
        <f t="shared" si="23"/>
        <v>0</v>
      </c>
      <c r="S133" s="6">
        <f t="shared" si="23"/>
        <v>0</v>
      </c>
      <c r="T133" s="6">
        <f t="shared" si="23"/>
        <v>0</v>
      </c>
      <c r="U133" s="6">
        <f t="shared" si="23"/>
        <v>0</v>
      </c>
      <c r="V133" s="6">
        <f t="shared" si="23"/>
        <v>0</v>
      </c>
      <c r="W133" s="6">
        <f t="shared" si="23"/>
        <v>0</v>
      </c>
      <c r="X133" s="6">
        <f t="shared" si="23"/>
        <v>0</v>
      </c>
      <c r="Y133" s="6">
        <f t="shared" si="23"/>
        <v>0</v>
      </c>
      <c r="Z133" s="6">
        <f t="shared" si="23"/>
        <v>0</v>
      </c>
      <c r="AA133" s="6">
        <f t="shared" si="23"/>
        <v>0</v>
      </c>
      <c r="AB133" s="6">
        <f t="shared" si="23"/>
        <v>0</v>
      </c>
      <c r="AC133" s="6">
        <f t="shared" si="23"/>
        <v>0</v>
      </c>
      <c r="AD133" s="6">
        <f t="shared" si="23"/>
        <v>0</v>
      </c>
      <c r="AE133" s="6">
        <f t="shared" si="23"/>
        <v>0</v>
      </c>
      <c r="AF133" s="6">
        <f t="shared" si="23"/>
        <v>0</v>
      </c>
      <c r="AG133" s="6">
        <f t="shared" si="23"/>
        <v>0</v>
      </c>
      <c r="AH133" s="6">
        <f t="shared" si="23"/>
        <v>0</v>
      </c>
      <c r="AI133" s="6">
        <f t="shared" si="23"/>
        <v>0</v>
      </c>
      <c r="AJ133" s="6">
        <f t="shared" si="23"/>
        <v>0</v>
      </c>
      <c r="AK133" s="6">
        <f t="shared" si="23"/>
        <v>0</v>
      </c>
      <c r="AL133" s="6">
        <f t="shared" si="23"/>
        <v>0</v>
      </c>
      <c r="AM133" s="6">
        <f t="shared" si="23"/>
        <v>0</v>
      </c>
      <c r="AN133" s="6">
        <f t="shared" si="23"/>
        <v>0</v>
      </c>
      <c r="AO133" s="6">
        <f t="shared" si="23"/>
        <v>0</v>
      </c>
      <c r="AP133" s="6">
        <f t="shared" si="23"/>
        <v>0</v>
      </c>
      <c r="AQ133" s="6">
        <f t="shared" si="23"/>
        <v>0</v>
      </c>
      <c r="AR133" s="6">
        <f t="shared" si="23"/>
        <v>0</v>
      </c>
      <c r="AS133" s="6">
        <f t="shared" si="23"/>
        <v>0</v>
      </c>
      <c r="AT133" s="6">
        <f t="shared" si="23"/>
        <v>0</v>
      </c>
      <c r="AU133" s="6">
        <f t="shared" si="23"/>
        <v>0</v>
      </c>
      <c r="AV133" s="6">
        <f t="shared" si="23"/>
        <v>0</v>
      </c>
      <c r="AW133" s="6">
        <f t="shared" si="23"/>
        <v>0</v>
      </c>
      <c r="AX133" s="6">
        <f t="shared" si="23"/>
        <v>0</v>
      </c>
      <c r="AY133" s="6">
        <f t="shared" si="23"/>
        <v>0</v>
      </c>
      <c r="AZ133" s="6">
        <f t="shared" si="23"/>
        <v>0</v>
      </c>
      <c r="BA133" s="6">
        <f t="shared" si="23"/>
        <v>0</v>
      </c>
      <c r="BB133" s="6">
        <f t="shared" si="23"/>
        <v>0</v>
      </c>
      <c r="BC133" s="6">
        <f t="shared" si="23"/>
        <v>0</v>
      </c>
      <c r="BD133" s="21">
        <f t="shared" si="16"/>
        <v>0</v>
      </c>
      <c r="BE133" s="255">
        <f t="shared" ref="BE133" si="24">SUM(BD133+BD134)</f>
        <v>36.75</v>
      </c>
    </row>
    <row r="134" spans="2:57" x14ac:dyDescent="0.25">
      <c r="B134" s="293"/>
      <c r="C134" s="255"/>
      <c r="D134" s="23" t="s">
        <v>57</v>
      </c>
      <c r="E134" s="100">
        <f>(IF(E6="c",1,0)+IF(E23="c",1,0)+IF(E40="c",1,0)+IF(E57="c",1,0)+IF(E74="c",1,0)+IF(E91="c",1,0)+IF(E108="c",1,0))/4</f>
        <v>0</v>
      </c>
      <c r="F134" s="122">
        <f t="shared" ref="F134:BC134" si="25">(IF(F6="c",1,0)+IF(F23="c",1,0)+IF(F40="c",1,0)+IF(F57="c",1,0)+IF(F74="c",1,0)+IF(F91="c",1,0)+IF(F108="c",1,0))/4</f>
        <v>0</v>
      </c>
      <c r="G134" s="122">
        <f t="shared" si="25"/>
        <v>0.5</v>
      </c>
      <c r="H134" s="122">
        <f t="shared" si="25"/>
        <v>0.5</v>
      </c>
      <c r="I134" s="122">
        <f t="shared" si="25"/>
        <v>0.5</v>
      </c>
      <c r="J134" s="122">
        <f t="shared" si="25"/>
        <v>0.5</v>
      </c>
      <c r="K134" s="122">
        <f t="shared" si="25"/>
        <v>0.5</v>
      </c>
      <c r="L134" s="122">
        <f t="shared" si="25"/>
        <v>0.5</v>
      </c>
      <c r="M134" s="122">
        <f t="shared" si="25"/>
        <v>1.25</v>
      </c>
      <c r="N134" s="122">
        <f t="shared" si="25"/>
        <v>1.25</v>
      </c>
      <c r="O134" s="122">
        <f t="shared" si="25"/>
        <v>1.25</v>
      </c>
      <c r="P134" s="122">
        <f t="shared" si="25"/>
        <v>1.25</v>
      </c>
      <c r="Q134" s="122">
        <f t="shared" si="25"/>
        <v>1.25</v>
      </c>
      <c r="R134" s="122">
        <f t="shared" si="25"/>
        <v>1.25</v>
      </c>
      <c r="S134" s="122">
        <f t="shared" si="25"/>
        <v>1.25</v>
      </c>
      <c r="T134" s="122">
        <f t="shared" si="25"/>
        <v>1.25</v>
      </c>
      <c r="U134" s="122">
        <f t="shared" si="25"/>
        <v>1.25</v>
      </c>
      <c r="V134" s="122">
        <f t="shared" si="25"/>
        <v>1.25</v>
      </c>
      <c r="W134" s="122">
        <f t="shared" si="25"/>
        <v>1.25</v>
      </c>
      <c r="X134" s="122">
        <f t="shared" si="25"/>
        <v>1.25</v>
      </c>
      <c r="Y134" s="122">
        <f t="shared" si="25"/>
        <v>1</v>
      </c>
      <c r="Z134" s="122">
        <f t="shared" si="25"/>
        <v>1</v>
      </c>
      <c r="AA134" s="122">
        <f t="shared" si="25"/>
        <v>0.75</v>
      </c>
      <c r="AB134" s="122">
        <f t="shared" si="25"/>
        <v>0.75</v>
      </c>
      <c r="AC134" s="122">
        <f t="shared" si="25"/>
        <v>0.75</v>
      </c>
      <c r="AD134" s="122">
        <f t="shared" si="25"/>
        <v>0.75</v>
      </c>
      <c r="AE134" s="122">
        <f t="shared" si="25"/>
        <v>0.5</v>
      </c>
      <c r="AF134" s="122">
        <f t="shared" si="25"/>
        <v>0.5</v>
      </c>
      <c r="AG134" s="122">
        <f t="shared" si="25"/>
        <v>0</v>
      </c>
      <c r="AH134" s="122">
        <f t="shared" si="25"/>
        <v>0</v>
      </c>
      <c r="AI134" s="122">
        <f t="shared" si="25"/>
        <v>0</v>
      </c>
      <c r="AJ134" s="122">
        <f t="shared" si="25"/>
        <v>0</v>
      </c>
      <c r="AK134" s="122">
        <f t="shared" si="25"/>
        <v>0.75</v>
      </c>
      <c r="AL134" s="122">
        <f t="shared" si="25"/>
        <v>0.75</v>
      </c>
      <c r="AM134" s="122">
        <f t="shared" si="25"/>
        <v>0.75</v>
      </c>
      <c r="AN134" s="122">
        <f t="shared" si="25"/>
        <v>0.75</v>
      </c>
      <c r="AO134" s="122">
        <f t="shared" si="25"/>
        <v>0.75</v>
      </c>
      <c r="AP134" s="122">
        <f t="shared" si="25"/>
        <v>0.75</v>
      </c>
      <c r="AQ134" s="122">
        <f t="shared" si="25"/>
        <v>0.75</v>
      </c>
      <c r="AR134" s="122">
        <f t="shared" si="25"/>
        <v>0.75</v>
      </c>
      <c r="AS134" s="122">
        <f t="shared" si="25"/>
        <v>0.75</v>
      </c>
      <c r="AT134" s="122">
        <f t="shared" si="25"/>
        <v>0.75</v>
      </c>
      <c r="AU134" s="122">
        <f t="shared" si="25"/>
        <v>0.75</v>
      </c>
      <c r="AV134" s="122">
        <f t="shared" si="25"/>
        <v>0.75</v>
      </c>
      <c r="AW134" s="122">
        <f t="shared" si="25"/>
        <v>0.75</v>
      </c>
      <c r="AX134" s="122">
        <f t="shared" si="25"/>
        <v>0.75</v>
      </c>
      <c r="AY134" s="122">
        <f t="shared" si="25"/>
        <v>0.75</v>
      </c>
      <c r="AZ134" s="122">
        <f t="shared" si="25"/>
        <v>0.75</v>
      </c>
      <c r="BA134" s="122">
        <f t="shared" si="25"/>
        <v>0.25</v>
      </c>
      <c r="BB134" s="122">
        <f t="shared" si="25"/>
        <v>0.25</v>
      </c>
      <c r="BC134" s="122">
        <f t="shared" si="25"/>
        <v>0.25</v>
      </c>
      <c r="BD134" s="23">
        <f t="shared" si="16"/>
        <v>36.75</v>
      </c>
      <c r="BE134" s="255"/>
    </row>
    <row r="135" spans="2:57" x14ac:dyDescent="0.25">
      <c r="B135" s="293"/>
      <c r="C135" s="255" t="str">
        <f>+C109</f>
        <v>Sabrina</v>
      </c>
      <c r="D135" s="21" t="s">
        <v>58</v>
      </c>
      <c r="E135" s="6">
        <f>(IF(E7="r",1,0)+IF(E24="r",1,0)+IF(E41="r",1,0)+IF(E58="r",1,0)+IF(E75="r",1,0)+IF(E92="r",1,0)+IF(E109="r",1,0))/4</f>
        <v>0</v>
      </c>
      <c r="F135" s="6">
        <f t="shared" ref="F135:BC135" si="26">(IF(F7="r",1,0)+IF(F24="r",1,0)+IF(F41="r",1,0)+IF(F58="r",1,0)+IF(F75="r",1,0)+IF(F92="r",1,0)+IF(F109="r",1,0))/4</f>
        <v>0</v>
      </c>
      <c r="G135" s="6">
        <f t="shared" si="26"/>
        <v>0</v>
      </c>
      <c r="H135" s="6">
        <f t="shared" si="26"/>
        <v>0</v>
      </c>
      <c r="I135" s="6">
        <f t="shared" si="26"/>
        <v>0</v>
      </c>
      <c r="J135" s="6">
        <f t="shared" si="26"/>
        <v>0</v>
      </c>
      <c r="K135" s="6">
        <f t="shared" si="26"/>
        <v>0</v>
      </c>
      <c r="L135" s="6">
        <f t="shared" si="26"/>
        <v>0</v>
      </c>
      <c r="M135" s="6">
        <f t="shared" si="26"/>
        <v>0</v>
      </c>
      <c r="N135" s="6">
        <f t="shared" si="26"/>
        <v>0</v>
      </c>
      <c r="O135" s="6">
        <f t="shared" si="26"/>
        <v>0</v>
      </c>
      <c r="P135" s="6">
        <f t="shared" si="26"/>
        <v>0</v>
      </c>
      <c r="Q135" s="6">
        <f t="shared" si="26"/>
        <v>0</v>
      </c>
      <c r="R135" s="6">
        <f t="shared" si="26"/>
        <v>0</v>
      </c>
      <c r="S135" s="6">
        <f t="shared" si="26"/>
        <v>0</v>
      </c>
      <c r="T135" s="6">
        <f t="shared" si="26"/>
        <v>0</v>
      </c>
      <c r="U135" s="6">
        <f t="shared" si="26"/>
        <v>0</v>
      </c>
      <c r="V135" s="6">
        <f t="shared" si="26"/>
        <v>0</v>
      </c>
      <c r="W135" s="6">
        <f t="shared" si="26"/>
        <v>0</v>
      </c>
      <c r="X135" s="6">
        <f t="shared" si="26"/>
        <v>0</v>
      </c>
      <c r="Y135" s="6">
        <f t="shared" si="26"/>
        <v>0</v>
      </c>
      <c r="Z135" s="6">
        <f t="shared" si="26"/>
        <v>0</v>
      </c>
      <c r="AA135" s="6">
        <f t="shared" si="26"/>
        <v>0</v>
      </c>
      <c r="AB135" s="6">
        <f t="shared" si="26"/>
        <v>0</v>
      </c>
      <c r="AC135" s="6">
        <f t="shared" si="26"/>
        <v>0</v>
      </c>
      <c r="AD135" s="6">
        <f t="shared" si="26"/>
        <v>0</v>
      </c>
      <c r="AE135" s="6">
        <f t="shared" si="26"/>
        <v>0</v>
      </c>
      <c r="AF135" s="6">
        <f t="shared" si="26"/>
        <v>0</v>
      </c>
      <c r="AG135" s="6">
        <f t="shared" si="26"/>
        <v>0</v>
      </c>
      <c r="AH135" s="6">
        <f t="shared" si="26"/>
        <v>0</v>
      </c>
      <c r="AI135" s="6">
        <f t="shared" si="26"/>
        <v>0</v>
      </c>
      <c r="AJ135" s="6">
        <f t="shared" si="26"/>
        <v>0</v>
      </c>
      <c r="AK135" s="6">
        <f t="shared" si="26"/>
        <v>0</v>
      </c>
      <c r="AL135" s="6">
        <f t="shared" si="26"/>
        <v>0</v>
      </c>
      <c r="AM135" s="6">
        <f t="shared" si="26"/>
        <v>0</v>
      </c>
      <c r="AN135" s="6">
        <f t="shared" si="26"/>
        <v>0</v>
      </c>
      <c r="AO135" s="6">
        <f t="shared" si="26"/>
        <v>0</v>
      </c>
      <c r="AP135" s="6">
        <f t="shared" si="26"/>
        <v>0</v>
      </c>
      <c r="AQ135" s="6">
        <f t="shared" si="26"/>
        <v>0</v>
      </c>
      <c r="AR135" s="6">
        <f t="shared" si="26"/>
        <v>0</v>
      </c>
      <c r="AS135" s="6">
        <f t="shared" si="26"/>
        <v>0</v>
      </c>
      <c r="AT135" s="6">
        <f t="shared" si="26"/>
        <v>0</v>
      </c>
      <c r="AU135" s="6">
        <f t="shared" si="26"/>
        <v>0</v>
      </c>
      <c r="AV135" s="6">
        <f t="shared" si="26"/>
        <v>0</v>
      </c>
      <c r="AW135" s="6">
        <f t="shared" si="26"/>
        <v>0</v>
      </c>
      <c r="AX135" s="6">
        <f t="shared" si="26"/>
        <v>0</v>
      </c>
      <c r="AY135" s="6">
        <f t="shared" si="26"/>
        <v>0</v>
      </c>
      <c r="AZ135" s="6">
        <f t="shared" si="26"/>
        <v>0</v>
      </c>
      <c r="BA135" s="6">
        <f t="shared" si="26"/>
        <v>0</v>
      </c>
      <c r="BB135" s="6">
        <f t="shared" si="26"/>
        <v>0</v>
      </c>
      <c r="BC135" s="6">
        <f t="shared" si="26"/>
        <v>0</v>
      </c>
      <c r="BD135" s="21">
        <f t="shared" si="16"/>
        <v>0</v>
      </c>
      <c r="BE135" s="255">
        <f t="shared" ref="BE135" si="27">SUM(BD135+BD136)</f>
        <v>30</v>
      </c>
    </row>
    <row r="136" spans="2:57" x14ac:dyDescent="0.25">
      <c r="B136" s="293"/>
      <c r="C136" s="255"/>
      <c r="D136" s="23" t="s">
        <v>57</v>
      </c>
      <c r="E136" s="100">
        <f>(IF(E7="c",1,0)+IF(E24="c",1,0)+IF(E41="c",1,0)+IF(E58="c",1,0)+IF(E75="c",1,0)+IF(E92="c",1,0)+IF(E109="c",1,0))/4</f>
        <v>0</v>
      </c>
      <c r="F136" s="122">
        <f t="shared" ref="F136:BC136" si="28">(IF(F7="c",1,0)+IF(F24="c",1,0)+IF(F41="c",1,0)+IF(F58="c",1,0)+IF(F75="c",1,0)+IF(F92="c",1,0)+IF(F109="c",1,0))/4</f>
        <v>0</v>
      </c>
      <c r="G136" s="122">
        <f t="shared" si="28"/>
        <v>0</v>
      </c>
      <c r="H136" s="122">
        <f t="shared" si="28"/>
        <v>0</v>
      </c>
      <c r="I136" s="122">
        <f t="shared" si="28"/>
        <v>0</v>
      </c>
      <c r="J136" s="122">
        <f t="shared" si="28"/>
        <v>0</v>
      </c>
      <c r="K136" s="122">
        <f t="shared" si="28"/>
        <v>0</v>
      </c>
      <c r="L136" s="122">
        <f t="shared" si="28"/>
        <v>0</v>
      </c>
      <c r="M136" s="122">
        <f t="shared" si="28"/>
        <v>0.25</v>
      </c>
      <c r="N136" s="122">
        <f t="shared" si="28"/>
        <v>0.25</v>
      </c>
      <c r="O136" s="122">
        <f t="shared" si="28"/>
        <v>0.75</v>
      </c>
      <c r="P136" s="122">
        <f t="shared" si="28"/>
        <v>0.75</v>
      </c>
      <c r="Q136" s="122">
        <f t="shared" si="28"/>
        <v>0.75</v>
      </c>
      <c r="R136" s="122">
        <f t="shared" si="28"/>
        <v>0.75</v>
      </c>
      <c r="S136" s="122">
        <f t="shared" si="28"/>
        <v>0.75</v>
      </c>
      <c r="T136" s="122">
        <f t="shared" si="28"/>
        <v>0.75</v>
      </c>
      <c r="U136" s="122">
        <f t="shared" si="28"/>
        <v>0.75</v>
      </c>
      <c r="V136" s="122">
        <f t="shared" si="28"/>
        <v>0.75</v>
      </c>
      <c r="W136" s="122">
        <f t="shared" si="28"/>
        <v>0.75</v>
      </c>
      <c r="X136" s="122">
        <f t="shared" si="28"/>
        <v>0.75</v>
      </c>
      <c r="Y136" s="122">
        <f t="shared" si="28"/>
        <v>0.5</v>
      </c>
      <c r="Z136" s="122">
        <f t="shared" si="28"/>
        <v>0.5</v>
      </c>
      <c r="AA136" s="122">
        <f t="shared" si="28"/>
        <v>0.25</v>
      </c>
      <c r="AB136" s="122">
        <f t="shared" si="28"/>
        <v>0.25</v>
      </c>
      <c r="AC136" s="122">
        <f t="shared" si="28"/>
        <v>0.25</v>
      </c>
      <c r="AD136" s="122">
        <f t="shared" si="28"/>
        <v>0.25</v>
      </c>
      <c r="AE136" s="122">
        <f t="shared" si="28"/>
        <v>0.25</v>
      </c>
      <c r="AF136" s="122">
        <f t="shared" si="28"/>
        <v>0.25</v>
      </c>
      <c r="AG136" s="122">
        <f t="shared" si="28"/>
        <v>0.25</v>
      </c>
      <c r="AH136" s="122">
        <f t="shared" si="28"/>
        <v>0.25</v>
      </c>
      <c r="AI136" s="122">
        <f t="shared" si="28"/>
        <v>0.25</v>
      </c>
      <c r="AJ136" s="122">
        <f t="shared" si="28"/>
        <v>0.25</v>
      </c>
      <c r="AK136" s="122">
        <f t="shared" si="28"/>
        <v>0.75</v>
      </c>
      <c r="AL136" s="122">
        <f t="shared" si="28"/>
        <v>0.75</v>
      </c>
      <c r="AM136" s="122">
        <f t="shared" si="28"/>
        <v>1</v>
      </c>
      <c r="AN136" s="122">
        <f t="shared" si="28"/>
        <v>1</v>
      </c>
      <c r="AO136" s="122">
        <f t="shared" si="28"/>
        <v>1</v>
      </c>
      <c r="AP136" s="122">
        <f t="shared" si="28"/>
        <v>1</v>
      </c>
      <c r="AQ136" s="122">
        <f t="shared" si="28"/>
        <v>1</v>
      </c>
      <c r="AR136" s="122">
        <f t="shared" si="28"/>
        <v>1</v>
      </c>
      <c r="AS136" s="122">
        <f t="shared" si="28"/>
        <v>1</v>
      </c>
      <c r="AT136" s="122">
        <f t="shared" si="28"/>
        <v>1</v>
      </c>
      <c r="AU136" s="122">
        <f t="shared" si="28"/>
        <v>1</v>
      </c>
      <c r="AV136" s="122">
        <f t="shared" si="28"/>
        <v>1</v>
      </c>
      <c r="AW136" s="122">
        <f t="shared" si="28"/>
        <v>1</v>
      </c>
      <c r="AX136" s="122">
        <f t="shared" si="28"/>
        <v>1</v>
      </c>
      <c r="AY136" s="122">
        <f t="shared" si="28"/>
        <v>1</v>
      </c>
      <c r="AZ136" s="122">
        <f t="shared" si="28"/>
        <v>1</v>
      </c>
      <c r="BA136" s="122">
        <f t="shared" si="28"/>
        <v>1</v>
      </c>
      <c r="BB136" s="122">
        <f t="shared" si="28"/>
        <v>1</v>
      </c>
      <c r="BC136" s="122">
        <f t="shared" si="28"/>
        <v>1</v>
      </c>
      <c r="BD136" s="23">
        <f t="shared" si="16"/>
        <v>30</v>
      </c>
      <c r="BE136" s="255"/>
    </row>
    <row r="137" spans="2:57" x14ac:dyDescent="0.25">
      <c r="B137" s="293"/>
      <c r="C137" s="255" t="str">
        <f>+C110</f>
        <v>Brigitte</v>
      </c>
      <c r="D137" s="21" t="s">
        <v>58</v>
      </c>
      <c r="E137" s="6">
        <f>(IF(E8="r",1,0)+IF(E25="r",1,0)+IF(E42="r",1,0)+IF(E59="r",1,0)+IF(E76="r",1,0)+IF(E93="r",1,0)+IF(E110="r",1,0))/4</f>
        <v>0</v>
      </c>
      <c r="F137" s="6">
        <f t="shared" ref="F137:BC137" si="29">(IF(F8="r",1,0)+IF(F25="r",1,0)+IF(F42="r",1,0)+IF(F59="r",1,0)+IF(F76="r",1,0)+IF(F93="r",1,0)+IF(F110="r",1,0))/4</f>
        <v>0</v>
      </c>
      <c r="G137" s="6">
        <f t="shared" si="29"/>
        <v>0</v>
      </c>
      <c r="H137" s="6">
        <f t="shared" si="29"/>
        <v>0</v>
      </c>
      <c r="I137" s="6">
        <f t="shared" si="29"/>
        <v>0</v>
      </c>
      <c r="J137" s="6">
        <f t="shared" si="29"/>
        <v>0</v>
      </c>
      <c r="K137" s="6">
        <f t="shared" si="29"/>
        <v>0</v>
      </c>
      <c r="L137" s="6">
        <f t="shared" si="29"/>
        <v>0</v>
      </c>
      <c r="M137" s="6">
        <f t="shared" si="29"/>
        <v>0</v>
      </c>
      <c r="N137" s="6">
        <f t="shared" si="29"/>
        <v>0</v>
      </c>
      <c r="O137" s="6">
        <f t="shared" si="29"/>
        <v>0</v>
      </c>
      <c r="P137" s="6">
        <f t="shared" si="29"/>
        <v>0</v>
      </c>
      <c r="Q137" s="6">
        <f t="shared" si="29"/>
        <v>0</v>
      </c>
      <c r="R137" s="6">
        <f t="shared" si="29"/>
        <v>0</v>
      </c>
      <c r="S137" s="6">
        <f t="shared" si="29"/>
        <v>0</v>
      </c>
      <c r="T137" s="6">
        <f t="shared" si="29"/>
        <v>0</v>
      </c>
      <c r="U137" s="6">
        <f t="shared" si="29"/>
        <v>0</v>
      </c>
      <c r="V137" s="6">
        <f t="shared" si="29"/>
        <v>0</v>
      </c>
      <c r="W137" s="6">
        <f t="shared" si="29"/>
        <v>0</v>
      </c>
      <c r="X137" s="6">
        <f t="shared" si="29"/>
        <v>0</v>
      </c>
      <c r="Y137" s="6">
        <f t="shared" si="29"/>
        <v>0</v>
      </c>
      <c r="Z137" s="6">
        <f t="shared" si="29"/>
        <v>0</v>
      </c>
      <c r="AA137" s="6">
        <f t="shared" si="29"/>
        <v>0</v>
      </c>
      <c r="AB137" s="6">
        <f t="shared" si="29"/>
        <v>0</v>
      </c>
      <c r="AC137" s="6">
        <f t="shared" si="29"/>
        <v>0</v>
      </c>
      <c r="AD137" s="6">
        <f t="shared" si="29"/>
        <v>0</v>
      </c>
      <c r="AE137" s="6">
        <f t="shared" si="29"/>
        <v>0</v>
      </c>
      <c r="AF137" s="6">
        <f t="shared" si="29"/>
        <v>0</v>
      </c>
      <c r="AG137" s="6">
        <f t="shared" si="29"/>
        <v>0</v>
      </c>
      <c r="AH137" s="6">
        <f t="shared" si="29"/>
        <v>0</v>
      </c>
      <c r="AI137" s="6">
        <f t="shared" si="29"/>
        <v>0</v>
      </c>
      <c r="AJ137" s="6">
        <f t="shared" si="29"/>
        <v>0</v>
      </c>
      <c r="AK137" s="6">
        <f t="shared" si="29"/>
        <v>0</v>
      </c>
      <c r="AL137" s="6">
        <f t="shared" si="29"/>
        <v>0</v>
      </c>
      <c r="AM137" s="6">
        <f t="shared" si="29"/>
        <v>0</v>
      </c>
      <c r="AN137" s="6">
        <f t="shared" si="29"/>
        <v>0</v>
      </c>
      <c r="AO137" s="6">
        <f t="shared" si="29"/>
        <v>0</v>
      </c>
      <c r="AP137" s="6">
        <f t="shared" si="29"/>
        <v>0</v>
      </c>
      <c r="AQ137" s="6">
        <f t="shared" si="29"/>
        <v>0</v>
      </c>
      <c r="AR137" s="6">
        <f t="shared" si="29"/>
        <v>0</v>
      </c>
      <c r="AS137" s="6">
        <f t="shared" si="29"/>
        <v>0</v>
      </c>
      <c r="AT137" s="6">
        <f t="shared" si="29"/>
        <v>0</v>
      </c>
      <c r="AU137" s="6">
        <f t="shared" si="29"/>
        <v>0</v>
      </c>
      <c r="AV137" s="6">
        <f t="shared" si="29"/>
        <v>0</v>
      </c>
      <c r="AW137" s="6">
        <f t="shared" si="29"/>
        <v>0</v>
      </c>
      <c r="AX137" s="6">
        <f t="shared" si="29"/>
        <v>0</v>
      </c>
      <c r="AY137" s="6">
        <f t="shared" si="29"/>
        <v>0</v>
      </c>
      <c r="AZ137" s="6">
        <f t="shared" si="29"/>
        <v>0</v>
      </c>
      <c r="BA137" s="6">
        <f t="shared" si="29"/>
        <v>0</v>
      </c>
      <c r="BB137" s="6">
        <f t="shared" si="29"/>
        <v>0</v>
      </c>
      <c r="BC137" s="6">
        <f t="shared" si="29"/>
        <v>0</v>
      </c>
      <c r="BD137" s="21">
        <f t="shared" si="16"/>
        <v>0</v>
      </c>
      <c r="BE137" s="255">
        <f t="shared" ref="BE137" si="30">SUM(BD137+BD138)</f>
        <v>37</v>
      </c>
    </row>
    <row r="138" spans="2:57" x14ac:dyDescent="0.25">
      <c r="B138" s="293"/>
      <c r="C138" s="255"/>
      <c r="D138" s="23" t="s">
        <v>57</v>
      </c>
      <c r="E138" s="100">
        <f>(IF(E8="c",1,0)+IF(E25="c",1,0)+IF(E42="c",1,0)+IF(E59="c",1,0)+IF(E76="c",1,0)+IF(E93="c",1,0)+IF(E110="c",1,0))/4</f>
        <v>0</v>
      </c>
      <c r="F138" s="122">
        <f t="shared" ref="F138:BC138" si="31">(IF(F8="c",1,0)+IF(F25="c",1,0)+IF(F42="c",1,0)+IF(F59="c",1,0)+IF(F76="c",1,0)+IF(F93="c",1,0)+IF(F110="c",1,0))/4</f>
        <v>0</v>
      </c>
      <c r="G138" s="122">
        <f t="shared" si="31"/>
        <v>0</v>
      </c>
      <c r="H138" s="122">
        <f t="shared" si="31"/>
        <v>0</v>
      </c>
      <c r="I138" s="122">
        <f t="shared" si="31"/>
        <v>0</v>
      </c>
      <c r="J138" s="122">
        <f t="shared" si="31"/>
        <v>0</v>
      </c>
      <c r="K138" s="122">
        <f t="shared" si="31"/>
        <v>0</v>
      </c>
      <c r="L138" s="122">
        <f t="shared" si="31"/>
        <v>0</v>
      </c>
      <c r="M138" s="122">
        <f t="shared" si="31"/>
        <v>1.25</v>
      </c>
      <c r="N138" s="122">
        <f t="shared" si="31"/>
        <v>1.25</v>
      </c>
      <c r="O138" s="122">
        <f t="shared" si="31"/>
        <v>1.25</v>
      </c>
      <c r="P138" s="122">
        <f t="shared" si="31"/>
        <v>1.25</v>
      </c>
      <c r="Q138" s="122">
        <f t="shared" si="31"/>
        <v>1.25</v>
      </c>
      <c r="R138" s="122">
        <f t="shared" si="31"/>
        <v>1.25</v>
      </c>
      <c r="S138" s="122">
        <f t="shared" si="31"/>
        <v>1.25</v>
      </c>
      <c r="T138" s="122">
        <f t="shared" si="31"/>
        <v>1.25</v>
      </c>
      <c r="U138" s="122">
        <f t="shared" si="31"/>
        <v>1.25</v>
      </c>
      <c r="V138" s="122">
        <f t="shared" si="31"/>
        <v>1.25</v>
      </c>
      <c r="W138" s="122">
        <f t="shared" si="31"/>
        <v>1.25</v>
      </c>
      <c r="X138" s="122">
        <f t="shared" si="31"/>
        <v>1.25</v>
      </c>
      <c r="Y138" s="122">
        <f t="shared" si="31"/>
        <v>1.25</v>
      </c>
      <c r="Z138" s="122">
        <f t="shared" si="31"/>
        <v>1</v>
      </c>
      <c r="AA138" s="122">
        <f t="shared" si="31"/>
        <v>1</v>
      </c>
      <c r="AB138" s="122">
        <f t="shared" si="31"/>
        <v>1</v>
      </c>
      <c r="AC138" s="122">
        <f t="shared" si="31"/>
        <v>0.75</v>
      </c>
      <c r="AD138" s="122">
        <f t="shared" si="31"/>
        <v>0.75</v>
      </c>
      <c r="AE138" s="122">
        <f t="shared" si="31"/>
        <v>0.25</v>
      </c>
      <c r="AF138" s="122">
        <f t="shared" si="31"/>
        <v>0.25</v>
      </c>
      <c r="AG138" s="122">
        <f t="shared" si="31"/>
        <v>0</v>
      </c>
      <c r="AH138" s="122">
        <f t="shared" si="31"/>
        <v>0</v>
      </c>
      <c r="AI138" s="122">
        <f t="shared" si="31"/>
        <v>0</v>
      </c>
      <c r="AJ138" s="122">
        <f t="shared" si="31"/>
        <v>0</v>
      </c>
      <c r="AK138" s="122">
        <f t="shared" si="31"/>
        <v>0</v>
      </c>
      <c r="AL138" s="122">
        <f t="shared" si="31"/>
        <v>0.25</v>
      </c>
      <c r="AM138" s="122">
        <f t="shared" si="31"/>
        <v>0.5</v>
      </c>
      <c r="AN138" s="122">
        <f t="shared" si="31"/>
        <v>0.5</v>
      </c>
      <c r="AO138" s="122">
        <f t="shared" si="31"/>
        <v>1</v>
      </c>
      <c r="AP138" s="122">
        <f t="shared" si="31"/>
        <v>1</v>
      </c>
      <c r="AQ138" s="122">
        <f t="shared" si="31"/>
        <v>1</v>
      </c>
      <c r="AR138" s="122">
        <f t="shared" si="31"/>
        <v>1</v>
      </c>
      <c r="AS138" s="122">
        <f t="shared" si="31"/>
        <v>1</v>
      </c>
      <c r="AT138" s="122">
        <f t="shared" si="31"/>
        <v>1</v>
      </c>
      <c r="AU138" s="122">
        <f t="shared" si="31"/>
        <v>1</v>
      </c>
      <c r="AV138" s="122">
        <f t="shared" si="31"/>
        <v>1</v>
      </c>
      <c r="AW138" s="122">
        <f t="shared" si="31"/>
        <v>1</v>
      </c>
      <c r="AX138" s="122">
        <f t="shared" si="31"/>
        <v>1</v>
      </c>
      <c r="AY138" s="122">
        <f t="shared" si="31"/>
        <v>1</v>
      </c>
      <c r="AZ138" s="122">
        <f t="shared" si="31"/>
        <v>1</v>
      </c>
      <c r="BA138" s="122">
        <f t="shared" si="31"/>
        <v>1</v>
      </c>
      <c r="BB138" s="122">
        <f t="shared" si="31"/>
        <v>1</v>
      </c>
      <c r="BC138" s="122">
        <f t="shared" si="31"/>
        <v>0.5</v>
      </c>
      <c r="BD138" s="23">
        <f t="shared" si="16"/>
        <v>37</v>
      </c>
      <c r="BE138" s="255"/>
    </row>
    <row r="139" spans="2:57" x14ac:dyDescent="0.25">
      <c r="B139" s="293"/>
      <c r="C139" s="255" t="str">
        <f>+C111</f>
        <v>Pauline</v>
      </c>
      <c r="D139" s="21" t="s">
        <v>58</v>
      </c>
      <c r="E139" s="6">
        <f>(IF(E9="r",1,0)+IF(E26="r",1,0)+IF(E43="r",1,0)+IF(E60="r",1,0)+IF(E77="r",1,0)+IF(E94="r",1,0)+IF(E111="r",1,0))/4</f>
        <v>0</v>
      </c>
      <c r="F139" s="6">
        <f t="shared" ref="F139:BC139" si="32">(IF(F9="r",1,0)+IF(F26="r",1,0)+IF(F43="r",1,0)+IF(F60="r",1,0)+IF(F77="r",1,0)+IF(F94="r",1,0)+IF(F111="r",1,0))/4</f>
        <v>0</v>
      </c>
      <c r="G139" s="6">
        <f t="shared" si="32"/>
        <v>0</v>
      </c>
      <c r="H139" s="6">
        <f t="shared" si="32"/>
        <v>0</v>
      </c>
      <c r="I139" s="6">
        <f t="shared" si="32"/>
        <v>0</v>
      </c>
      <c r="J139" s="6">
        <f t="shared" si="32"/>
        <v>0</v>
      </c>
      <c r="K139" s="6">
        <f t="shared" si="32"/>
        <v>0</v>
      </c>
      <c r="L139" s="6">
        <f t="shared" si="32"/>
        <v>0</v>
      </c>
      <c r="M139" s="6">
        <f t="shared" si="32"/>
        <v>0</v>
      </c>
      <c r="N139" s="6">
        <f t="shared" si="32"/>
        <v>0</v>
      </c>
      <c r="O139" s="6">
        <f t="shared" si="32"/>
        <v>0</v>
      </c>
      <c r="P139" s="6">
        <f t="shared" si="32"/>
        <v>0</v>
      </c>
      <c r="Q139" s="6">
        <f t="shared" si="32"/>
        <v>0</v>
      </c>
      <c r="R139" s="6">
        <f t="shared" si="32"/>
        <v>0</v>
      </c>
      <c r="S139" s="6">
        <f t="shared" si="32"/>
        <v>0</v>
      </c>
      <c r="T139" s="6">
        <f t="shared" si="32"/>
        <v>0</v>
      </c>
      <c r="U139" s="6">
        <f t="shared" si="32"/>
        <v>0</v>
      </c>
      <c r="V139" s="6">
        <f t="shared" si="32"/>
        <v>0</v>
      </c>
      <c r="W139" s="6">
        <f t="shared" si="32"/>
        <v>0</v>
      </c>
      <c r="X139" s="6">
        <f t="shared" si="32"/>
        <v>0</v>
      </c>
      <c r="Y139" s="6">
        <f t="shared" si="32"/>
        <v>0</v>
      </c>
      <c r="Z139" s="6">
        <f t="shared" si="32"/>
        <v>0</v>
      </c>
      <c r="AA139" s="6">
        <f t="shared" si="32"/>
        <v>0</v>
      </c>
      <c r="AB139" s="6">
        <f t="shared" si="32"/>
        <v>0</v>
      </c>
      <c r="AC139" s="6">
        <f t="shared" si="32"/>
        <v>0</v>
      </c>
      <c r="AD139" s="6">
        <f t="shared" si="32"/>
        <v>0</v>
      </c>
      <c r="AE139" s="6">
        <f t="shared" si="32"/>
        <v>0</v>
      </c>
      <c r="AF139" s="6">
        <f t="shared" si="32"/>
        <v>0</v>
      </c>
      <c r="AG139" s="6">
        <f t="shared" si="32"/>
        <v>0</v>
      </c>
      <c r="AH139" s="6">
        <f t="shared" si="32"/>
        <v>0</v>
      </c>
      <c r="AI139" s="6">
        <f t="shared" si="32"/>
        <v>0</v>
      </c>
      <c r="AJ139" s="6">
        <f t="shared" si="32"/>
        <v>0</v>
      </c>
      <c r="AK139" s="6">
        <f t="shared" si="32"/>
        <v>0</v>
      </c>
      <c r="AL139" s="6">
        <f t="shared" si="32"/>
        <v>0</v>
      </c>
      <c r="AM139" s="6">
        <f t="shared" si="32"/>
        <v>0</v>
      </c>
      <c r="AN139" s="6">
        <f t="shared" si="32"/>
        <v>0</v>
      </c>
      <c r="AO139" s="6">
        <f t="shared" si="32"/>
        <v>0</v>
      </c>
      <c r="AP139" s="6">
        <f t="shared" si="32"/>
        <v>0</v>
      </c>
      <c r="AQ139" s="6">
        <f t="shared" si="32"/>
        <v>0</v>
      </c>
      <c r="AR139" s="6">
        <f t="shared" si="32"/>
        <v>0</v>
      </c>
      <c r="AS139" s="6">
        <f t="shared" si="32"/>
        <v>0</v>
      </c>
      <c r="AT139" s="6">
        <f t="shared" si="32"/>
        <v>0</v>
      </c>
      <c r="AU139" s="6">
        <f t="shared" si="32"/>
        <v>0</v>
      </c>
      <c r="AV139" s="6">
        <f t="shared" si="32"/>
        <v>0</v>
      </c>
      <c r="AW139" s="6">
        <f t="shared" si="32"/>
        <v>0</v>
      </c>
      <c r="AX139" s="6">
        <f t="shared" si="32"/>
        <v>0</v>
      </c>
      <c r="AY139" s="6">
        <f t="shared" si="32"/>
        <v>0</v>
      </c>
      <c r="AZ139" s="6">
        <f t="shared" si="32"/>
        <v>0</v>
      </c>
      <c r="BA139" s="6">
        <f t="shared" si="32"/>
        <v>0</v>
      </c>
      <c r="BB139" s="6">
        <f t="shared" si="32"/>
        <v>0</v>
      </c>
      <c r="BC139" s="6">
        <f t="shared" si="32"/>
        <v>0</v>
      </c>
      <c r="BD139" s="21">
        <f t="shared" si="16"/>
        <v>0</v>
      </c>
      <c r="BE139" s="255">
        <f t="shared" ref="BE139" si="33">SUM(BD139+BD140)</f>
        <v>12</v>
      </c>
    </row>
    <row r="140" spans="2:57" x14ac:dyDescent="0.25">
      <c r="B140" s="293"/>
      <c r="C140" s="255"/>
      <c r="D140" s="23" t="s">
        <v>57</v>
      </c>
      <c r="E140" s="100">
        <f>(IF(E9="c",1,0)+IF(E26="c",1,0)+IF(E43="c",1,0)+IF(E60="c",1,0)+IF(E77="c",1,0)+IF(E94="c",1,0)+IF(E111="c",1,0))/4</f>
        <v>0</v>
      </c>
      <c r="F140" s="122">
        <f t="shared" ref="F140:BC140" si="34">(IF(F9="c",1,0)+IF(F26="c",1,0)+IF(F43="c",1,0)+IF(F60="c",1,0)+IF(F77="c",1,0)+IF(F94="c",1,0)+IF(F111="c",1,0))/4</f>
        <v>0</v>
      </c>
      <c r="G140" s="122">
        <f t="shared" si="34"/>
        <v>0</v>
      </c>
      <c r="H140" s="122">
        <f t="shared" si="34"/>
        <v>0</v>
      </c>
      <c r="I140" s="122">
        <f t="shared" si="34"/>
        <v>0</v>
      </c>
      <c r="J140" s="122">
        <f t="shared" si="34"/>
        <v>0</v>
      </c>
      <c r="K140" s="122">
        <f t="shared" si="34"/>
        <v>0</v>
      </c>
      <c r="L140" s="122">
        <f t="shared" si="34"/>
        <v>0</v>
      </c>
      <c r="M140" s="122">
        <f t="shared" si="34"/>
        <v>0.5</v>
      </c>
      <c r="N140" s="122">
        <f t="shared" si="34"/>
        <v>0.5</v>
      </c>
      <c r="O140" s="122">
        <f t="shared" si="34"/>
        <v>0.5</v>
      </c>
      <c r="P140" s="122">
        <f t="shared" si="34"/>
        <v>0.5</v>
      </c>
      <c r="Q140" s="122">
        <f t="shared" si="34"/>
        <v>0.5</v>
      </c>
      <c r="R140" s="122">
        <f t="shared" si="34"/>
        <v>0.5</v>
      </c>
      <c r="S140" s="122">
        <f t="shared" si="34"/>
        <v>0.5</v>
      </c>
      <c r="T140" s="122">
        <f t="shared" si="34"/>
        <v>0.5</v>
      </c>
      <c r="U140" s="122">
        <f t="shared" si="34"/>
        <v>0.5</v>
      </c>
      <c r="V140" s="122">
        <f t="shared" si="34"/>
        <v>0.5</v>
      </c>
      <c r="W140" s="122">
        <f t="shared" si="34"/>
        <v>0.5</v>
      </c>
      <c r="X140" s="122">
        <f t="shared" si="34"/>
        <v>0.5</v>
      </c>
      <c r="Y140" s="122">
        <f t="shared" si="34"/>
        <v>0.25</v>
      </c>
      <c r="Z140" s="122">
        <f t="shared" si="34"/>
        <v>0.25</v>
      </c>
      <c r="AA140" s="122">
        <f t="shared" si="34"/>
        <v>0.25</v>
      </c>
      <c r="AB140" s="122">
        <f t="shared" si="34"/>
        <v>0.25</v>
      </c>
      <c r="AC140" s="122">
        <f t="shared" si="34"/>
        <v>0</v>
      </c>
      <c r="AD140" s="122">
        <f t="shared" si="34"/>
        <v>0</v>
      </c>
      <c r="AE140" s="122">
        <f t="shared" si="34"/>
        <v>0</v>
      </c>
      <c r="AF140" s="122">
        <f t="shared" si="34"/>
        <v>0</v>
      </c>
      <c r="AG140" s="122">
        <f t="shared" si="34"/>
        <v>0</v>
      </c>
      <c r="AH140" s="122">
        <f t="shared" si="34"/>
        <v>0</v>
      </c>
      <c r="AI140" s="122">
        <f t="shared" si="34"/>
        <v>0</v>
      </c>
      <c r="AJ140" s="122">
        <f t="shared" si="34"/>
        <v>0.25</v>
      </c>
      <c r="AK140" s="122">
        <f t="shared" si="34"/>
        <v>0.25</v>
      </c>
      <c r="AL140" s="122">
        <f t="shared" si="34"/>
        <v>0.25</v>
      </c>
      <c r="AM140" s="122">
        <f t="shared" si="34"/>
        <v>0.25</v>
      </c>
      <c r="AN140" s="122">
        <f t="shared" si="34"/>
        <v>0.25</v>
      </c>
      <c r="AO140" s="122">
        <f t="shared" si="34"/>
        <v>0.25</v>
      </c>
      <c r="AP140" s="122">
        <f t="shared" si="34"/>
        <v>0.25</v>
      </c>
      <c r="AQ140" s="122">
        <f t="shared" si="34"/>
        <v>0.25</v>
      </c>
      <c r="AR140" s="122">
        <f t="shared" si="34"/>
        <v>0.25</v>
      </c>
      <c r="AS140" s="122">
        <f t="shared" si="34"/>
        <v>0.25</v>
      </c>
      <c r="AT140" s="122">
        <f t="shared" si="34"/>
        <v>0.25</v>
      </c>
      <c r="AU140" s="122">
        <f t="shared" si="34"/>
        <v>0.25</v>
      </c>
      <c r="AV140" s="122">
        <f t="shared" si="34"/>
        <v>0.25</v>
      </c>
      <c r="AW140" s="122">
        <f t="shared" si="34"/>
        <v>0.25</v>
      </c>
      <c r="AX140" s="122">
        <f t="shared" si="34"/>
        <v>0.25</v>
      </c>
      <c r="AY140" s="122">
        <f t="shared" si="34"/>
        <v>0.25</v>
      </c>
      <c r="AZ140" s="122">
        <f t="shared" si="34"/>
        <v>0.25</v>
      </c>
      <c r="BA140" s="122">
        <f t="shared" si="34"/>
        <v>0.25</v>
      </c>
      <c r="BB140" s="122">
        <f t="shared" si="34"/>
        <v>0.25</v>
      </c>
      <c r="BC140" s="122">
        <f t="shared" si="34"/>
        <v>0.25</v>
      </c>
      <c r="BD140" s="23">
        <f t="shared" si="16"/>
        <v>12</v>
      </c>
      <c r="BE140" s="255"/>
    </row>
    <row r="141" spans="2:57" x14ac:dyDescent="0.25">
      <c r="B141" s="293"/>
      <c r="C141" s="255" t="str">
        <f>+C112</f>
        <v>Tristan</v>
      </c>
      <c r="D141" s="21" t="s">
        <v>58</v>
      </c>
      <c r="E141" s="122">
        <f>(IF(E10="c",1,0)+IF(E27="c",1,0)+IF(E44="c",1,0)+IF(E61="c",1,0)+IF(E78="c",1,0)+IF(E95="c",1,0)+IF(E112="c",1,0))/4</f>
        <v>0</v>
      </c>
      <c r="F141" s="122">
        <f t="shared" ref="F141:BC141" si="35">(IF(F10="c",1,0)+IF(F27="c",1,0)+IF(F44="c",1,0)+IF(F61="c",1,0)+IF(F78="c",1,0)+IF(F95="c",1,0)+IF(F112="c",1,0))/4</f>
        <v>0</v>
      </c>
      <c r="G141" s="122">
        <f t="shared" si="35"/>
        <v>0</v>
      </c>
      <c r="H141" s="122">
        <f t="shared" si="35"/>
        <v>0</v>
      </c>
      <c r="I141" s="122">
        <f t="shared" si="35"/>
        <v>0</v>
      </c>
      <c r="J141" s="122">
        <f t="shared" si="35"/>
        <v>0</v>
      </c>
      <c r="K141" s="122">
        <f t="shared" si="35"/>
        <v>0</v>
      </c>
      <c r="L141" s="122">
        <f t="shared" si="35"/>
        <v>0</v>
      </c>
      <c r="M141" s="122">
        <f t="shared" si="35"/>
        <v>0</v>
      </c>
      <c r="N141" s="122">
        <f t="shared" si="35"/>
        <v>0</v>
      </c>
      <c r="O141" s="122">
        <f t="shared" si="35"/>
        <v>0</v>
      </c>
      <c r="P141" s="122">
        <f t="shared" si="35"/>
        <v>0</v>
      </c>
      <c r="Q141" s="122">
        <f t="shared" si="35"/>
        <v>0</v>
      </c>
      <c r="R141" s="122">
        <f t="shared" si="35"/>
        <v>0</v>
      </c>
      <c r="S141" s="122">
        <f t="shared" si="35"/>
        <v>0</v>
      </c>
      <c r="T141" s="122">
        <f t="shared" si="35"/>
        <v>0</v>
      </c>
      <c r="U141" s="122">
        <f t="shared" si="35"/>
        <v>0</v>
      </c>
      <c r="V141" s="122">
        <f t="shared" si="35"/>
        <v>0</v>
      </c>
      <c r="W141" s="122">
        <f t="shared" si="35"/>
        <v>0</v>
      </c>
      <c r="X141" s="122">
        <f t="shared" si="35"/>
        <v>0</v>
      </c>
      <c r="Y141" s="122">
        <f t="shared" si="35"/>
        <v>0</v>
      </c>
      <c r="Z141" s="122">
        <f t="shared" si="35"/>
        <v>0</v>
      </c>
      <c r="AA141" s="122">
        <f t="shared" si="35"/>
        <v>0</v>
      </c>
      <c r="AB141" s="122">
        <f t="shared" si="35"/>
        <v>0</v>
      </c>
      <c r="AC141" s="122">
        <f t="shared" si="35"/>
        <v>0</v>
      </c>
      <c r="AD141" s="122">
        <f t="shared" si="35"/>
        <v>0</v>
      </c>
      <c r="AE141" s="122">
        <f t="shared" si="35"/>
        <v>0</v>
      </c>
      <c r="AF141" s="122">
        <f t="shared" si="35"/>
        <v>0</v>
      </c>
      <c r="AG141" s="122">
        <f t="shared" si="35"/>
        <v>0</v>
      </c>
      <c r="AH141" s="122">
        <f t="shared" si="35"/>
        <v>0</v>
      </c>
      <c r="AI141" s="122">
        <f t="shared" si="35"/>
        <v>0</v>
      </c>
      <c r="AJ141" s="122">
        <f t="shared" si="35"/>
        <v>0</v>
      </c>
      <c r="AK141" s="122">
        <f t="shared" si="35"/>
        <v>0</v>
      </c>
      <c r="AL141" s="122">
        <f t="shared" si="35"/>
        <v>0</v>
      </c>
      <c r="AM141" s="122">
        <f t="shared" si="35"/>
        <v>0</v>
      </c>
      <c r="AN141" s="122">
        <f t="shared" si="35"/>
        <v>0</v>
      </c>
      <c r="AO141" s="122">
        <f t="shared" si="35"/>
        <v>0</v>
      </c>
      <c r="AP141" s="122">
        <f t="shared" si="35"/>
        <v>0</v>
      </c>
      <c r="AQ141" s="122">
        <f t="shared" si="35"/>
        <v>0</v>
      </c>
      <c r="AR141" s="122">
        <f t="shared" si="35"/>
        <v>0</v>
      </c>
      <c r="AS141" s="122">
        <f t="shared" si="35"/>
        <v>0</v>
      </c>
      <c r="AT141" s="122">
        <f t="shared" si="35"/>
        <v>0</v>
      </c>
      <c r="AU141" s="122">
        <f t="shared" si="35"/>
        <v>0</v>
      </c>
      <c r="AV141" s="122">
        <f t="shared" si="35"/>
        <v>0</v>
      </c>
      <c r="AW141" s="122">
        <f t="shared" si="35"/>
        <v>0</v>
      </c>
      <c r="AX141" s="122">
        <f t="shared" si="35"/>
        <v>0</v>
      </c>
      <c r="AY141" s="122">
        <f t="shared" si="35"/>
        <v>0</v>
      </c>
      <c r="AZ141" s="122">
        <f t="shared" si="35"/>
        <v>0</v>
      </c>
      <c r="BA141" s="122">
        <f t="shared" si="35"/>
        <v>0</v>
      </c>
      <c r="BB141" s="122">
        <f t="shared" si="35"/>
        <v>0</v>
      </c>
      <c r="BC141" s="122">
        <f t="shared" si="35"/>
        <v>0</v>
      </c>
      <c r="BD141" s="21">
        <f t="shared" si="16"/>
        <v>0</v>
      </c>
      <c r="BE141" s="255">
        <f t="shared" ref="BE141" si="36">SUM(BD141+BD142)</f>
        <v>0</v>
      </c>
    </row>
    <row r="142" spans="2:57" x14ac:dyDescent="0.25">
      <c r="B142" s="293"/>
      <c r="C142" s="255"/>
      <c r="D142" s="23" t="s">
        <v>57</v>
      </c>
      <c r="E142" s="122">
        <f>(IF(E10="c",1,0)+IF(E27="c",1,0)+IF(E44="c",1,0)+IF(E61="c",1,0)+IF(E78="c",1,0)+IF(E95="c",1,0)+IF(E112="c",1,0))/4</f>
        <v>0</v>
      </c>
      <c r="F142" s="122">
        <f t="shared" ref="F142:BC142" si="37">(IF(F10="c",1,0)+IF(F27="c",1,0)+IF(F44="c",1,0)+IF(F61="c",1,0)+IF(F78="c",1,0)+IF(F95="c",1,0)+IF(F112="c",1,0))/4</f>
        <v>0</v>
      </c>
      <c r="G142" s="122">
        <f t="shared" si="37"/>
        <v>0</v>
      </c>
      <c r="H142" s="122">
        <f t="shared" si="37"/>
        <v>0</v>
      </c>
      <c r="I142" s="122">
        <f t="shared" si="37"/>
        <v>0</v>
      </c>
      <c r="J142" s="122">
        <f t="shared" si="37"/>
        <v>0</v>
      </c>
      <c r="K142" s="122">
        <f t="shared" si="37"/>
        <v>0</v>
      </c>
      <c r="L142" s="122">
        <f t="shared" si="37"/>
        <v>0</v>
      </c>
      <c r="M142" s="122">
        <f t="shared" si="37"/>
        <v>0</v>
      </c>
      <c r="N142" s="122">
        <f t="shared" si="37"/>
        <v>0</v>
      </c>
      <c r="O142" s="122">
        <f t="shared" si="37"/>
        <v>0</v>
      </c>
      <c r="P142" s="122">
        <f t="shared" si="37"/>
        <v>0</v>
      </c>
      <c r="Q142" s="122">
        <f t="shared" si="37"/>
        <v>0</v>
      </c>
      <c r="R142" s="122">
        <f t="shared" si="37"/>
        <v>0</v>
      </c>
      <c r="S142" s="122">
        <f t="shared" si="37"/>
        <v>0</v>
      </c>
      <c r="T142" s="122">
        <f t="shared" si="37"/>
        <v>0</v>
      </c>
      <c r="U142" s="122">
        <f t="shared" si="37"/>
        <v>0</v>
      </c>
      <c r="V142" s="122">
        <f t="shared" si="37"/>
        <v>0</v>
      </c>
      <c r="W142" s="122">
        <f t="shared" si="37"/>
        <v>0</v>
      </c>
      <c r="X142" s="122">
        <f t="shared" si="37"/>
        <v>0</v>
      </c>
      <c r="Y142" s="122">
        <f t="shared" si="37"/>
        <v>0</v>
      </c>
      <c r="Z142" s="122">
        <f t="shared" si="37"/>
        <v>0</v>
      </c>
      <c r="AA142" s="122">
        <f t="shared" si="37"/>
        <v>0</v>
      </c>
      <c r="AB142" s="122">
        <f t="shared" si="37"/>
        <v>0</v>
      </c>
      <c r="AC142" s="122">
        <f t="shared" si="37"/>
        <v>0</v>
      </c>
      <c r="AD142" s="122">
        <f t="shared" si="37"/>
        <v>0</v>
      </c>
      <c r="AE142" s="122">
        <f t="shared" si="37"/>
        <v>0</v>
      </c>
      <c r="AF142" s="122">
        <f t="shared" si="37"/>
        <v>0</v>
      </c>
      <c r="AG142" s="122">
        <f t="shared" si="37"/>
        <v>0</v>
      </c>
      <c r="AH142" s="122">
        <f t="shared" si="37"/>
        <v>0</v>
      </c>
      <c r="AI142" s="122">
        <f t="shared" si="37"/>
        <v>0</v>
      </c>
      <c r="AJ142" s="122">
        <f t="shared" si="37"/>
        <v>0</v>
      </c>
      <c r="AK142" s="122">
        <f t="shared" si="37"/>
        <v>0</v>
      </c>
      <c r="AL142" s="122">
        <f t="shared" si="37"/>
        <v>0</v>
      </c>
      <c r="AM142" s="122">
        <f t="shared" si="37"/>
        <v>0</v>
      </c>
      <c r="AN142" s="122">
        <f t="shared" si="37"/>
        <v>0</v>
      </c>
      <c r="AO142" s="122">
        <f t="shared" si="37"/>
        <v>0</v>
      </c>
      <c r="AP142" s="122">
        <f t="shared" si="37"/>
        <v>0</v>
      </c>
      <c r="AQ142" s="122">
        <f t="shared" si="37"/>
        <v>0</v>
      </c>
      <c r="AR142" s="122">
        <f t="shared" si="37"/>
        <v>0</v>
      </c>
      <c r="AS142" s="122">
        <f t="shared" si="37"/>
        <v>0</v>
      </c>
      <c r="AT142" s="122">
        <f t="shared" si="37"/>
        <v>0</v>
      </c>
      <c r="AU142" s="122">
        <f t="shared" si="37"/>
        <v>0</v>
      </c>
      <c r="AV142" s="122">
        <f t="shared" si="37"/>
        <v>0</v>
      </c>
      <c r="AW142" s="122">
        <f t="shared" si="37"/>
        <v>0</v>
      </c>
      <c r="AX142" s="122">
        <f t="shared" si="37"/>
        <v>0</v>
      </c>
      <c r="AY142" s="122">
        <f t="shared" si="37"/>
        <v>0</v>
      </c>
      <c r="AZ142" s="122">
        <f t="shared" si="37"/>
        <v>0</v>
      </c>
      <c r="BA142" s="122">
        <f t="shared" si="37"/>
        <v>0</v>
      </c>
      <c r="BB142" s="122">
        <f t="shared" si="37"/>
        <v>0</v>
      </c>
      <c r="BC142" s="122">
        <f t="shared" si="37"/>
        <v>0</v>
      </c>
      <c r="BD142" s="23">
        <f t="shared" si="16"/>
        <v>0</v>
      </c>
      <c r="BE142" s="255"/>
    </row>
    <row r="143" spans="2:57" x14ac:dyDescent="0.25">
      <c r="B143" s="293"/>
      <c r="C143" s="255" t="str">
        <f>+C113</f>
        <v>Valentin</v>
      </c>
      <c r="D143" s="21" t="s">
        <v>58</v>
      </c>
      <c r="E143" s="122">
        <f>(IF(E11="r",1,0)+IF(E28="r",1,0)+IF(E45="r",1,0)+IF(E62="r",1,0)+IF(E79="r",1,0)+IF(E96="r",1,0)+IF(E113="r",1,0))/4</f>
        <v>0</v>
      </c>
      <c r="F143" s="122">
        <f t="shared" ref="F143:BC143" si="38">(IF(F11="r",1,0)+IF(F28="r",1,0)+IF(F45="r",1,0)+IF(F62="r",1,0)+IF(F79="r",1,0)+IF(F96="r",1,0)+IF(F113="r",1,0))/4</f>
        <v>0.25</v>
      </c>
      <c r="G143" s="122">
        <f t="shared" si="38"/>
        <v>0.25</v>
      </c>
      <c r="H143" s="122">
        <f t="shared" si="38"/>
        <v>0.25</v>
      </c>
      <c r="I143" s="122">
        <f t="shared" si="38"/>
        <v>0.25</v>
      </c>
      <c r="J143" s="122">
        <f t="shared" si="38"/>
        <v>0.25</v>
      </c>
      <c r="K143" s="122">
        <f t="shared" si="38"/>
        <v>0.25</v>
      </c>
      <c r="L143" s="122">
        <f t="shared" si="38"/>
        <v>0.25</v>
      </c>
      <c r="M143" s="122">
        <f t="shared" si="38"/>
        <v>0.25</v>
      </c>
      <c r="N143" s="122">
        <f t="shared" si="38"/>
        <v>0.25</v>
      </c>
      <c r="O143" s="122">
        <f t="shared" si="38"/>
        <v>0</v>
      </c>
      <c r="P143" s="122">
        <f t="shared" si="38"/>
        <v>0</v>
      </c>
      <c r="Q143" s="122">
        <f t="shared" si="38"/>
        <v>0</v>
      </c>
      <c r="R143" s="122">
        <f t="shared" si="38"/>
        <v>0</v>
      </c>
      <c r="S143" s="122">
        <f t="shared" si="38"/>
        <v>0</v>
      </c>
      <c r="T143" s="122">
        <f t="shared" si="38"/>
        <v>0</v>
      </c>
      <c r="U143" s="122">
        <f t="shared" si="38"/>
        <v>0</v>
      </c>
      <c r="V143" s="122">
        <f t="shared" si="38"/>
        <v>0</v>
      </c>
      <c r="W143" s="122">
        <f t="shared" si="38"/>
        <v>0</v>
      </c>
      <c r="X143" s="122">
        <f t="shared" si="38"/>
        <v>0</v>
      </c>
      <c r="Y143" s="122">
        <f t="shared" si="38"/>
        <v>0</v>
      </c>
      <c r="Z143" s="122">
        <f t="shared" si="38"/>
        <v>0</v>
      </c>
      <c r="AA143" s="122">
        <f t="shared" si="38"/>
        <v>0</v>
      </c>
      <c r="AB143" s="122">
        <f t="shared" si="38"/>
        <v>0</v>
      </c>
      <c r="AC143" s="122">
        <f t="shared" si="38"/>
        <v>0</v>
      </c>
      <c r="AD143" s="122">
        <f t="shared" si="38"/>
        <v>0</v>
      </c>
      <c r="AE143" s="122">
        <f t="shared" si="38"/>
        <v>0</v>
      </c>
      <c r="AF143" s="122">
        <f t="shared" si="38"/>
        <v>0</v>
      </c>
      <c r="AG143" s="122">
        <f t="shared" si="38"/>
        <v>0</v>
      </c>
      <c r="AH143" s="122">
        <f t="shared" si="38"/>
        <v>0</v>
      </c>
      <c r="AI143" s="122">
        <f t="shared" si="38"/>
        <v>0</v>
      </c>
      <c r="AJ143" s="122">
        <f t="shared" si="38"/>
        <v>0</v>
      </c>
      <c r="AK143" s="122">
        <f t="shared" si="38"/>
        <v>0</v>
      </c>
      <c r="AL143" s="122">
        <f t="shared" si="38"/>
        <v>0</v>
      </c>
      <c r="AM143" s="122">
        <f t="shared" si="38"/>
        <v>0</v>
      </c>
      <c r="AN143" s="122">
        <f t="shared" si="38"/>
        <v>0</v>
      </c>
      <c r="AO143" s="122">
        <f t="shared" si="38"/>
        <v>0</v>
      </c>
      <c r="AP143" s="122">
        <f t="shared" si="38"/>
        <v>0</v>
      </c>
      <c r="AQ143" s="122">
        <f t="shared" si="38"/>
        <v>0</v>
      </c>
      <c r="AR143" s="122">
        <f t="shared" si="38"/>
        <v>0</v>
      </c>
      <c r="AS143" s="122">
        <f t="shared" si="38"/>
        <v>0</v>
      </c>
      <c r="AT143" s="122">
        <f t="shared" si="38"/>
        <v>0</v>
      </c>
      <c r="AU143" s="122">
        <f t="shared" si="38"/>
        <v>0</v>
      </c>
      <c r="AV143" s="122">
        <f t="shared" si="38"/>
        <v>0</v>
      </c>
      <c r="AW143" s="122">
        <f t="shared" si="38"/>
        <v>0</v>
      </c>
      <c r="AX143" s="122">
        <f t="shared" si="38"/>
        <v>0</v>
      </c>
      <c r="AY143" s="122">
        <f t="shared" si="38"/>
        <v>0</v>
      </c>
      <c r="AZ143" s="122">
        <f t="shared" si="38"/>
        <v>0</v>
      </c>
      <c r="BA143" s="122">
        <f t="shared" si="38"/>
        <v>0</v>
      </c>
      <c r="BB143" s="122">
        <f t="shared" si="38"/>
        <v>0</v>
      </c>
      <c r="BC143" s="122">
        <f t="shared" si="38"/>
        <v>0</v>
      </c>
      <c r="BD143" s="21">
        <f t="shared" si="16"/>
        <v>2.25</v>
      </c>
      <c r="BE143" s="255">
        <f t="shared" ref="BE143" si="39">SUM(BD143+BD144)</f>
        <v>10</v>
      </c>
    </row>
    <row r="144" spans="2:57" x14ac:dyDescent="0.25">
      <c r="B144" s="293"/>
      <c r="C144" s="255"/>
      <c r="D144" s="23" t="s">
        <v>57</v>
      </c>
      <c r="E144" s="122">
        <f>(IF(E11="c",1,0)+IF(E28="c",1,0)+IF(E45="c",1,0)+IF(E62="c",1,0)+IF(E79="c",1,0)+IF(E96="c",1,0)+IF(E113="c",1,0))/4</f>
        <v>0</v>
      </c>
      <c r="F144" s="122">
        <f t="shared" ref="F144:BC144" si="40">(IF(F11="c",1,0)+IF(F28="c",1,0)+IF(F45="c",1,0)+IF(F62="c",1,0)+IF(F79="c",1,0)+IF(F96="c",1,0)+IF(F113="c",1,0))/4</f>
        <v>0</v>
      </c>
      <c r="G144" s="122">
        <f t="shared" si="40"/>
        <v>0</v>
      </c>
      <c r="H144" s="122">
        <f t="shared" si="40"/>
        <v>0</v>
      </c>
      <c r="I144" s="122">
        <f t="shared" si="40"/>
        <v>0</v>
      </c>
      <c r="J144" s="122">
        <f t="shared" si="40"/>
        <v>0</v>
      </c>
      <c r="K144" s="122">
        <f t="shared" si="40"/>
        <v>0</v>
      </c>
      <c r="L144" s="122">
        <f t="shared" si="40"/>
        <v>0</v>
      </c>
      <c r="M144" s="122">
        <f t="shared" si="40"/>
        <v>0</v>
      </c>
      <c r="N144" s="122">
        <f t="shared" si="40"/>
        <v>0</v>
      </c>
      <c r="O144" s="122">
        <f t="shared" si="40"/>
        <v>0.25</v>
      </c>
      <c r="P144" s="122">
        <f t="shared" si="40"/>
        <v>0.25</v>
      </c>
      <c r="Q144" s="122">
        <f t="shared" si="40"/>
        <v>0.25</v>
      </c>
      <c r="R144" s="122">
        <f t="shared" si="40"/>
        <v>0.25</v>
      </c>
      <c r="S144" s="122">
        <f t="shared" si="40"/>
        <v>0.25</v>
      </c>
      <c r="T144" s="122">
        <f t="shared" si="40"/>
        <v>0.25</v>
      </c>
      <c r="U144" s="122">
        <f t="shared" si="40"/>
        <v>0.25</v>
      </c>
      <c r="V144" s="122">
        <f t="shared" si="40"/>
        <v>0.25</v>
      </c>
      <c r="W144" s="122">
        <f t="shared" si="40"/>
        <v>0.25</v>
      </c>
      <c r="X144" s="122">
        <f t="shared" si="40"/>
        <v>0.25</v>
      </c>
      <c r="Y144" s="122">
        <f t="shared" si="40"/>
        <v>0.25</v>
      </c>
      <c r="Z144" s="122">
        <f t="shared" si="40"/>
        <v>0.25</v>
      </c>
      <c r="AA144" s="122">
        <f t="shared" si="40"/>
        <v>0.25</v>
      </c>
      <c r="AB144" s="122">
        <f t="shared" si="40"/>
        <v>0.25</v>
      </c>
      <c r="AC144" s="122">
        <f t="shared" si="40"/>
        <v>0</v>
      </c>
      <c r="AD144" s="122">
        <f t="shared" si="40"/>
        <v>0</v>
      </c>
      <c r="AE144" s="122">
        <f t="shared" si="40"/>
        <v>0</v>
      </c>
      <c r="AF144" s="122">
        <f t="shared" si="40"/>
        <v>0</v>
      </c>
      <c r="AG144" s="122">
        <f t="shared" si="40"/>
        <v>0</v>
      </c>
      <c r="AH144" s="122">
        <f t="shared" si="40"/>
        <v>0</v>
      </c>
      <c r="AI144" s="122">
        <f t="shared" si="40"/>
        <v>0</v>
      </c>
      <c r="AJ144" s="122">
        <f t="shared" si="40"/>
        <v>0</v>
      </c>
      <c r="AK144" s="122">
        <f t="shared" si="40"/>
        <v>0</v>
      </c>
      <c r="AL144" s="122">
        <f t="shared" si="40"/>
        <v>0</v>
      </c>
      <c r="AM144" s="122">
        <f t="shared" si="40"/>
        <v>0.25</v>
      </c>
      <c r="AN144" s="122">
        <f t="shared" si="40"/>
        <v>0.25</v>
      </c>
      <c r="AO144" s="122">
        <f t="shared" si="40"/>
        <v>0.25</v>
      </c>
      <c r="AP144" s="122">
        <f t="shared" si="40"/>
        <v>0.25</v>
      </c>
      <c r="AQ144" s="122">
        <f t="shared" si="40"/>
        <v>0.25</v>
      </c>
      <c r="AR144" s="122">
        <f t="shared" si="40"/>
        <v>0.25</v>
      </c>
      <c r="AS144" s="122">
        <f t="shared" si="40"/>
        <v>0.25</v>
      </c>
      <c r="AT144" s="122">
        <f t="shared" si="40"/>
        <v>0.25</v>
      </c>
      <c r="AU144" s="122">
        <f t="shared" si="40"/>
        <v>0.25</v>
      </c>
      <c r="AV144" s="122">
        <f t="shared" si="40"/>
        <v>0.25</v>
      </c>
      <c r="AW144" s="122">
        <f t="shared" si="40"/>
        <v>0.25</v>
      </c>
      <c r="AX144" s="122">
        <f t="shared" si="40"/>
        <v>0.25</v>
      </c>
      <c r="AY144" s="122">
        <f t="shared" si="40"/>
        <v>0.25</v>
      </c>
      <c r="AZ144" s="122">
        <f t="shared" si="40"/>
        <v>0.25</v>
      </c>
      <c r="BA144" s="122">
        <f t="shared" si="40"/>
        <v>0.25</v>
      </c>
      <c r="BB144" s="122">
        <f t="shared" si="40"/>
        <v>0.25</v>
      </c>
      <c r="BC144" s="122">
        <f t="shared" si="40"/>
        <v>0.25</v>
      </c>
      <c r="BD144" s="23">
        <f t="shared" si="16"/>
        <v>7.75</v>
      </c>
      <c r="BE144" s="255"/>
    </row>
    <row r="145" spans="2:57" x14ac:dyDescent="0.25">
      <c r="B145" s="293"/>
      <c r="C145" s="255" t="str">
        <f>+C114</f>
        <v>Guénael</v>
      </c>
      <c r="D145" s="21" t="s">
        <v>58</v>
      </c>
      <c r="E145" s="6">
        <f>(IF(E12="r",1,0)+IF(E29="r",1,0)+IF(E46="r",1,0)+IF(E63="r",1,0)+IF(E80="r",1,0)+IF(E97="r",1,0)+IF(E114="r",1,0))/4</f>
        <v>0.25</v>
      </c>
      <c r="F145" s="6">
        <f t="shared" ref="F145:BC145" si="41">(IF(F12="r",1,0)+IF(F29="r",1,0)+IF(F46="r",1,0)+IF(F63="r",1,0)+IF(F80="r",1,0)+IF(F97="r",1,0)+IF(F114="r",1,0))/4</f>
        <v>0.25</v>
      </c>
      <c r="G145" s="6">
        <f t="shared" si="41"/>
        <v>0.25</v>
      </c>
      <c r="H145" s="6">
        <f t="shared" si="41"/>
        <v>0.25</v>
      </c>
      <c r="I145" s="6">
        <f t="shared" si="41"/>
        <v>0.25</v>
      </c>
      <c r="J145" s="6">
        <f t="shared" si="41"/>
        <v>0.25</v>
      </c>
      <c r="K145" s="6">
        <f t="shared" si="41"/>
        <v>0.25</v>
      </c>
      <c r="L145" s="6">
        <f t="shared" si="41"/>
        <v>0.25</v>
      </c>
      <c r="M145" s="6">
        <f t="shared" si="41"/>
        <v>0.25</v>
      </c>
      <c r="N145" s="6">
        <f t="shared" si="41"/>
        <v>0.25</v>
      </c>
      <c r="O145" s="6">
        <f t="shared" si="41"/>
        <v>0.25</v>
      </c>
      <c r="P145" s="6">
        <f t="shared" si="41"/>
        <v>0.25</v>
      </c>
      <c r="Q145" s="6">
        <f t="shared" si="41"/>
        <v>0</v>
      </c>
      <c r="R145" s="6">
        <f t="shared" si="41"/>
        <v>0</v>
      </c>
      <c r="S145" s="6">
        <f t="shared" si="41"/>
        <v>0</v>
      </c>
      <c r="T145" s="6">
        <f t="shared" si="41"/>
        <v>0</v>
      </c>
      <c r="U145" s="6">
        <f t="shared" si="41"/>
        <v>0</v>
      </c>
      <c r="V145" s="6">
        <f t="shared" si="41"/>
        <v>0</v>
      </c>
      <c r="W145" s="6">
        <f t="shared" si="41"/>
        <v>0</v>
      </c>
      <c r="X145" s="6">
        <f t="shared" si="41"/>
        <v>0</v>
      </c>
      <c r="Y145" s="6">
        <f t="shared" si="41"/>
        <v>0</v>
      </c>
      <c r="Z145" s="6">
        <f t="shared" si="41"/>
        <v>0</v>
      </c>
      <c r="AA145" s="6">
        <f t="shared" si="41"/>
        <v>0</v>
      </c>
      <c r="AB145" s="6">
        <f t="shared" si="41"/>
        <v>0</v>
      </c>
      <c r="AC145" s="6">
        <f t="shared" si="41"/>
        <v>0</v>
      </c>
      <c r="AD145" s="6">
        <f t="shared" si="41"/>
        <v>0</v>
      </c>
      <c r="AE145" s="6">
        <f t="shared" si="41"/>
        <v>0</v>
      </c>
      <c r="AF145" s="6">
        <f t="shared" si="41"/>
        <v>0</v>
      </c>
      <c r="AG145" s="6">
        <f t="shared" si="41"/>
        <v>0</v>
      </c>
      <c r="AH145" s="6">
        <f t="shared" si="41"/>
        <v>0</v>
      </c>
      <c r="AI145" s="6">
        <f t="shared" si="41"/>
        <v>0</v>
      </c>
      <c r="AJ145" s="6">
        <f t="shared" si="41"/>
        <v>0</v>
      </c>
      <c r="AK145" s="6">
        <f t="shared" si="41"/>
        <v>0</v>
      </c>
      <c r="AL145" s="6">
        <f t="shared" si="41"/>
        <v>0</v>
      </c>
      <c r="AM145" s="6">
        <f t="shared" si="41"/>
        <v>0</v>
      </c>
      <c r="AN145" s="6">
        <f t="shared" si="41"/>
        <v>0</v>
      </c>
      <c r="AO145" s="6">
        <f t="shared" si="41"/>
        <v>0</v>
      </c>
      <c r="AP145" s="6">
        <f t="shared" si="41"/>
        <v>0</v>
      </c>
      <c r="AQ145" s="6">
        <f t="shared" si="41"/>
        <v>0</v>
      </c>
      <c r="AR145" s="6">
        <f t="shared" si="41"/>
        <v>0</v>
      </c>
      <c r="AS145" s="6">
        <f t="shared" si="41"/>
        <v>0</v>
      </c>
      <c r="AT145" s="6">
        <f t="shared" si="41"/>
        <v>0</v>
      </c>
      <c r="AU145" s="6">
        <f t="shared" si="41"/>
        <v>0</v>
      </c>
      <c r="AV145" s="6">
        <f t="shared" si="41"/>
        <v>0</v>
      </c>
      <c r="AW145" s="6">
        <f t="shared" si="41"/>
        <v>0</v>
      </c>
      <c r="AX145" s="6">
        <f t="shared" si="41"/>
        <v>0</v>
      </c>
      <c r="AY145" s="6">
        <f t="shared" si="41"/>
        <v>0</v>
      </c>
      <c r="AZ145" s="6">
        <f t="shared" si="41"/>
        <v>0</v>
      </c>
      <c r="BA145" s="6">
        <f t="shared" si="41"/>
        <v>0</v>
      </c>
      <c r="BB145" s="6">
        <f t="shared" si="41"/>
        <v>0</v>
      </c>
      <c r="BC145" s="6">
        <f t="shared" si="41"/>
        <v>0</v>
      </c>
      <c r="BD145" s="21">
        <f t="shared" si="16"/>
        <v>3</v>
      </c>
      <c r="BE145" s="255">
        <f t="shared" ref="BE145" si="42">SUM(BD145+BD146)</f>
        <v>10</v>
      </c>
    </row>
    <row r="146" spans="2:57" x14ac:dyDescent="0.25">
      <c r="B146" s="293"/>
      <c r="C146" s="255"/>
      <c r="D146" s="23" t="s">
        <v>57</v>
      </c>
      <c r="E146" s="100">
        <f>(IF(E12="c",1,0)+IF(E29="c",1,0)+IF(E46="c",1,0)+IF(E63="c",1,0)+IF(E80="c",1,0)+IF(E97="c",1,0)+IF(E114="c",1,0))/4</f>
        <v>0</v>
      </c>
      <c r="F146" s="122">
        <f t="shared" ref="F146:BC146" si="43">(IF(F12="c",1,0)+IF(F29="c",1,0)+IF(F46="c",1,0)+IF(F63="c",1,0)+IF(F80="c",1,0)+IF(F97="c",1,0)+IF(F114="c",1,0))/4</f>
        <v>0</v>
      </c>
      <c r="G146" s="122">
        <f t="shared" si="43"/>
        <v>0</v>
      </c>
      <c r="H146" s="122">
        <f t="shared" si="43"/>
        <v>0</v>
      </c>
      <c r="I146" s="122">
        <f t="shared" si="43"/>
        <v>0</v>
      </c>
      <c r="J146" s="122">
        <f t="shared" si="43"/>
        <v>0</v>
      </c>
      <c r="K146" s="122">
        <f t="shared" si="43"/>
        <v>0</v>
      </c>
      <c r="L146" s="122">
        <f t="shared" si="43"/>
        <v>0</v>
      </c>
      <c r="M146" s="122">
        <f t="shared" si="43"/>
        <v>0</v>
      </c>
      <c r="N146" s="122">
        <f t="shared" si="43"/>
        <v>0</v>
      </c>
      <c r="O146" s="122">
        <f t="shared" si="43"/>
        <v>0</v>
      </c>
      <c r="P146" s="122">
        <f t="shared" si="43"/>
        <v>0</v>
      </c>
      <c r="Q146" s="122">
        <f t="shared" si="43"/>
        <v>0.25</v>
      </c>
      <c r="R146" s="122">
        <f t="shared" si="43"/>
        <v>0.25</v>
      </c>
      <c r="S146" s="122">
        <f t="shared" si="43"/>
        <v>0.25</v>
      </c>
      <c r="T146" s="122">
        <f t="shared" si="43"/>
        <v>0.25</v>
      </c>
      <c r="U146" s="122">
        <f t="shared" si="43"/>
        <v>0.25</v>
      </c>
      <c r="V146" s="122">
        <f t="shared" si="43"/>
        <v>0.25</v>
      </c>
      <c r="W146" s="122">
        <f t="shared" si="43"/>
        <v>0.25</v>
      </c>
      <c r="X146" s="122">
        <f t="shared" si="43"/>
        <v>0.25</v>
      </c>
      <c r="Y146" s="122">
        <f t="shared" si="43"/>
        <v>0.25</v>
      </c>
      <c r="Z146" s="122">
        <f t="shared" si="43"/>
        <v>0.25</v>
      </c>
      <c r="AA146" s="122">
        <f t="shared" si="43"/>
        <v>0.25</v>
      </c>
      <c r="AB146" s="122">
        <f t="shared" si="43"/>
        <v>0.25</v>
      </c>
      <c r="AC146" s="122">
        <f t="shared" si="43"/>
        <v>0</v>
      </c>
      <c r="AD146" s="122">
        <f t="shared" si="43"/>
        <v>0</v>
      </c>
      <c r="AE146" s="122">
        <f t="shared" si="43"/>
        <v>0</v>
      </c>
      <c r="AF146" s="122">
        <f t="shared" si="43"/>
        <v>0</v>
      </c>
      <c r="AG146" s="122">
        <f t="shared" si="43"/>
        <v>0</v>
      </c>
      <c r="AH146" s="122">
        <f t="shared" si="43"/>
        <v>0</v>
      </c>
      <c r="AI146" s="122">
        <f t="shared" si="43"/>
        <v>0</v>
      </c>
      <c r="AJ146" s="122">
        <f t="shared" si="43"/>
        <v>0</v>
      </c>
      <c r="AK146" s="122">
        <f t="shared" si="43"/>
        <v>0</v>
      </c>
      <c r="AL146" s="122">
        <f t="shared" si="43"/>
        <v>0</v>
      </c>
      <c r="AM146" s="122">
        <f t="shared" si="43"/>
        <v>0</v>
      </c>
      <c r="AN146" s="122">
        <f t="shared" si="43"/>
        <v>0.25</v>
      </c>
      <c r="AO146" s="122">
        <f t="shared" si="43"/>
        <v>0.25</v>
      </c>
      <c r="AP146" s="122">
        <f t="shared" si="43"/>
        <v>0.25</v>
      </c>
      <c r="AQ146" s="122">
        <f t="shared" si="43"/>
        <v>0.25</v>
      </c>
      <c r="AR146" s="122">
        <f t="shared" si="43"/>
        <v>0.25</v>
      </c>
      <c r="AS146" s="122">
        <f t="shared" si="43"/>
        <v>0.25</v>
      </c>
      <c r="AT146" s="122">
        <f t="shared" si="43"/>
        <v>0.25</v>
      </c>
      <c r="AU146" s="122">
        <f t="shared" si="43"/>
        <v>0.25</v>
      </c>
      <c r="AV146" s="122">
        <f t="shared" si="43"/>
        <v>0.25</v>
      </c>
      <c r="AW146" s="122">
        <f t="shared" si="43"/>
        <v>0.25</v>
      </c>
      <c r="AX146" s="122">
        <f t="shared" si="43"/>
        <v>0.25</v>
      </c>
      <c r="AY146" s="122">
        <f t="shared" si="43"/>
        <v>0.25</v>
      </c>
      <c r="AZ146" s="122">
        <f t="shared" si="43"/>
        <v>0.25</v>
      </c>
      <c r="BA146" s="122">
        <f t="shared" si="43"/>
        <v>0.25</v>
      </c>
      <c r="BB146" s="122">
        <f t="shared" si="43"/>
        <v>0.25</v>
      </c>
      <c r="BC146" s="122">
        <f t="shared" si="43"/>
        <v>0.25</v>
      </c>
      <c r="BD146" s="23">
        <f t="shared" si="16"/>
        <v>7</v>
      </c>
      <c r="BE146" s="255"/>
    </row>
    <row r="147" spans="2:57" x14ac:dyDescent="0.25">
      <c r="B147" s="293"/>
      <c r="C147" s="255" t="str">
        <f>+C115</f>
        <v>Marie</v>
      </c>
      <c r="D147" s="21" t="s">
        <v>58</v>
      </c>
      <c r="E147" s="6">
        <f>(IF(E13="r",1,0)+IF(E30="r",1,0)+IF(E47="r",1,0)+IF(E64="r",1,0)+IF(E81="r",1,0)+IF(E98="r",1,0)+IF(E115="r",1,0))/4</f>
        <v>0</v>
      </c>
      <c r="F147" s="6">
        <f t="shared" ref="F147:BC147" si="44">(IF(F13="r",1,0)+IF(F30="r",1,0)+IF(F47="r",1,0)+IF(F64="r",1,0)+IF(F81="r",1,0)+IF(F98="r",1,0)+IF(F115="r",1,0))/4</f>
        <v>0</v>
      </c>
      <c r="G147" s="6">
        <f t="shared" si="44"/>
        <v>0</v>
      </c>
      <c r="H147" s="6">
        <f t="shared" si="44"/>
        <v>0</v>
      </c>
      <c r="I147" s="6">
        <f t="shared" si="44"/>
        <v>0</v>
      </c>
      <c r="J147" s="6">
        <f t="shared" si="44"/>
        <v>0</v>
      </c>
      <c r="K147" s="6">
        <f t="shared" si="44"/>
        <v>0</v>
      </c>
      <c r="L147" s="6">
        <f t="shared" si="44"/>
        <v>0</v>
      </c>
      <c r="M147" s="6">
        <f t="shared" si="44"/>
        <v>0</v>
      </c>
      <c r="N147" s="6">
        <f t="shared" si="44"/>
        <v>0</v>
      </c>
      <c r="O147" s="6">
        <f t="shared" si="44"/>
        <v>0</v>
      </c>
      <c r="P147" s="6">
        <f t="shared" si="44"/>
        <v>0</v>
      </c>
      <c r="Q147" s="6">
        <f t="shared" si="44"/>
        <v>0</v>
      </c>
      <c r="R147" s="6">
        <f t="shared" si="44"/>
        <v>0</v>
      </c>
      <c r="S147" s="6">
        <f t="shared" si="44"/>
        <v>0</v>
      </c>
      <c r="T147" s="6">
        <f t="shared" si="44"/>
        <v>0</v>
      </c>
      <c r="U147" s="6">
        <f t="shared" si="44"/>
        <v>0</v>
      </c>
      <c r="V147" s="6">
        <f t="shared" si="44"/>
        <v>0</v>
      </c>
      <c r="W147" s="6">
        <f t="shared" si="44"/>
        <v>0</v>
      </c>
      <c r="X147" s="6">
        <f t="shared" si="44"/>
        <v>0</v>
      </c>
      <c r="Y147" s="6">
        <f t="shared" si="44"/>
        <v>0</v>
      </c>
      <c r="Z147" s="6">
        <f t="shared" si="44"/>
        <v>0</v>
      </c>
      <c r="AA147" s="6">
        <f t="shared" si="44"/>
        <v>0</v>
      </c>
      <c r="AB147" s="6">
        <f t="shared" si="44"/>
        <v>0</v>
      </c>
      <c r="AC147" s="6">
        <f t="shared" si="44"/>
        <v>0</v>
      </c>
      <c r="AD147" s="6">
        <f t="shared" si="44"/>
        <v>0</v>
      </c>
      <c r="AE147" s="6">
        <f t="shared" si="44"/>
        <v>0</v>
      </c>
      <c r="AF147" s="6">
        <f t="shared" si="44"/>
        <v>0</v>
      </c>
      <c r="AG147" s="6">
        <f t="shared" si="44"/>
        <v>0</v>
      </c>
      <c r="AH147" s="6">
        <f t="shared" si="44"/>
        <v>0</v>
      </c>
      <c r="AI147" s="6">
        <f t="shared" si="44"/>
        <v>0</v>
      </c>
      <c r="AJ147" s="6">
        <f t="shared" si="44"/>
        <v>0</v>
      </c>
      <c r="AK147" s="6">
        <f t="shared" si="44"/>
        <v>0</v>
      </c>
      <c r="AL147" s="6">
        <f t="shared" si="44"/>
        <v>0</v>
      </c>
      <c r="AM147" s="6">
        <f t="shared" si="44"/>
        <v>0</v>
      </c>
      <c r="AN147" s="6">
        <f t="shared" si="44"/>
        <v>0</v>
      </c>
      <c r="AO147" s="6">
        <f t="shared" si="44"/>
        <v>0</v>
      </c>
      <c r="AP147" s="6">
        <f t="shared" si="44"/>
        <v>0</v>
      </c>
      <c r="AQ147" s="6">
        <f t="shared" si="44"/>
        <v>0</v>
      </c>
      <c r="AR147" s="6">
        <f t="shared" si="44"/>
        <v>0</v>
      </c>
      <c r="AS147" s="6">
        <f t="shared" si="44"/>
        <v>0</v>
      </c>
      <c r="AT147" s="6">
        <f t="shared" si="44"/>
        <v>0</v>
      </c>
      <c r="AU147" s="6">
        <f t="shared" si="44"/>
        <v>0</v>
      </c>
      <c r="AV147" s="6">
        <f t="shared" si="44"/>
        <v>0</v>
      </c>
      <c r="AW147" s="6">
        <f t="shared" si="44"/>
        <v>0</v>
      </c>
      <c r="AX147" s="6">
        <f t="shared" si="44"/>
        <v>0</v>
      </c>
      <c r="AY147" s="6">
        <f t="shared" si="44"/>
        <v>0</v>
      </c>
      <c r="AZ147" s="6">
        <f t="shared" si="44"/>
        <v>0</v>
      </c>
      <c r="BA147" s="6">
        <f t="shared" si="44"/>
        <v>0</v>
      </c>
      <c r="BB147" s="6">
        <f t="shared" si="44"/>
        <v>0</v>
      </c>
      <c r="BC147" s="6">
        <f t="shared" si="44"/>
        <v>0</v>
      </c>
      <c r="BD147" s="21">
        <f t="shared" si="16"/>
        <v>0</v>
      </c>
      <c r="BE147" s="255">
        <f t="shared" ref="BE147" si="45">SUM(BD147+BD148)</f>
        <v>10</v>
      </c>
    </row>
    <row r="148" spans="2:57" x14ac:dyDescent="0.25">
      <c r="B148" s="293"/>
      <c r="C148" s="255"/>
      <c r="D148" s="23" t="s">
        <v>57</v>
      </c>
      <c r="E148" s="100">
        <f>(IF(E13="c",1,0)+IF(E30="c",1,0)+IF(E47="c",1,0)+IF(E64="c",1,0)+IF(E81="c",1,0)+IF(E98="c",1,0)+IF(E115="c",1,0))/4</f>
        <v>0</v>
      </c>
      <c r="F148" s="122">
        <f t="shared" ref="F148:BC148" si="46">(IF(F13="c",1,0)+IF(F30="c",1,0)+IF(F47="c",1,0)+IF(F64="c",1,0)+IF(F81="c",1,0)+IF(F98="c",1,0)+IF(F115="c",1,0))/4</f>
        <v>0</v>
      </c>
      <c r="G148" s="122">
        <f t="shared" si="46"/>
        <v>0</v>
      </c>
      <c r="H148" s="122">
        <f t="shared" si="46"/>
        <v>0</v>
      </c>
      <c r="I148" s="122">
        <f t="shared" si="46"/>
        <v>0</v>
      </c>
      <c r="J148" s="122">
        <f t="shared" si="46"/>
        <v>0</v>
      </c>
      <c r="K148" s="122">
        <f t="shared" si="46"/>
        <v>0</v>
      </c>
      <c r="L148" s="122">
        <f t="shared" si="46"/>
        <v>0</v>
      </c>
      <c r="M148" s="122">
        <f t="shared" si="46"/>
        <v>0</v>
      </c>
      <c r="N148" s="122">
        <f t="shared" si="46"/>
        <v>0.25</v>
      </c>
      <c r="O148" s="122">
        <f t="shared" si="46"/>
        <v>0.25</v>
      </c>
      <c r="P148" s="122">
        <f t="shared" si="46"/>
        <v>0.25</v>
      </c>
      <c r="Q148" s="122">
        <f t="shared" si="46"/>
        <v>0.25</v>
      </c>
      <c r="R148" s="122">
        <f t="shared" si="46"/>
        <v>0.25</v>
      </c>
      <c r="S148" s="122">
        <f t="shared" si="46"/>
        <v>0.25</v>
      </c>
      <c r="T148" s="122">
        <f t="shared" si="46"/>
        <v>0.25</v>
      </c>
      <c r="U148" s="122">
        <f t="shared" si="46"/>
        <v>0.25</v>
      </c>
      <c r="V148" s="122">
        <f t="shared" si="46"/>
        <v>0.25</v>
      </c>
      <c r="W148" s="122">
        <f t="shared" si="46"/>
        <v>0.25</v>
      </c>
      <c r="X148" s="122">
        <f t="shared" si="46"/>
        <v>0.25</v>
      </c>
      <c r="Y148" s="122">
        <f t="shared" si="46"/>
        <v>0.25</v>
      </c>
      <c r="Z148" s="122">
        <f t="shared" si="46"/>
        <v>0.25</v>
      </c>
      <c r="AA148" s="122">
        <f t="shared" si="46"/>
        <v>0.25</v>
      </c>
      <c r="AB148" s="122">
        <f t="shared" si="46"/>
        <v>0.25</v>
      </c>
      <c r="AC148" s="122">
        <f t="shared" si="46"/>
        <v>0</v>
      </c>
      <c r="AD148" s="122">
        <f t="shared" si="46"/>
        <v>0</v>
      </c>
      <c r="AE148" s="122">
        <f t="shared" si="46"/>
        <v>0.25</v>
      </c>
      <c r="AF148" s="122">
        <f t="shared" si="46"/>
        <v>0.25</v>
      </c>
      <c r="AG148" s="122">
        <f t="shared" si="46"/>
        <v>0.25</v>
      </c>
      <c r="AH148" s="122">
        <f t="shared" si="46"/>
        <v>0.25</v>
      </c>
      <c r="AI148" s="122">
        <f t="shared" si="46"/>
        <v>0.25</v>
      </c>
      <c r="AJ148" s="122">
        <f t="shared" si="46"/>
        <v>0.25</v>
      </c>
      <c r="AK148" s="122">
        <f t="shared" si="46"/>
        <v>0.25</v>
      </c>
      <c r="AL148" s="122">
        <f t="shared" si="46"/>
        <v>0.25</v>
      </c>
      <c r="AM148" s="122">
        <f t="shared" si="46"/>
        <v>0.25</v>
      </c>
      <c r="AN148" s="122">
        <f t="shared" si="46"/>
        <v>0.25</v>
      </c>
      <c r="AO148" s="122">
        <f t="shared" si="46"/>
        <v>0.25</v>
      </c>
      <c r="AP148" s="122">
        <f t="shared" si="46"/>
        <v>0.25</v>
      </c>
      <c r="AQ148" s="122">
        <f t="shared" si="46"/>
        <v>0.25</v>
      </c>
      <c r="AR148" s="122">
        <f t="shared" si="46"/>
        <v>0.25</v>
      </c>
      <c r="AS148" s="122">
        <f t="shared" si="46"/>
        <v>0.25</v>
      </c>
      <c r="AT148" s="122">
        <f t="shared" si="46"/>
        <v>0.25</v>
      </c>
      <c r="AU148" s="122">
        <f t="shared" si="46"/>
        <v>0.25</v>
      </c>
      <c r="AV148" s="122">
        <f t="shared" si="46"/>
        <v>0.25</v>
      </c>
      <c r="AW148" s="122">
        <f t="shared" si="46"/>
        <v>0.25</v>
      </c>
      <c r="AX148" s="122">
        <f t="shared" si="46"/>
        <v>0.25</v>
      </c>
      <c r="AY148" s="122">
        <f t="shared" si="46"/>
        <v>0.25</v>
      </c>
      <c r="AZ148" s="122">
        <f t="shared" si="46"/>
        <v>0.25</v>
      </c>
      <c r="BA148" s="122">
        <f t="shared" si="46"/>
        <v>0.25</v>
      </c>
      <c r="BB148" s="122">
        <f t="shared" si="46"/>
        <v>0.25</v>
      </c>
      <c r="BC148" s="122">
        <f t="shared" si="46"/>
        <v>0.25</v>
      </c>
      <c r="BD148" s="23">
        <f t="shared" si="16"/>
        <v>10</v>
      </c>
      <c r="BE148" s="255"/>
    </row>
    <row r="149" spans="2:57" x14ac:dyDescent="0.25">
      <c r="B149" s="293"/>
      <c r="C149" s="255" t="str">
        <f>+C116</f>
        <v>Valérie</v>
      </c>
      <c r="D149" s="21" t="s">
        <v>58</v>
      </c>
      <c r="E149" s="100">
        <f>(IF(E14="r",1,0)+IF(E31="r",1,0)+IF(E48="r",1,0)+IF(E65="r",1,0)+IF(E82="r",1,0)+IF(E99="r",1,0)+IF(E116="r",1,0))/4</f>
        <v>0</v>
      </c>
      <c r="F149" s="122">
        <f t="shared" ref="F149:BC149" si="47">(IF(F14="r",1,0)+IF(F31="r",1,0)+IF(F48="r",1,0)+IF(F65="r",1,0)+IF(F82="r",1,0)+IF(F99="r",1,0)+IF(F116="r",1,0))/4</f>
        <v>0</v>
      </c>
      <c r="G149" s="122">
        <f t="shared" si="47"/>
        <v>0</v>
      </c>
      <c r="H149" s="122">
        <f t="shared" si="47"/>
        <v>0</v>
      </c>
      <c r="I149" s="122">
        <f t="shared" si="47"/>
        <v>0</v>
      </c>
      <c r="J149" s="122">
        <f t="shared" si="47"/>
        <v>0</v>
      </c>
      <c r="K149" s="122">
        <f t="shared" si="47"/>
        <v>0</v>
      </c>
      <c r="L149" s="122">
        <f t="shared" si="47"/>
        <v>0</v>
      </c>
      <c r="M149" s="122">
        <f t="shared" si="47"/>
        <v>0</v>
      </c>
      <c r="N149" s="122">
        <f t="shared" si="47"/>
        <v>0</v>
      </c>
      <c r="O149" s="122">
        <f t="shared" si="47"/>
        <v>0</v>
      </c>
      <c r="P149" s="122">
        <f t="shared" si="47"/>
        <v>0</v>
      </c>
      <c r="Q149" s="122">
        <f t="shared" si="47"/>
        <v>0</v>
      </c>
      <c r="R149" s="122">
        <f t="shared" si="47"/>
        <v>0</v>
      </c>
      <c r="S149" s="122">
        <f t="shared" si="47"/>
        <v>0</v>
      </c>
      <c r="T149" s="122">
        <f t="shared" si="47"/>
        <v>0</v>
      </c>
      <c r="U149" s="122">
        <f t="shared" si="47"/>
        <v>0</v>
      </c>
      <c r="V149" s="122">
        <f t="shared" si="47"/>
        <v>0</v>
      </c>
      <c r="W149" s="122">
        <f t="shared" si="47"/>
        <v>0</v>
      </c>
      <c r="X149" s="122">
        <f t="shared" si="47"/>
        <v>0</v>
      </c>
      <c r="Y149" s="122">
        <f t="shared" si="47"/>
        <v>0</v>
      </c>
      <c r="Z149" s="122">
        <f t="shared" si="47"/>
        <v>0</v>
      </c>
      <c r="AA149" s="122">
        <f t="shared" si="47"/>
        <v>0</v>
      </c>
      <c r="AB149" s="122">
        <f t="shared" si="47"/>
        <v>0</v>
      </c>
      <c r="AC149" s="122">
        <f t="shared" si="47"/>
        <v>0</v>
      </c>
      <c r="AD149" s="122">
        <f t="shared" si="47"/>
        <v>0</v>
      </c>
      <c r="AE149" s="122">
        <f t="shared" si="47"/>
        <v>0</v>
      </c>
      <c r="AF149" s="122">
        <f t="shared" si="47"/>
        <v>0</v>
      </c>
      <c r="AG149" s="122">
        <f t="shared" si="47"/>
        <v>0</v>
      </c>
      <c r="AH149" s="122">
        <f t="shared" si="47"/>
        <v>0</v>
      </c>
      <c r="AI149" s="122">
        <f t="shared" si="47"/>
        <v>0</v>
      </c>
      <c r="AJ149" s="122">
        <f t="shared" si="47"/>
        <v>0</v>
      </c>
      <c r="AK149" s="122">
        <f t="shared" si="47"/>
        <v>0</v>
      </c>
      <c r="AL149" s="122">
        <f t="shared" si="47"/>
        <v>0</v>
      </c>
      <c r="AM149" s="122">
        <f t="shared" si="47"/>
        <v>0</v>
      </c>
      <c r="AN149" s="122">
        <f t="shared" si="47"/>
        <v>0</v>
      </c>
      <c r="AO149" s="122">
        <f t="shared" si="47"/>
        <v>0</v>
      </c>
      <c r="AP149" s="122">
        <f t="shared" si="47"/>
        <v>0</v>
      </c>
      <c r="AQ149" s="122">
        <f t="shared" si="47"/>
        <v>0</v>
      </c>
      <c r="AR149" s="122">
        <f t="shared" si="47"/>
        <v>0</v>
      </c>
      <c r="AS149" s="122">
        <f t="shared" si="47"/>
        <v>0</v>
      </c>
      <c r="AT149" s="122">
        <f t="shared" si="47"/>
        <v>0</v>
      </c>
      <c r="AU149" s="122">
        <f t="shared" si="47"/>
        <v>0</v>
      </c>
      <c r="AV149" s="122">
        <f t="shared" si="47"/>
        <v>0</v>
      </c>
      <c r="AW149" s="122">
        <f t="shared" si="47"/>
        <v>0</v>
      </c>
      <c r="AX149" s="122">
        <f t="shared" si="47"/>
        <v>0</v>
      </c>
      <c r="AY149" s="122">
        <f t="shared" si="47"/>
        <v>0</v>
      </c>
      <c r="AZ149" s="122">
        <f t="shared" si="47"/>
        <v>0</v>
      </c>
      <c r="BA149" s="122">
        <f t="shared" si="47"/>
        <v>0</v>
      </c>
      <c r="BB149" s="122">
        <f t="shared" si="47"/>
        <v>0</v>
      </c>
      <c r="BC149" s="122">
        <f t="shared" si="47"/>
        <v>0</v>
      </c>
      <c r="BD149" s="21">
        <f t="shared" si="16"/>
        <v>0</v>
      </c>
      <c r="BE149" s="255">
        <f t="shared" ref="BE149" si="48">SUM(BD149+BD150)</f>
        <v>36.75</v>
      </c>
    </row>
    <row r="150" spans="2:57" x14ac:dyDescent="0.25">
      <c r="B150" s="293"/>
      <c r="C150" s="255"/>
      <c r="D150" s="40" t="s">
        <v>57</v>
      </c>
      <c r="E150" s="100">
        <f>(IF(E14="c",1,0)+IF(E31="c",1,0)+IF(E48="c",1,0)+IF(E65="c",1,0)+IF(E82="c",1,0)+IF(E99="c",1,0)+IF(E116="c",1,0))/4</f>
        <v>0</v>
      </c>
      <c r="F150" s="122">
        <f t="shared" ref="F150:BC150" si="49">(IF(F14="c",1,0)+IF(F31="c",1,0)+IF(F48="c",1,0)+IF(F65="c",1,0)+IF(F82="c",1,0)+IF(F99="c",1,0)+IF(F116="c",1,0))/4</f>
        <v>0</v>
      </c>
      <c r="G150" s="122">
        <f t="shared" si="49"/>
        <v>0.25</v>
      </c>
      <c r="H150" s="122">
        <f t="shared" si="49"/>
        <v>0.25</v>
      </c>
      <c r="I150" s="122">
        <f t="shared" si="49"/>
        <v>1</v>
      </c>
      <c r="J150" s="122">
        <f t="shared" si="49"/>
        <v>1</v>
      </c>
      <c r="K150" s="122">
        <f t="shared" si="49"/>
        <v>1</v>
      </c>
      <c r="L150" s="122">
        <f t="shared" si="49"/>
        <v>1</v>
      </c>
      <c r="M150" s="122">
        <f t="shared" si="49"/>
        <v>1</v>
      </c>
      <c r="N150" s="122">
        <f t="shared" si="49"/>
        <v>1</v>
      </c>
      <c r="O150" s="122">
        <f t="shared" si="49"/>
        <v>1</v>
      </c>
      <c r="P150" s="122">
        <f t="shared" si="49"/>
        <v>1</v>
      </c>
      <c r="Q150" s="122">
        <f t="shared" si="49"/>
        <v>1</v>
      </c>
      <c r="R150" s="122">
        <f t="shared" si="49"/>
        <v>1</v>
      </c>
      <c r="S150" s="122">
        <f t="shared" si="49"/>
        <v>1</v>
      </c>
      <c r="T150" s="122">
        <f t="shared" si="49"/>
        <v>1</v>
      </c>
      <c r="U150" s="122">
        <f t="shared" si="49"/>
        <v>1</v>
      </c>
      <c r="V150" s="122">
        <f t="shared" si="49"/>
        <v>1</v>
      </c>
      <c r="W150" s="122">
        <f t="shared" si="49"/>
        <v>1</v>
      </c>
      <c r="X150" s="122">
        <f t="shared" si="49"/>
        <v>1</v>
      </c>
      <c r="Y150" s="122">
        <f t="shared" si="49"/>
        <v>0.75</v>
      </c>
      <c r="Z150" s="122">
        <f t="shared" si="49"/>
        <v>0.75</v>
      </c>
      <c r="AA150" s="122">
        <f t="shared" si="49"/>
        <v>0.75</v>
      </c>
      <c r="AB150" s="122">
        <f t="shared" si="49"/>
        <v>0.75</v>
      </c>
      <c r="AC150" s="122">
        <f t="shared" si="49"/>
        <v>0</v>
      </c>
      <c r="AD150" s="122">
        <f t="shared" si="49"/>
        <v>0</v>
      </c>
      <c r="AE150" s="122">
        <f t="shared" si="49"/>
        <v>0</v>
      </c>
      <c r="AF150" s="122">
        <f t="shared" si="49"/>
        <v>0</v>
      </c>
      <c r="AG150" s="122">
        <f t="shared" si="49"/>
        <v>0.75</v>
      </c>
      <c r="AH150" s="122">
        <f t="shared" si="49"/>
        <v>0.75</v>
      </c>
      <c r="AI150" s="122">
        <f t="shared" si="49"/>
        <v>0.75</v>
      </c>
      <c r="AJ150" s="122">
        <f t="shared" si="49"/>
        <v>0.75</v>
      </c>
      <c r="AK150" s="122">
        <f t="shared" si="49"/>
        <v>0.75</v>
      </c>
      <c r="AL150" s="122">
        <f t="shared" si="49"/>
        <v>0.75</v>
      </c>
      <c r="AM150" s="122">
        <f t="shared" si="49"/>
        <v>0.75</v>
      </c>
      <c r="AN150" s="122">
        <f t="shared" si="49"/>
        <v>0.75</v>
      </c>
      <c r="AO150" s="122">
        <f t="shared" si="49"/>
        <v>0.75</v>
      </c>
      <c r="AP150" s="122">
        <f t="shared" si="49"/>
        <v>0.75</v>
      </c>
      <c r="AQ150" s="122">
        <f t="shared" si="49"/>
        <v>0.75</v>
      </c>
      <c r="AR150" s="122">
        <f t="shared" si="49"/>
        <v>0.75</v>
      </c>
      <c r="AS150" s="122">
        <f t="shared" si="49"/>
        <v>0.75</v>
      </c>
      <c r="AT150" s="122">
        <f t="shared" si="49"/>
        <v>0.75</v>
      </c>
      <c r="AU150" s="122">
        <f t="shared" si="49"/>
        <v>0.75</v>
      </c>
      <c r="AV150" s="122">
        <f t="shared" si="49"/>
        <v>0.75</v>
      </c>
      <c r="AW150" s="122">
        <f t="shared" si="49"/>
        <v>0.75</v>
      </c>
      <c r="AX150" s="122">
        <f t="shared" si="49"/>
        <v>0.75</v>
      </c>
      <c r="AY150" s="122">
        <f t="shared" si="49"/>
        <v>0.75</v>
      </c>
      <c r="AZ150" s="122">
        <f t="shared" si="49"/>
        <v>0.75</v>
      </c>
      <c r="BA150" s="122">
        <f t="shared" si="49"/>
        <v>0.75</v>
      </c>
      <c r="BB150" s="122">
        <f t="shared" si="49"/>
        <v>0.75</v>
      </c>
      <c r="BC150" s="122">
        <f t="shared" si="49"/>
        <v>0.75</v>
      </c>
      <c r="BD150" s="23">
        <f t="shared" si="16"/>
        <v>36.75</v>
      </c>
      <c r="BE150" s="255"/>
    </row>
    <row r="151" spans="2:57" x14ac:dyDescent="0.25">
      <c r="B151" s="293"/>
      <c r="C151" s="255" t="str">
        <f>+C117</f>
        <v>Nathalie</v>
      </c>
      <c r="D151" s="21" t="s">
        <v>58</v>
      </c>
      <c r="E151" s="6">
        <f>(IF(E15="r",1,0)+IF(E32="r",1,0)+IF(E49="r",1,0)+IF(E66="r",1,0)+IF(E83="r",1,0)+IF(E100="r",1,0)+IF(E117="r",1,0))/4</f>
        <v>0</v>
      </c>
      <c r="F151" s="6">
        <f t="shared" ref="F151:BC151" si="50">(IF(F15="r",1,0)+IF(F32="r",1,0)+IF(F49="r",1,0)+IF(F66="r",1,0)+IF(F83="r",1,0)+IF(F100="r",1,0)+IF(F117="r",1,0))/4</f>
        <v>0</v>
      </c>
      <c r="G151" s="6">
        <f t="shared" si="50"/>
        <v>0</v>
      </c>
      <c r="H151" s="6">
        <f t="shared" si="50"/>
        <v>0</v>
      </c>
      <c r="I151" s="6">
        <f t="shared" si="50"/>
        <v>0</v>
      </c>
      <c r="J151" s="6">
        <f t="shared" si="50"/>
        <v>0</v>
      </c>
      <c r="K151" s="6">
        <f t="shared" si="50"/>
        <v>0</v>
      </c>
      <c r="L151" s="6">
        <f t="shared" si="50"/>
        <v>0</v>
      </c>
      <c r="M151" s="6">
        <f t="shared" si="50"/>
        <v>0</v>
      </c>
      <c r="N151" s="6">
        <f t="shared" si="50"/>
        <v>0</v>
      </c>
      <c r="O151" s="6">
        <f t="shared" si="50"/>
        <v>0</v>
      </c>
      <c r="P151" s="6">
        <f t="shared" si="50"/>
        <v>0</v>
      </c>
      <c r="Q151" s="6">
        <f t="shared" si="50"/>
        <v>0</v>
      </c>
      <c r="R151" s="6">
        <f t="shared" si="50"/>
        <v>0</v>
      </c>
      <c r="S151" s="6">
        <f t="shared" si="50"/>
        <v>0</v>
      </c>
      <c r="T151" s="6">
        <f t="shared" si="50"/>
        <v>0</v>
      </c>
      <c r="U151" s="6">
        <f t="shared" si="50"/>
        <v>0</v>
      </c>
      <c r="V151" s="6">
        <f t="shared" si="50"/>
        <v>0</v>
      </c>
      <c r="W151" s="6">
        <f t="shared" si="50"/>
        <v>0</v>
      </c>
      <c r="X151" s="6">
        <f t="shared" si="50"/>
        <v>0</v>
      </c>
      <c r="Y151" s="6">
        <f t="shared" si="50"/>
        <v>0</v>
      </c>
      <c r="Z151" s="6">
        <f t="shared" si="50"/>
        <v>0</v>
      </c>
      <c r="AA151" s="6">
        <f t="shared" si="50"/>
        <v>0</v>
      </c>
      <c r="AB151" s="6">
        <f t="shared" si="50"/>
        <v>0</v>
      </c>
      <c r="AC151" s="6">
        <f t="shared" si="50"/>
        <v>0</v>
      </c>
      <c r="AD151" s="6">
        <f t="shared" si="50"/>
        <v>0</v>
      </c>
      <c r="AE151" s="6">
        <f t="shared" si="50"/>
        <v>0</v>
      </c>
      <c r="AF151" s="6">
        <f t="shared" si="50"/>
        <v>0</v>
      </c>
      <c r="AG151" s="6">
        <f t="shared" si="50"/>
        <v>0</v>
      </c>
      <c r="AH151" s="6">
        <f t="shared" si="50"/>
        <v>0</v>
      </c>
      <c r="AI151" s="6">
        <f t="shared" si="50"/>
        <v>0</v>
      </c>
      <c r="AJ151" s="6">
        <f t="shared" si="50"/>
        <v>0</v>
      </c>
      <c r="AK151" s="6">
        <f t="shared" si="50"/>
        <v>0</v>
      </c>
      <c r="AL151" s="6">
        <f t="shared" si="50"/>
        <v>0</v>
      </c>
      <c r="AM151" s="6">
        <f t="shared" si="50"/>
        <v>0</v>
      </c>
      <c r="AN151" s="6">
        <f t="shared" si="50"/>
        <v>0</v>
      </c>
      <c r="AO151" s="6">
        <f t="shared" si="50"/>
        <v>0</v>
      </c>
      <c r="AP151" s="6">
        <f t="shared" si="50"/>
        <v>0</v>
      </c>
      <c r="AQ151" s="6">
        <f t="shared" si="50"/>
        <v>0</v>
      </c>
      <c r="AR151" s="6">
        <f t="shared" si="50"/>
        <v>0</v>
      </c>
      <c r="AS151" s="6">
        <f t="shared" si="50"/>
        <v>0</v>
      </c>
      <c r="AT151" s="6">
        <f t="shared" si="50"/>
        <v>0</v>
      </c>
      <c r="AU151" s="6">
        <f t="shared" si="50"/>
        <v>0</v>
      </c>
      <c r="AV151" s="6">
        <f t="shared" si="50"/>
        <v>0</v>
      </c>
      <c r="AW151" s="6">
        <f t="shared" si="50"/>
        <v>0</v>
      </c>
      <c r="AX151" s="6">
        <f t="shared" si="50"/>
        <v>0</v>
      </c>
      <c r="AY151" s="6">
        <f t="shared" si="50"/>
        <v>0</v>
      </c>
      <c r="AZ151" s="6">
        <f t="shared" si="50"/>
        <v>0</v>
      </c>
      <c r="BA151" s="6">
        <f t="shared" si="50"/>
        <v>0</v>
      </c>
      <c r="BB151" s="6">
        <f t="shared" si="50"/>
        <v>0</v>
      </c>
      <c r="BC151" s="6">
        <f t="shared" si="50"/>
        <v>0</v>
      </c>
      <c r="BD151" s="21">
        <f t="shared" si="16"/>
        <v>0</v>
      </c>
      <c r="BE151" s="255">
        <f t="shared" ref="BE151:BE157" si="51">SUM(BD151+BD152)</f>
        <v>36.75</v>
      </c>
    </row>
    <row r="152" spans="2:57" x14ac:dyDescent="0.25">
      <c r="B152" s="293"/>
      <c r="C152" s="255"/>
      <c r="D152" s="23" t="s">
        <v>57</v>
      </c>
      <c r="E152" s="100">
        <f>(IF(E15="c",1,0)+IF(E32="c",1,0)+IF(E49="c",1,0)+IF(E66="c",1,0)+IF(E83="c",1,0)+IF(E100="c",1,0)+IF(E117="c",1,0))/4</f>
        <v>0</v>
      </c>
      <c r="F152" s="122">
        <f t="shared" ref="F152:BC152" si="52">(IF(F15="c",1,0)+IF(F32="c",1,0)+IF(F49="c",1,0)+IF(F66="c",1,0)+IF(F83="c",1,0)+IF(F100="c",1,0)+IF(F117="c",1,0))/4</f>
        <v>0</v>
      </c>
      <c r="G152" s="122">
        <f t="shared" si="52"/>
        <v>0.25</v>
      </c>
      <c r="H152" s="122">
        <f t="shared" si="52"/>
        <v>0.25</v>
      </c>
      <c r="I152" s="122">
        <f t="shared" si="52"/>
        <v>0.75</v>
      </c>
      <c r="J152" s="122">
        <f t="shared" si="52"/>
        <v>0.75</v>
      </c>
      <c r="K152" s="122">
        <f t="shared" si="52"/>
        <v>0.75</v>
      </c>
      <c r="L152" s="122">
        <f t="shared" si="52"/>
        <v>0.75</v>
      </c>
      <c r="M152" s="122">
        <f t="shared" si="52"/>
        <v>0.75</v>
      </c>
      <c r="N152" s="122">
        <f t="shared" si="52"/>
        <v>0.75</v>
      </c>
      <c r="O152" s="122">
        <f t="shared" si="52"/>
        <v>0.75</v>
      </c>
      <c r="P152" s="122">
        <f t="shared" si="52"/>
        <v>0.75</v>
      </c>
      <c r="Q152" s="122">
        <f t="shared" si="52"/>
        <v>0.75</v>
      </c>
      <c r="R152" s="122">
        <f t="shared" si="52"/>
        <v>0.75</v>
      </c>
      <c r="S152" s="122">
        <f t="shared" si="52"/>
        <v>0.75</v>
      </c>
      <c r="T152" s="122">
        <f t="shared" si="52"/>
        <v>0.75</v>
      </c>
      <c r="U152" s="122">
        <f t="shared" si="52"/>
        <v>0.75</v>
      </c>
      <c r="V152" s="122">
        <f t="shared" si="52"/>
        <v>0.75</v>
      </c>
      <c r="W152" s="122">
        <f t="shared" si="52"/>
        <v>0.75</v>
      </c>
      <c r="X152" s="122">
        <f t="shared" si="52"/>
        <v>0.75</v>
      </c>
      <c r="Y152" s="122">
        <f t="shared" si="52"/>
        <v>0.5</v>
      </c>
      <c r="Z152" s="122">
        <f t="shared" si="52"/>
        <v>0.5</v>
      </c>
      <c r="AA152" s="122">
        <f t="shared" si="52"/>
        <v>0.5</v>
      </c>
      <c r="AB152" s="122">
        <f t="shared" si="52"/>
        <v>1</v>
      </c>
      <c r="AC152" s="122">
        <f t="shared" si="52"/>
        <v>1</v>
      </c>
      <c r="AD152" s="122">
        <f t="shared" si="52"/>
        <v>1</v>
      </c>
      <c r="AE152" s="122">
        <f t="shared" si="52"/>
        <v>1</v>
      </c>
      <c r="AF152" s="122">
        <f t="shared" si="52"/>
        <v>1</v>
      </c>
      <c r="AG152" s="122">
        <f t="shared" si="52"/>
        <v>1.25</v>
      </c>
      <c r="AH152" s="122">
        <f t="shared" si="52"/>
        <v>0.75</v>
      </c>
      <c r="AI152" s="122">
        <f t="shared" si="52"/>
        <v>0.75</v>
      </c>
      <c r="AJ152" s="122">
        <f t="shared" si="52"/>
        <v>0.75</v>
      </c>
      <c r="AK152" s="122">
        <f t="shared" si="52"/>
        <v>0.75</v>
      </c>
      <c r="AL152" s="122">
        <f t="shared" si="52"/>
        <v>0.75</v>
      </c>
      <c r="AM152" s="122">
        <f t="shared" si="52"/>
        <v>0.75</v>
      </c>
      <c r="AN152" s="122">
        <f t="shared" si="52"/>
        <v>0.75</v>
      </c>
      <c r="AO152" s="122">
        <f t="shared" si="52"/>
        <v>0.75</v>
      </c>
      <c r="AP152" s="122">
        <f t="shared" si="52"/>
        <v>0.75</v>
      </c>
      <c r="AQ152" s="122">
        <f t="shared" si="52"/>
        <v>0.75</v>
      </c>
      <c r="AR152" s="122">
        <f t="shared" si="52"/>
        <v>0.75</v>
      </c>
      <c r="AS152" s="122">
        <f t="shared" si="52"/>
        <v>0.75</v>
      </c>
      <c r="AT152" s="122">
        <f t="shared" si="52"/>
        <v>0.75</v>
      </c>
      <c r="AU152" s="122">
        <f t="shared" si="52"/>
        <v>0.75</v>
      </c>
      <c r="AV152" s="122">
        <f t="shared" si="52"/>
        <v>0.75</v>
      </c>
      <c r="AW152" s="122">
        <f t="shared" si="52"/>
        <v>0.75</v>
      </c>
      <c r="AX152" s="122">
        <f t="shared" si="52"/>
        <v>0.75</v>
      </c>
      <c r="AY152" s="122">
        <f t="shared" si="52"/>
        <v>0.75</v>
      </c>
      <c r="AZ152" s="122">
        <f t="shared" si="52"/>
        <v>0.75</v>
      </c>
      <c r="BA152" s="122">
        <f t="shared" si="52"/>
        <v>0.75</v>
      </c>
      <c r="BB152" s="122">
        <f t="shared" si="52"/>
        <v>0.75</v>
      </c>
      <c r="BC152" s="122">
        <f t="shared" si="52"/>
        <v>0.75</v>
      </c>
      <c r="BD152" s="23">
        <f t="shared" si="16"/>
        <v>36.75</v>
      </c>
      <c r="BE152" s="255"/>
    </row>
    <row r="153" spans="2:57" x14ac:dyDescent="0.25">
      <c r="B153" s="293"/>
      <c r="C153" s="313" t="str">
        <f>+C118</f>
        <v>Ophélie</v>
      </c>
      <c r="D153" s="21" t="s">
        <v>58</v>
      </c>
      <c r="E153" s="122">
        <f>(IF(E16="r",1,0)+IF(E33="r",1,0)+IF(E50="r",1,0)+IF(E67="r",1,0)+IF(E84="r",1,0)+IF(E101="r",1,0)+IF(E118="r",1,0))/4</f>
        <v>0</v>
      </c>
      <c r="F153" s="122">
        <f t="shared" ref="F153:BC153" si="53">(IF(F16="r",1,0)+IF(F33="r",1,0)+IF(F50="r",1,0)+IF(F67="r",1,0)+IF(F84="r",1,0)+IF(F101="r",1,0)+IF(F118="r",1,0))/4</f>
        <v>0</v>
      </c>
      <c r="G153" s="122">
        <f t="shared" si="53"/>
        <v>0</v>
      </c>
      <c r="H153" s="122">
        <f t="shared" si="53"/>
        <v>0</v>
      </c>
      <c r="I153" s="122">
        <f t="shared" si="53"/>
        <v>0</v>
      </c>
      <c r="J153" s="122">
        <f t="shared" si="53"/>
        <v>0</v>
      </c>
      <c r="K153" s="122">
        <f t="shared" si="53"/>
        <v>0</v>
      </c>
      <c r="L153" s="122">
        <f t="shared" si="53"/>
        <v>0</v>
      </c>
      <c r="M153" s="122">
        <f t="shared" si="53"/>
        <v>0</v>
      </c>
      <c r="N153" s="122">
        <f t="shared" si="53"/>
        <v>0</v>
      </c>
      <c r="O153" s="122">
        <f t="shared" si="53"/>
        <v>0</v>
      </c>
      <c r="P153" s="122">
        <f t="shared" si="53"/>
        <v>0</v>
      </c>
      <c r="Q153" s="122">
        <f t="shared" si="53"/>
        <v>0</v>
      </c>
      <c r="R153" s="122">
        <f t="shared" si="53"/>
        <v>0</v>
      </c>
      <c r="S153" s="122">
        <f t="shared" si="53"/>
        <v>0</v>
      </c>
      <c r="T153" s="122">
        <f t="shared" si="53"/>
        <v>0</v>
      </c>
      <c r="U153" s="122">
        <f t="shared" si="53"/>
        <v>0</v>
      </c>
      <c r="V153" s="122">
        <f t="shared" si="53"/>
        <v>0</v>
      </c>
      <c r="W153" s="122">
        <f t="shared" si="53"/>
        <v>0</v>
      </c>
      <c r="X153" s="122">
        <f t="shared" si="53"/>
        <v>0</v>
      </c>
      <c r="Y153" s="122">
        <f t="shared" si="53"/>
        <v>0</v>
      </c>
      <c r="Z153" s="122">
        <f t="shared" si="53"/>
        <v>0</v>
      </c>
      <c r="AA153" s="122">
        <f t="shared" si="53"/>
        <v>0</v>
      </c>
      <c r="AB153" s="122">
        <f t="shared" si="53"/>
        <v>0</v>
      </c>
      <c r="AC153" s="122">
        <f t="shared" si="53"/>
        <v>0</v>
      </c>
      <c r="AD153" s="122">
        <f t="shared" si="53"/>
        <v>0</v>
      </c>
      <c r="AE153" s="122">
        <f t="shared" si="53"/>
        <v>0</v>
      </c>
      <c r="AF153" s="122">
        <f t="shared" si="53"/>
        <v>0</v>
      </c>
      <c r="AG153" s="122">
        <f t="shared" si="53"/>
        <v>0</v>
      </c>
      <c r="AH153" s="122">
        <f t="shared" si="53"/>
        <v>0</v>
      </c>
      <c r="AI153" s="122">
        <f t="shared" si="53"/>
        <v>0</v>
      </c>
      <c r="AJ153" s="122">
        <f t="shared" si="53"/>
        <v>0</v>
      </c>
      <c r="AK153" s="122">
        <f t="shared" si="53"/>
        <v>0</v>
      </c>
      <c r="AL153" s="122">
        <f t="shared" si="53"/>
        <v>0</v>
      </c>
      <c r="AM153" s="122">
        <f t="shared" si="53"/>
        <v>0</v>
      </c>
      <c r="AN153" s="122">
        <f t="shared" si="53"/>
        <v>0</v>
      </c>
      <c r="AO153" s="122">
        <f t="shared" si="53"/>
        <v>0</v>
      </c>
      <c r="AP153" s="122">
        <f t="shared" si="53"/>
        <v>0</v>
      </c>
      <c r="AQ153" s="122">
        <f t="shared" si="53"/>
        <v>0</v>
      </c>
      <c r="AR153" s="122">
        <f t="shared" si="53"/>
        <v>0</v>
      </c>
      <c r="AS153" s="122">
        <f t="shared" si="53"/>
        <v>0</v>
      </c>
      <c r="AT153" s="122">
        <f t="shared" si="53"/>
        <v>0</v>
      </c>
      <c r="AU153" s="122">
        <f t="shared" si="53"/>
        <v>0</v>
      </c>
      <c r="AV153" s="122">
        <f t="shared" si="53"/>
        <v>0</v>
      </c>
      <c r="AW153" s="122">
        <f t="shared" si="53"/>
        <v>0</v>
      </c>
      <c r="AX153" s="122">
        <f t="shared" si="53"/>
        <v>0</v>
      </c>
      <c r="AY153" s="122">
        <f t="shared" si="53"/>
        <v>0</v>
      </c>
      <c r="AZ153" s="122">
        <f t="shared" si="53"/>
        <v>0</v>
      </c>
      <c r="BA153" s="122">
        <f t="shared" si="53"/>
        <v>0</v>
      </c>
      <c r="BB153" s="122">
        <f t="shared" si="53"/>
        <v>0</v>
      </c>
      <c r="BC153" s="122">
        <f t="shared" si="53"/>
        <v>0</v>
      </c>
      <c r="BD153" s="21">
        <f t="shared" si="16"/>
        <v>0</v>
      </c>
      <c r="BE153" s="255">
        <f t="shared" si="51"/>
        <v>10</v>
      </c>
    </row>
    <row r="154" spans="2:57" x14ac:dyDescent="0.25">
      <c r="B154" s="293"/>
      <c r="C154" s="314"/>
      <c r="D154" s="23" t="s">
        <v>57</v>
      </c>
      <c r="E154" s="122">
        <f>(IF(E16="c",1,0)+IF(E33="c",1,0)+IF(E50="c",1,0)+IF(E67="c",1,0)+IF(E84="c",1,0)+IF(E101="c",1,0)+IF(E118="c",1,0))/4</f>
        <v>0</v>
      </c>
      <c r="F154" s="122">
        <f t="shared" ref="F154:BC154" si="54">(IF(F16="c",1,0)+IF(F33="c",1,0)+IF(F50="c",1,0)+IF(F67="c",1,0)+IF(F84="c",1,0)+IF(F101="c",1,0)+IF(F118="c",1,0))/4</f>
        <v>0</v>
      </c>
      <c r="G154" s="122">
        <f t="shared" si="54"/>
        <v>0</v>
      </c>
      <c r="H154" s="122">
        <f t="shared" si="54"/>
        <v>0</v>
      </c>
      <c r="I154" s="122">
        <f t="shared" si="54"/>
        <v>0</v>
      </c>
      <c r="J154" s="122">
        <f t="shared" si="54"/>
        <v>0</v>
      </c>
      <c r="K154" s="122">
        <f t="shared" si="54"/>
        <v>0</v>
      </c>
      <c r="L154" s="122">
        <f t="shared" si="54"/>
        <v>0</v>
      </c>
      <c r="M154" s="122">
        <f t="shared" si="54"/>
        <v>0.25</v>
      </c>
      <c r="N154" s="122">
        <f t="shared" si="54"/>
        <v>0.25</v>
      </c>
      <c r="O154" s="122">
        <f t="shared" si="54"/>
        <v>0.25</v>
      </c>
      <c r="P154" s="122">
        <f t="shared" si="54"/>
        <v>0.25</v>
      </c>
      <c r="Q154" s="122">
        <f t="shared" si="54"/>
        <v>0.25</v>
      </c>
      <c r="R154" s="122">
        <f t="shared" si="54"/>
        <v>0.25</v>
      </c>
      <c r="S154" s="122">
        <f t="shared" si="54"/>
        <v>0.25</v>
      </c>
      <c r="T154" s="122">
        <f t="shared" si="54"/>
        <v>0.25</v>
      </c>
      <c r="U154" s="122">
        <f t="shared" si="54"/>
        <v>0.25</v>
      </c>
      <c r="V154" s="122">
        <f t="shared" si="54"/>
        <v>0.25</v>
      </c>
      <c r="W154" s="122">
        <f t="shared" si="54"/>
        <v>0.25</v>
      </c>
      <c r="X154" s="122">
        <f t="shared" si="54"/>
        <v>0.25</v>
      </c>
      <c r="Y154" s="122">
        <f t="shared" si="54"/>
        <v>0.25</v>
      </c>
      <c r="Z154" s="122">
        <f t="shared" si="54"/>
        <v>0.25</v>
      </c>
      <c r="AA154" s="122">
        <f t="shared" si="54"/>
        <v>0.25</v>
      </c>
      <c r="AB154" s="122">
        <f t="shared" si="54"/>
        <v>0.25</v>
      </c>
      <c r="AC154" s="122">
        <f t="shared" si="54"/>
        <v>0</v>
      </c>
      <c r="AD154" s="122">
        <f t="shared" si="54"/>
        <v>0</v>
      </c>
      <c r="AE154" s="122">
        <f t="shared" si="54"/>
        <v>0</v>
      </c>
      <c r="AF154" s="122">
        <f t="shared" si="54"/>
        <v>0.25</v>
      </c>
      <c r="AG154" s="122">
        <f t="shared" si="54"/>
        <v>0.25</v>
      </c>
      <c r="AH154" s="122">
        <f t="shared" si="54"/>
        <v>0.25</v>
      </c>
      <c r="AI154" s="122">
        <f t="shared" si="54"/>
        <v>0.25</v>
      </c>
      <c r="AJ154" s="122">
        <f t="shared" si="54"/>
        <v>0.25</v>
      </c>
      <c r="AK154" s="122">
        <f t="shared" si="54"/>
        <v>0.25</v>
      </c>
      <c r="AL154" s="122">
        <f t="shared" si="54"/>
        <v>0.25</v>
      </c>
      <c r="AM154" s="122">
        <f t="shared" si="54"/>
        <v>0.25</v>
      </c>
      <c r="AN154" s="122">
        <f t="shared" si="54"/>
        <v>0.25</v>
      </c>
      <c r="AO154" s="122">
        <f t="shared" si="54"/>
        <v>0.25</v>
      </c>
      <c r="AP154" s="122">
        <f t="shared" si="54"/>
        <v>0.25</v>
      </c>
      <c r="AQ154" s="122">
        <f t="shared" si="54"/>
        <v>0.25</v>
      </c>
      <c r="AR154" s="122">
        <f t="shared" si="54"/>
        <v>0.25</v>
      </c>
      <c r="AS154" s="122">
        <f t="shared" si="54"/>
        <v>0.25</v>
      </c>
      <c r="AT154" s="122">
        <f t="shared" si="54"/>
        <v>0.25</v>
      </c>
      <c r="AU154" s="122">
        <f t="shared" si="54"/>
        <v>0.25</v>
      </c>
      <c r="AV154" s="122">
        <f t="shared" si="54"/>
        <v>0.25</v>
      </c>
      <c r="AW154" s="122">
        <f t="shared" si="54"/>
        <v>0.25</v>
      </c>
      <c r="AX154" s="122">
        <f t="shared" si="54"/>
        <v>0.25</v>
      </c>
      <c r="AY154" s="122">
        <f t="shared" si="54"/>
        <v>0.25</v>
      </c>
      <c r="AZ154" s="122">
        <f t="shared" si="54"/>
        <v>0.25</v>
      </c>
      <c r="BA154" s="122">
        <f t="shared" si="54"/>
        <v>0.25</v>
      </c>
      <c r="BB154" s="122">
        <f t="shared" si="54"/>
        <v>0.25</v>
      </c>
      <c r="BC154" s="122">
        <f t="shared" si="54"/>
        <v>0.25</v>
      </c>
      <c r="BD154" s="23">
        <f t="shared" si="16"/>
        <v>10</v>
      </c>
      <c r="BE154" s="255"/>
    </row>
    <row r="155" spans="2:57" x14ac:dyDescent="0.25">
      <c r="B155" s="293"/>
      <c r="C155" s="292" t="s">
        <v>59</v>
      </c>
      <c r="D155" s="151" t="s">
        <v>58</v>
      </c>
      <c r="E155" s="154">
        <f>E127+E129+E131+E133+E135+E137+E139+E141+E143+E145+E147+E151+E153</f>
        <v>0.25</v>
      </c>
      <c r="F155" s="154">
        <f t="shared" ref="F155:BC155" si="55">F127+F129+F131+F133+F135+F137+F139+F141+F143+F145+F147+F151+F153</f>
        <v>0.5</v>
      </c>
      <c r="G155" s="154">
        <f t="shared" si="55"/>
        <v>0.5</v>
      </c>
      <c r="H155" s="154">
        <f t="shared" si="55"/>
        <v>0.5</v>
      </c>
      <c r="I155" s="154">
        <f t="shared" si="55"/>
        <v>0.5</v>
      </c>
      <c r="J155" s="154">
        <f t="shared" si="55"/>
        <v>0.5</v>
      </c>
      <c r="K155" s="154">
        <f t="shared" si="55"/>
        <v>0.5</v>
      </c>
      <c r="L155" s="154">
        <f t="shared" si="55"/>
        <v>0.5</v>
      </c>
      <c r="M155" s="154">
        <f t="shared" si="55"/>
        <v>0.5</v>
      </c>
      <c r="N155" s="154">
        <f t="shared" si="55"/>
        <v>0.5</v>
      </c>
      <c r="O155" s="154">
        <f t="shared" si="55"/>
        <v>0.25</v>
      </c>
      <c r="P155" s="154">
        <f t="shared" si="55"/>
        <v>0.25</v>
      </c>
      <c r="Q155" s="154">
        <f t="shared" si="55"/>
        <v>0</v>
      </c>
      <c r="R155" s="154">
        <f t="shared" si="55"/>
        <v>0</v>
      </c>
      <c r="S155" s="154">
        <f t="shared" si="55"/>
        <v>0</v>
      </c>
      <c r="T155" s="154">
        <f t="shared" si="55"/>
        <v>0</v>
      </c>
      <c r="U155" s="154">
        <f t="shared" si="55"/>
        <v>0</v>
      </c>
      <c r="V155" s="154">
        <f t="shared" si="55"/>
        <v>0</v>
      </c>
      <c r="W155" s="154">
        <f t="shared" si="55"/>
        <v>0</v>
      </c>
      <c r="X155" s="154">
        <f t="shared" si="55"/>
        <v>0</v>
      </c>
      <c r="Y155" s="154">
        <f t="shared" si="55"/>
        <v>0</v>
      </c>
      <c r="Z155" s="154">
        <f t="shared" si="55"/>
        <v>0</v>
      </c>
      <c r="AA155" s="154">
        <f t="shared" si="55"/>
        <v>0</v>
      </c>
      <c r="AB155" s="154">
        <f t="shared" si="55"/>
        <v>0</v>
      </c>
      <c r="AC155" s="154">
        <f t="shared" si="55"/>
        <v>0</v>
      </c>
      <c r="AD155" s="154">
        <f t="shared" si="55"/>
        <v>0</v>
      </c>
      <c r="AE155" s="154">
        <f t="shared" si="55"/>
        <v>0</v>
      </c>
      <c r="AF155" s="154">
        <f t="shared" si="55"/>
        <v>0</v>
      </c>
      <c r="AG155" s="154">
        <f t="shared" si="55"/>
        <v>0</v>
      </c>
      <c r="AH155" s="154">
        <f t="shared" si="55"/>
        <v>0</v>
      </c>
      <c r="AI155" s="154">
        <f t="shared" si="55"/>
        <v>0</v>
      </c>
      <c r="AJ155" s="154">
        <f t="shared" si="55"/>
        <v>0</v>
      </c>
      <c r="AK155" s="154">
        <f t="shared" si="55"/>
        <v>0</v>
      </c>
      <c r="AL155" s="154">
        <f t="shared" si="55"/>
        <v>0</v>
      </c>
      <c r="AM155" s="154">
        <f t="shared" si="55"/>
        <v>0</v>
      </c>
      <c r="AN155" s="154">
        <f t="shared" si="55"/>
        <v>0</v>
      </c>
      <c r="AO155" s="154">
        <f t="shared" si="55"/>
        <v>0</v>
      </c>
      <c r="AP155" s="154">
        <f t="shared" si="55"/>
        <v>0</v>
      </c>
      <c r="AQ155" s="154">
        <f t="shared" si="55"/>
        <v>0</v>
      </c>
      <c r="AR155" s="154">
        <f t="shared" si="55"/>
        <v>0</v>
      </c>
      <c r="AS155" s="154">
        <f t="shared" si="55"/>
        <v>0</v>
      </c>
      <c r="AT155" s="154">
        <f t="shared" si="55"/>
        <v>0</v>
      </c>
      <c r="AU155" s="154">
        <f t="shared" si="55"/>
        <v>0</v>
      </c>
      <c r="AV155" s="154">
        <f t="shared" si="55"/>
        <v>0</v>
      </c>
      <c r="AW155" s="154">
        <f t="shared" si="55"/>
        <v>0</v>
      </c>
      <c r="AX155" s="154">
        <f t="shared" si="55"/>
        <v>0</v>
      </c>
      <c r="AY155" s="154">
        <f t="shared" si="55"/>
        <v>0</v>
      </c>
      <c r="AZ155" s="154">
        <f t="shared" si="55"/>
        <v>0</v>
      </c>
      <c r="BA155" s="154">
        <f t="shared" si="55"/>
        <v>0</v>
      </c>
      <c r="BB155" s="154">
        <f t="shared" si="55"/>
        <v>0</v>
      </c>
      <c r="BC155" s="154">
        <f t="shared" si="55"/>
        <v>0</v>
      </c>
      <c r="BD155" s="156">
        <f t="shared" si="16"/>
        <v>5.25</v>
      </c>
      <c r="BE155" s="255">
        <f t="shared" si="51"/>
        <v>327.75</v>
      </c>
    </row>
    <row r="156" spans="2:57" x14ac:dyDescent="0.25">
      <c r="B156" s="293"/>
      <c r="C156" s="292" t="s">
        <v>52</v>
      </c>
      <c r="D156" s="152" t="s">
        <v>57</v>
      </c>
      <c r="E156" s="155">
        <f>E128+E130+E132+E134+E136+E138+E140+E142+E144+E146+E148+E152+E150+E154</f>
        <v>0</v>
      </c>
      <c r="F156" s="155">
        <f t="shared" ref="F156:BC156" si="56">F128+F130+F132+F134+F136+F138+F140+F142+F144+F146+F148+F152+F150+F154</f>
        <v>0</v>
      </c>
      <c r="G156" s="155">
        <f t="shared" si="56"/>
        <v>1.5</v>
      </c>
      <c r="H156" s="155">
        <f t="shared" si="56"/>
        <v>1.5</v>
      </c>
      <c r="I156" s="155">
        <f t="shared" si="56"/>
        <v>2.75</v>
      </c>
      <c r="J156" s="155">
        <f t="shared" si="56"/>
        <v>2.75</v>
      </c>
      <c r="K156" s="155">
        <f t="shared" si="56"/>
        <v>2.75</v>
      </c>
      <c r="L156" s="155">
        <f t="shared" si="56"/>
        <v>2.75</v>
      </c>
      <c r="M156" s="155">
        <f t="shared" si="56"/>
        <v>8.25</v>
      </c>
      <c r="N156" s="155">
        <f t="shared" si="56"/>
        <v>8.5</v>
      </c>
      <c r="O156" s="155">
        <f t="shared" si="56"/>
        <v>9.25</v>
      </c>
      <c r="P156" s="155">
        <f t="shared" si="56"/>
        <v>9.25</v>
      </c>
      <c r="Q156" s="155">
        <f t="shared" si="56"/>
        <v>9.5</v>
      </c>
      <c r="R156" s="155">
        <f t="shared" si="56"/>
        <v>9.5</v>
      </c>
      <c r="S156" s="155">
        <f t="shared" si="56"/>
        <v>9.5</v>
      </c>
      <c r="T156" s="155">
        <f t="shared" si="56"/>
        <v>9.5</v>
      </c>
      <c r="U156" s="155">
        <f t="shared" si="56"/>
        <v>9.5</v>
      </c>
      <c r="V156" s="155">
        <f t="shared" si="56"/>
        <v>9.5</v>
      </c>
      <c r="W156" s="155">
        <f t="shared" si="56"/>
        <v>9.5</v>
      </c>
      <c r="X156" s="155">
        <f t="shared" si="56"/>
        <v>9.5</v>
      </c>
      <c r="Y156" s="155">
        <f t="shared" si="56"/>
        <v>7.75</v>
      </c>
      <c r="Z156" s="155">
        <f t="shared" si="56"/>
        <v>7.5</v>
      </c>
      <c r="AA156" s="155">
        <f t="shared" si="56"/>
        <v>6.25</v>
      </c>
      <c r="AB156" s="155">
        <f t="shared" si="56"/>
        <v>6.75</v>
      </c>
      <c r="AC156" s="155">
        <f t="shared" si="56"/>
        <v>5</v>
      </c>
      <c r="AD156" s="155">
        <f t="shared" si="56"/>
        <v>5</v>
      </c>
      <c r="AE156" s="155">
        <f t="shared" si="56"/>
        <v>4.25</v>
      </c>
      <c r="AF156" s="155">
        <f t="shared" si="56"/>
        <v>4.5</v>
      </c>
      <c r="AG156" s="155">
        <f t="shared" si="56"/>
        <v>4.25</v>
      </c>
      <c r="AH156" s="155">
        <f t="shared" si="56"/>
        <v>3.75</v>
      </c>
      <c r="AI156" s="155">
        <f t="shared" si="56"/>
        <v>3.75</v>
      </c>
      <c r="AJ156" s="155">
        <f t="shared" si="56"/>
        <v>4</v>
      </c>
      <c r="AK156" s="155">
        <f t="shared" si="56"/>
        <v>5.75</v>
      </c>
      <c r="AL156" s="155">
        <f t="shared" si="56"/>
        <v>6</v>
      </c>
      <c r="AM156" s="155">
        <f t="shared" si="56"/>
        <v>6.75</v>
      </c>
      <c r="AN156" s="155">
        <f t="shared" si="56"/>
        <v>7</v>
      </c>
      <c r="AO156" s="155">
        <f t="shared" si="56"/>
        <v>7.5</v>
      </c>
      <c r="AP156" s="155">
        <f t="shared" si="56"/>
        <v>7.5</v>
      </c>
      <c r="AQ156" s="155">
        <f t="shared" si="56"/>
        <v>7.5</v>
      </c>
      <c r="AR156" s="155">
        <f t="shared" si="56"/>
        <v>7.5</v>
      </c>
      <c r="AS156" s="155">
        <f t="shared" si="56"/>
        <v>7.5</v>
      </c>
      <c r="AT156" s="155">
        <f t="shared" si="56"/>
        <v>7.5</v>
      </c>
      <c r="AU156" s="155">
        <f t="shared" si="56"/>
        <v>7.5</v>
      </c>
      <c r="AV156" s="155">
        <f t="shared" si="56"/>
        <v>7.5</v>
      </c>
      <c r="AW156" s="155">
        <f t="shared" si="56"/>
        <v>7.5</v>
      </c>
      <c r="AX156" s="155">
        <f t="shared" si="56"/>
        <v>7.5</v>
      </c>
      <c r="AY156" s="155">
        <f t="shared" si="56"/>
        <v>7.5</v>
      </c>
      <c r="AZ156" s="155">
        <f t="shared" si="56"/>
        <v>7.5</v>
      </c>
      <c r="BA156" s="155">
        <f t="shared" si="56"/>
        <v>6.5</v>
      </c>
      <c r="BB156" s="155">
        <f t="shared" si="56"/>
        <v>6.5</v>
      </c>
      <c r="BC156" s="155">
        <f t="shared" si="56"/>
        <v>6</v>
      </c>
      <c r="BD156" s="157">
        <f t="shared" si="16"/>
        <v>322.5</v>
      </c>
      <c r="BE156" s="255"/>
    </row>
    <row r="157" spans="2:57" s="2" customFormat="1" ht="18.75" x14ac:dyDescent="0.25">
      <c r="B157" s="293"/>
      <c r="C157" s="296" t="s">
        <v>0</v>
      </c>
      <c r="D157" s="296"/>
      <c r="E157" s="101">
        <f>+E155+E156</f>
        <v>0.25</v>
      </c>
      <c r="F157" s="128">
        <f t="shared" ref="F157:BC157" si="57">+F155+F156</f>
        <v>0.5</v>
      </c>
      <c r="G157" s="128">
        <f t="shared" si="57"/>
        <v>2</v>
      </c>
      <c r="H157" s="128">
        <f t="shared" si="57"/>
        <v>2</v>
      </c>
      <c r="I157" s="128">
        <f t="shared" si="57"/>
        <v>3.25</v>
      </c>
      <c r="J157" s="128">
        <f t="shared" si="57"/>
        <v>3.25</v>
      </c>
      <c r="K157" s="128">
        <f t="shared" si="57"/>
        <v>3.25</v>
      </c>
      <c r="L157" s="128">
        <f t="shared" si="57"/>
        <v>3.25</v>
      </c>
      <c r="M157" s="128">
        <f t="shared" si="57"/>
        <v>8.75</v>
      </c>
      <c r="N157" s="128">
        <f t="shared" si="57"/>
        <v>9</v>
      </c>
      <c r="O157" s="128">
        <f t="shared" si="57"/>
        <v>9.5</v>
      </c>
      <c r="P157" s="128">
        <f t="shared" si="57"/>
        <v>9.5</v>
      </c>
      <c r="Q157" s="128">
        <f t="shared" si="57"/>
        <v>9.5</v>
      </c>
      <c r="R157" s="128">
        <f t="shared" si="57"/>
        <v>9.5</v>
      </c>
      <c r="S157" s="128">
        <f t="shared" si="57"/>
        <v>9.5</v>
      </c>
      <c r="T157" s="128">
        <f t="shared" si="57"/>
        <v>9.5</v>
      </c>
      <c r="U157" s="128">
        <f t="shared" si="57"/>
        <v>9.5</v>
      </c>
      <c r="V157" s="128">
        <f t="shared" si="57"/>
        <v>9.5</v>
      </c>
      <c r="W157" s="128">
        <f t="shared" si="57"/>
        <v>9.5</v>
      </c>
      <c r="X157" s="128">
        <f t="shared" si="57"/>
        <v>9.5</v>
      </c>
      <c r="Y157" s="128">
        <f t="shared" si="57"/>
        <v>7.75</v>
      </c>
      <c r="Z157" s="128">
        <f t="shared" si="57"/>
        <v>7.5</v>
      </c>
      <c r="AA157" s="128">
        <f t="shared" si="57"/>
        <v>6.25</v>
      </c>
      <c r="AB157" s="128">
        <f t="shared" si="57"/>
        <v>6.75</v>
      </c>
      <c r="AC157" s="128">
        <f t="shared" si="57"/>
        <v>5</v>
      </c>
      <c r="AD157" s="128">
        <f t="shared" si="57"/>
        <v>5</v>
      </c>
      <c r="AE157" s="128">
        <f t="shared" si="57"/>
        <v>4.25</v>
      </c>
      <c r="AF157" s="128">
        <f t="shared" si="57"/>
        <v>4.5</v>
      </c>
      <c r="AG157" s="128">
        <f t="shared" si="57"/>
        <v>4.25</v>
      </c>
      <c r="AH157" s="128">
        <f t="shared" si="57"/>
        <v>3.75</v>
      </c>
      <c r="AI157" s="128">
        <f t="shared" si="57"/>
        <v>3.75</v>
      </c>
      <c r="AJ157" s="128">
        <f t="shared" si="57"/>
        <v>4</v>
      </c>
      <c r="AK157" s="128">
        <f t="shared" si="57"/>
        <v>5.75</v>
      </c>
      <c r="AL157" s="128">
        <f t="shared" si="57"/>
        <v>6</v>
      </c>
      <c r="AM157" s="128">
        <f t="shared" si="57"/>
        <v>6.75</v>
      </c>
      <c r="AN157" s="128">
        <f t="shared" si="57"/>
        <v>7</v>
      </c>
      <c r="AO157" s="128">
        <f t="shared" si="57"/>
        <v>7.5</v>
      </c>
      <c r="AP157" s="128">
        <f t="shared" si="57"/>
        <v>7.5</v>
      </c>
      <c r="AQ157" s="128">
        <f t="shared" si="57"/>
        <v>7.5</v>
      </c>
      <c r="AR157" s="128">
        <f t="shared" si="57"/>
        <v>7.5</v>
      </c>
      <c r="AS157" s="128">
        <f t="shared" si="57"/>
        <v>7.5</v>
      </c>
      <c r="AT157" s="128">
        <f t="shared" si="57"/>
        <v>7.5</v>
      </c>
      <c r="AU157" s="128">
        <f t="shared" si="57"/>
        <v>7.5</v>
      </c>
      <c r="AV157" s="128">
        <f t="shared" si="57"/>
        <v>7.5</v>
      </c>
      <c r="AW157" s="128">
        <f t="shared" si="57"/>
        <v>7.5</v>
      </c>
      <c r="AX157" s="128">
        <f t="shared" si="57"/>
        <v>7.5</v>
      </c>
      <c r="AY157" s="128">
        <f t="shared" si="57"/>
        <v>7.5</v>
      </c>
      <c r="AZ157" s="128">
        <f t="shared" si="57"/>
        <v>7.5</v>
      </c>
      <c r="BA157" s="128">
        <f t="shared" si="57"/>
        <v>6.5</v>
      </c>
      <c r="BB157" s="128">
        <f t="shared" si="57"/>
        <v>6.5</v>
      </c>
      <c r="BC157" s="128">
        <f t="shared" si="57"/>
        <v>6</v>
      </c>
      <c r="BD157" s="158">
        <f t="shared" si="16"/>
        <v>327.75</v>
      </c>
      <c r="BE157" s="160">
        <f t="shared" si="51"/>
        <v>327.75</v>
      </c>
    </row>
    <row r="158" spans="2:57" ht="26.25" x14ac:dyDescent="0.25">
      <c r="D158" s="153"/>
      <c r="Z158" s="253"/>
      <c r="AA158" s="254"/>
      <c r="BD158"/>
      <c r="BE158" s="159"/>
    </row>
    <row r="160" spans="2:57" s="2" customFormat="1" x14ac:dyDescent="0.25">
      <c r="B160" s="280" t="s">
        <v>75</v>
      </c>
      <c r="C160" s="279"/>
      <c r="D160" s="268"/>
      <c r="E160" s="269"/>
      <c r="F160" s="279"/>
      <c r="G160" s="268"/>
      <c r="H160" s="268"/>
      <c r="I160" s="268"/>
      <c r="J160" s="269"/>
      <c r="K160" s="279"/>
      <c r="L160" s="268"/>
      <c r="M160" s="269"/>
      <c r="N160" s="267"/>
      <c r="O160" s="268"/>
      <c r="P160" s="269"/>
      <c r="Q160" s="279"/>
      <c r="R160" s="307"/>
      <c r="S160" s="268"/>
      <c r="T160" s="268"/>
      <c r="U160" s="269"/>
      <c r="V160" s="279"/>
      <c r="W160" s="268"/>
      <c r="X160" s="279"/>
      <c r="Y160" s="268"/>
      <c r="Z160" s="35"/>
      <c r="AA160" s="5"/>
      <c r="BD160" s="120"/>
    </row>
    <row r="161" spans="2:56" x14ac:dyDescent="0.25">
      <c r="B161" s="281"/>
      <c r="C161" s="270"/>
      <c r="D161" s="271"/>
      <c r="E161" s="272"/>
      <c r="F161" s="270"/>
      <c r="G161" s="271"/>
      <c r="H161" s="271"/>
      <c r="I161" s="271"/>
      <c r="J161" s="272"/>
      <c r="K161" s="270"/>
      <c r="L161" s="271"/>
      <c r="M161" s="272"/>
      <c r="N161" s="273"/>
      <c r="O161" s="274"/>
      <c r="P161" s="275"/>
      <c r="Q161" s="276"/>
      <c r="R161" s="277"/>
      <c r="S161" s="277"/>
      <c r="T161" s="277"/>
      <c r="U161" s="278"/>
      <c r="V161" s="270"/>
      <c r="W161" s="271"/>
      <c r="X161" s="276"/>
      <c r="Y161" s="277"/>
      <c r="Z161" s="33"/>
      <c r="AA161" s="34"/>
      <c r="BD161" s="121"/>
    </row>
  </sheetData>
  <mergeCells count="198">
    <mergeCell ref="C25:D25"/>
    <mergeCell ref="C26:D26"/>
    <mergeCell ref="C29:D29"/>
    <mergeCell ref="B48:B49"/>
    <mergeCell ref="C47:D47"/>
    <mergeCell ref="C49:D49"/>
    <mergeCell ref="C27:D27"/>
    <mergeCell ref="C34:D34"/>
    <mergeCell ref="C30:D30"/>
    <mergeCell ref="C42:D42"/>
    <mergeCell ref="C28:D28"/>
    <mergeCell ref="B31:B34"/>
    <mergeCell ref="C33:D33"/>
    <mergeCell ref="B11:B13"/>
    <mergeCell ref="C11:D11"/>
    <mergeCell ref="C12:D12"/>
    <mergeCell ref="C13:D13"/>
    <mergeCell ref="B14:B17"/>
    <mergeCell ref="C14:D14"/>
    <mergeCell ref="C15:D15"/>
    <mergeCell ref="C17:D17"/>
    <mergeCell ref="C16:D16"/>
    <mergeCell ref="B2:D2"/>
    <mergeCell ref="C3:D3"/>
    <mergeCell ref="C4:D4"/>
    <mergeCell ref="B5:B10"/>
    <mergeCell ref="C5:D5"/>
    <mergeCell ref="C6:D6"/>
    <mergeCell ref="C7:D7"/>
    <mergeCell ref="C9:D9"/>
    <mergeCell ref="C10:D10"/>
    <mergeCell ref="C8:D8"/>
    <mergeCell ref="B19:D19"/>
    <mergeCell ref="B50:B51"/>
    <mergeCell ref="C50:D50"/>
    <mergeCell ref="C51:D51"/>
    <mergeCell ref="B36:D36"/>
    <mergeCell ref="C37:D37"/>
    <mergeCell ref="C38:D38"/>
    <mergeCell ref="B39:B47"/>
    <mergeCell ref="C39:D39"/>
    <mergeCell ref="C48:D48"/>
    <mergeCell ref="C40:D40"/>
    <mergeCell ref="C43:D43"/>
    <mergeCell ref="C45:D45"/>
    <mergeCell ref="C41:D41"/>
    <mergeCell ref="C44:D44"/>
    <mergeCell ref="C46:D46"/>
    <mergeCell ref="C31:D31"/>
    <mergeCell ref="C32:D32"/>
    <mergeCell ref="C20:D20"/>
    <mergeCell ref="C21:D21"/>
    <mergeCell ref="B22:B26"/>
    <mergeCell ref="C22:D22"/>
    <mergeCell ref="C23:D23"/>
    <mergeCell ref="C24:D24"/>
    <mergeCell ref="B63:B66"/>
    <mergeCell ref="C63:D63"/>
    <mergeCell ref="C65:D65"/>
    <mergeCell ref="C66:D66"/>
    <mergeCell ref="B67:B68"/>
    <mergeCell ref="C67:D67"/>
    <mergeCell ref="C68:D68"/>
    <mergeCell ref="B53:D53"/>
    <mergeCell ref="C54:D54"/>
    <mergeCell ref="C55:D55"/>
    <mergeCell ref="B57:B62"/>
    <mergeCell ref="C57:D57"/>
    <mergeCell ref="C59:D59"/>
    <mergeCell ref="C60:D60"/>
    <mergeCell ref="C61:D61"/>
    <mergeCell ref="C62:D62"/>
    <mergeCell ref="C56:D56"/>
    <mergeCell ref="C64:D64"/>
    <mergeCell ref="C58:D58"/>
    <mergeCell ref="B82:B83"/>
    <mergeCell ref="C81:D81"/>
    <mergeCell ref="C83:D83"/>
    <mergeCell ref="B84:B85"/>
    <mergeCell ref="C84:D84"/>
    <mergeCell ref="B70:D70"/>
    <mergeCell ref="C71:D71"/>
    <mergeCell ref="C72:D72"/>
    <mergeCell ref="B74:B81"/>
    <mergeCell ref="C74:D74"/>
    <mergeCell ref="C77:D77"/>
    <mergeCell ref="C78:D78"/>
    <mergeCell ref="C79:D79"/>
    <mergeCell ref="C73:D73"/>
    <mergeCell ref="C76:D76"/>
    <mergeCell ref="C75:D75"/>
    <mergeCell ref="C85:D85"/>
    <mergeCell ref="C80:D80"/>
    <mergeCell ref="C82:D82"/>
    <mergeCell ref="B99:B100"/>
    <mergeCell ref="C99:D99"/>
    <mergeCell ref="C100:D100"/>
    <mergeCell ref="B101:B102"/>
    <mergeCell ref="C101:D101"/>
    <mergeCell ref="C102:D102"/>
    <mergeCell ref="B87:D87"/>
    <mergeCell ref="C88:D88"/>
    <mergeCell ref="C89:D89"/>
    <mergeCell ref="B90:B98"/>
    <mergeCell ref="C90:D90"/>
    <mergeCell ref="C91:D91"/>
    <mergeCell ref="C93:D93"/>
    <mergeCell ref="C96:D96"/>
    <mergeCell ref="C98:D98"/>
    <mergeCell ref="C95:D95"/>
    <mergeCell ref="C94:D94"/>
    <mergeCell ref="C92:D92"/>
    <mergeCell ref="C97:D97"/>
    <mergeCell ref="B116:B117"/>
    <mergeCell ref="C116:D116"/>
    <mergeCell ref="C117:D117"/>
    <mergeCell ref="B118:B119"/>
    <mergeCell ref="C118:D118"/>
    <mergeCell ref="C119:D119"/>
    <mergeCell ref="B104:D104"/>
    <mergeCell ref="C105:D105"/>
    <mergeCell ref="C106:D106"/>
    <mergeCell ref="B107:B115"/>
    <mergeCell ref="C107:D107"/>
    <mergeCell ref="C110:D110"/>
    <mergeCell ref="C113:D113"/>
    <mergeCell ref="C114:D114"/>
    <mergeCell ref="C115:D115"/>
    <mergeCell ref="C109:D109"/>
    <mergeCell ref="C108:D108"/>
    <mergeCell ref="C111:D111"/>
    <mergeCell ref="C112:D112"/>
    <mergeCell ref="B121:B124"/>
    <mergeCell ref="C121:G121"/>
    <mergeCell ref="I121:N121"/>
    <mergeCell ref="O121:T121"/>
    <mergeCell ref="U121:Y121"/>
    <mergeCell ref="C123:G123"/>
    <mergeCell ref="I123:N123"/>
    <mergeCell ref="O123:T123"/>
    <mergeCell ref="U123:Y123"/>
    <mergeCell ref="C124:G124"/>
    <mergeCell ref="I124:N124"/>
    <mergeCell ref="O124:T124"/>
    <mergeCell ref="U124:Y124"/>
    <mergeCell ref="C122:G122"/>
    <mergeCell ref="I122:N122"/>
    <mergeCell ref="O122:T122"/>
    <mergeCell ref="U122:Y122"/>
    <mergeCell ref="C133:C134"/>
    <mergeCell ref="C129:C130"/>
    <mergeCell ref="B126:D126"/>
    <mergeCell ref="B127:B157"/>
    <mergeCell ref="C127:C128"/>
    <mergeCell ref="C131:C132"/>
    <mergeCell ref="C135:C136"/>
    <mergeCell ref="C141:C142"/>
    <mergeCell ref="C157:D157"/>
    <mergeCell ref="C155:C156"/>
    <mergeCell ref="C147:C148"/>
    <mergeCell ref="C149:C150"/>
    <mergeCell ref="C151:C152"/>
    <mergeCell ref="C153:C154"/>
    <mergeCell ref="C143:C144"/>
    <mergeCell ref="C145:C146"/>
    <mergeCell ref="C137:C138"/>
    <mergeCell ref="C139:C140"/>
    <mergeCell ref="Z158:AA158"/>
    <mergeCell ref="V161:W161"/>
    <mergeCell ref="X161:Y161"/>
    <mergeCell ref="V160:W160"/>
    <mergeCell ref="X160:Y160"/>
    <mergeCell ref="B160:B161"/>
    <mergeCell ref="C160:E160"/>
    <mergeCell ref="F160:J160"/>
    <mergeCell ref="K160:M160"/>
    <mergeCell ref="N160:P160"/>
    <mergeCell ref="Q160:U160"/>
    <mergeCell ref="C161:E161"/>
    <mergeCell ref="F161:J161"/>
    <mergeCell ref="K161:M161"/>
    <mergeCell ref="N161:P161"/>
    <mergeCell ref="Q161:U161"/>
    <mergeCell ref="BE153:BE154"/>
    <mergeCell ref="BE155:BE156"/>
    <mergeCell ref="BE135:BE136"/>
    <mergeCell ref="BE133:BE134"/>
    <mergeCell ref="BE131:BE132"/>
    <mergeCell ref="BE129:BE130"/>
    <mergeCell ref="BE127:BE128"/>
    <mergeCell ref="BE145:BE146"/>
    <mergeCell ref="BE143:BE144"/>
    <mergeCell ref="BE141:BE142"/>
    <mergeCell ref="BE139:BE140"/>
    <mergeCell ref="BE137:BE138"/>
    <mergeCell ref="BE151:BE152"/>
    <mergeCell ref="BE149:BE150"/>
    <mergeCell ref="BE147:BE148"/>
  </mergeCells>
  <conditionalFormatting sqref="E37:BC50 E71:BC84 E88:BC101 E3:BC16 E20:BC33 E54:BC67 Z110:AB110 T111:AB111 Z105:BC109 AC110:BC111 F112:BC112 Z113:BC118 T115:AB115 H116:AB116 E105:Y118 T118:AB118">
    <cfRule type="cellIs" dxfId="75" priority="11" operator="equal">
      <formula>"c"</formula>
    </cfRule>
    <cfRule type="cellIs" dxfId="74" priority="12" operator="equal">
      <formula>"r"</formula>
    </cfRule>
  </conditionalFormatting>
  <pageMargins left="0" right="7.161458333333333E-3" top="0.74803149606299213" bottom="1.4566929133858268" header="0.31496062992125984" footer="0.31496062992125984"/>
  <pageSetup paperSize="9" scale="60" orientation="landscape" r:id="rId1"/>
  <headerFooter>
    <oddFooter>&amp;Cbureau-plannings-plannings aout-septembre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/>
  <dimension ref="A2:BF161"/>
  <sheetViews>
    <sheetView topLeftCell="B69" zoomScale="70" zoomScaleNormal="70" workbookViewId="0">
      <pane xSplit="3" topLeftCell="AA1" activePane="topRight" state="frozen"/>
      <selection activeCell="B1" sqref="B1"/>
      <selection pane="topRight" activeCell="AD70" sqref="AD70"/>
    </sheetView>
  </sheetViews>
  <sheetFormatPr baseColWidth="10" defaultColWidth="3.125" defaultRowHeight="15.75" x14ac:dyDescent="0.25"/>
  <cols>
    <col min="1" max="1" width="2.375" hidden="1" customWidth="1"/>
    <col min="2" max="2" width="14" customWidth="1"/>
    <col min="3" max="3" width="14.5" bestFit="1" customWidth="1"/>
    <col min="4" max="4" width="5.875" customWidth="1"/>
    <col min="5" max="5" width="7.625" customWidth="1"/>
    <col min="6" max="6" width="6.375" customWidth="1"/>
    <col min="7" max="7" width="6" style="2" customWidth="1"/>
    <col min="8" max="8" width="6.75" style="2" customWidth="1"/>
    <col min="9" max="9" width="7.625" style="2" customWidth="1"/>
    <col min="10" max="11" width="6" style="2" customWidth="1"/>
    <col min="12" max="12" width="7.75" style="2" customWidth="1"/>
    <col min="13" max="13" width="7.125" style="2" bestFit="1" customWidth="1"/>
    <col min="14" max="14" width="6.375" style="2" customWidth="1"/>
    <col min="15" max="15" width="7.25" style="2" customWidth="1"/>
    <col min="16" max="16" width="6.625" style="2" customWidth="1"/>
    <col min="17" max="17" width="7.375" style="2" customWidth="1"/>
    <col min="18" max="18" width="7.125" style="2" customWidth="1"/>
    <col min="19" max="19" width="7.625" style="2" customWidth="1"/>
    <col min="20" max="20" width="8.25" style="2" customWidth="1"/>
    <col min="21" max="21" width="7.375" style="2" customWidth="1"/>
    <col min="22" max="23" width="7.625" style="2" customWidth="1"/>
    <col min="24" max="24" width="7.875" style="2" customWidth="1"/>
    <col min="25" max="25" width="8.5" style="2" customWidth="1"/>
    <col min="26" max="26" width="7.625" style="2" bestFit="1" customWidth="1"/>
    <col min="27" max="27" width="6.75" style="2" customWidth="1"/>
    <col min="28" max="28" width="8.375" style="2" customWidth="1"/>
    <col min="29" max="29" width="8.625" customWidth="1"/>
    <col min="30" max="30" width="8.5" customWidth="1"/>
    <col min="31" max="31" width="6.625" customWidth="1"/>
    <col min="32" max="32" width="8.625" style="8" customWidth="1"/>
    <col min="33" max="33" width="8.25" customWidth="1"/>
    <col min="34" max="34" width="7" customWidth="1"/>
    <col min="35" max="35" width="6.5" customWidth="1"/>
    <col min="36" max="36" width="8.875" customWidth="1"/>
    <col min="37" max="37" width="8.125" customWidth="1"/>
    <col min="38" max="38" width="7.875" customWidth="1"/>
    <col min="39" max="39" width="7.75" customWidth="1"/>
    <col min="40" max="40" width="8.25" customWidth="1"/>
    <col min="41" max="41" width="8.125" customWidth="1"/>
    <col min="42" max="42" width="6.875" customWidth="1"/>
    <col min="43" max="43" width="7.25" customWidth="1"/>
    <col min="44" max="44" width="8.125" customWidth="1"/>
    <col min="45" max="45" width="8.375" customWidth="1"/>
    <col min="46" max="46" width="8.125" customWidth="1"/>
    <col min="47" max="47" width="7.625" customWidth="1"/>
    <col min="48" max="48" width="8.375" customWidth="1"/>
    <col min="49" max="49" width="7.875" customWidth="1"/>
    <col min="50" max="50" width="7.125" customWidth="1"/>
    <col min="51" max="52" width="7.875" customWidth="1"/>
    <col min="53" max="53" width="8" customWidth="1"/>
    <col min="54" max="54" width="6.375" customWidth="1"/>
    <col min="55" max="55" width="6.25" customWidth="1"/>
    <col min="56" max="56" width="8.125" customWidth="1"/>
    <col min="57" max="57" width="10.625" style="2" customWidth="1"/>
    <col min="58" max="58" width="7.625" customWidth="1"/>
  </cols>
  <sheetData>
    <row r="2" spans="2:57" s="1" customFormat="1" ht="18.75" x14ac:dyDescent="0.3">
      <c r="B2" s="282" t="s">
        <v>186</v>
      </c>
      <c r="C2" s="283"/>
      <c r="D2" s="283"/>
      <c r="E2" s="131" t="s">
        <v>190</v>
      </c>
      <c r="F2" s="131" t="s">
        <v>189</v>
      </c>
      <c r="G2" s="131" t="s">
        <v>131</v>
      </c>
      <c r="H2" s="11" t="s">
        <v>130</v>
      </c>
      <c r="I2" s="11" t="s">
        <v>132</v>
      </c>
      <c r="J2" s="11" t="s">
        <v>133</v>
      </c>
      <c r="K2" s="11" t="s">
        <v>134</v>
      </c>
      <c r="L2" s="11" t="s">
        <v>135</v>
      </c>
      <c r="M2" s="11" t="s">
        <v>136</v>
      </c>
      <c r="N2" s="11" t="s">
        <v>137</v>
      </c>
      <c r="O2" s="161" t="s">
        <v>138</v>
      </c>
      <c r="P2" s="161" t="s">
        <v>139</v>
      </c>
      <c r="Q2" s="162" t="s">
        <v>140</v>
      </c>
      <c r="R2" s="162" t="s">
        <v>141</v>
      </c>
      <c r="S2" s="161" t="s">
        <v>142</v>
      </c>
      <c r="T2" s="161" t="s">
        <v>143</v>
      </c>
      <c r="U2" s="161" t="s">
        <v>179</v>
      </c>
      <c r="V2" s="161" t="s">
        <v>144</v>
      </c>
      <c r="W2" s="161" t="s">
        <v>145</v>
      </c>
      <c r="X2" s="161" t="s">
        <v>146</v>
      </c>
      <c r="Y2" s="161" t="s">
        <v>147</v>
      </c>
      <c r="Z2" s="161" t="s">
        <v>148</v>
      </c>
      <c r="AA2" s="161" t="s">
        <v>149</v>
      </c>
      <c r="AB2" s="161" t="s">
        <v>150</v>
      </c>
      <c r="AC2" s="161" t="s">
        <v>151</v>
      </c>
      <c r="AD2" s="161" t="s">
        <v>152</v>
      </c>
      <c r="AE2" s="161" t="s">
        <v>153</v>
      </c>
      <c r="AF2" s="161" t="s">
        <v>154</v>
      </c>
      <c r="AG2" s="161" t="s">
        <v>155</v>
      </c>
      <c r="AH2" s="161" t="s">
        <v>156</v>
      </c>
      <c r="AI2" s="161" t="s">
        <v>157</v>
      </c>
      <c r="AJ2" s="161" t="s">
        <v>158</v>
      </c>
      <c r="AK2" s="161" t="s">
        <v>159</v>
      </c>
      <c r="AL2" s="161" t="s">
        <v>160</v>
      </c>
      <c r="AM2" s="161" t="s">
        <v>161</v>
      </c>
      <c r="AN2" s="161" t="s">
        <v>162</v>
      </c>
      <c r="AO2" s="161" t="s">
        <v>163</v>
      </c>
      <c r="AP2" s="161" t="s">
        <v>164</v>
      </c>
      <c r="AQ2" s="161" t="s">
        <v>165</v>
      </c>
      <c r="AR2" s="161" t="s">
        <v>166</v>
      </c>
      <c r="AS2" s="161" t="s">
        <v>180</v>
      </c>
      <c r="AT2" s="161" t="s">
        <v>181</v>
      </c>
      <c r="AU2" s="161" t="s">
        <v>167</v>
      </c>
      <c r="AV2" s="161" t="s">
        <v>168</v>
      </c>
      <c r="AW2" s="161" t="s">
        <v>169</v>
      </c>
      <c r="AX2" s="161" t="s">
        <v>170</v>
      </c>
      <c r="AY2" s="161" t="s">
        <v>171</v>
      </c>
      <c r="AZ2" s="161" t="s">
        <v>172</v>
      </c>
      <c r="BA2" s="161" t="s">
        <v>173</v>
      </c>
      <c r="BB2" s="161" t="s">
        <v>174</v>
      </c>
      <c r="BC2" s="161" t="s">
        <v>175</v>
      </c>
      <c r="BD2" s="161" t="s">
        <v>176</v>
      </c>
      <c r="BE2" s="129" t="s">
        <v>178</v>
      </c>
    </row>
    <row r="3" spans="2:57" ht="18.75" x14ac:dyDescent="0.3">
      <c r="B3" s="194" t="s">
        <v>203</v>
      </c>
      <c r="C3" s="341" t="s">
        <v>194</v>
      </c>
      <c r="D3" s="341"/>
      <c r="E3" s="164"/>
      <c r="F3" s="164"/>
      <c r="G3" s="180" t="s">
        <v>206</v>
      </c>
      <c r="H3" s="180" t="s">
        <v>206</v>
      </c>
      <c r="I3" s="180" t="s">
        <v>206</v>
      </c>
      <c r="J3" s="180" t="s">
        <v>206</v>
      </c>
      <c r="K3" s="180" t="s">
        <v>206</v>
      </c>
      <c r="L3" s="180" t="s">
        <v>206</v>
      </c>
      <c r="M3" s="180" t="s">
        <v>206</v>
      </c>
      <c r="N3" s="180" t="s">
        <v>206</v>
      </c>
      <c r="O3" s="180" t="s">
        <v>206</v>
      </c>
      <c r="P3" s="180" t="s">
        <v>206</v>
      </c>
      <c r="Q3" s="180" t="s">
        <v>206</v>
      </c>
      <c r="R3" s="180" t="s">
        <v>206</v>
      </c>
      <c r="S3" s="180" t="s">
        <v>206</v>
      </c>
      <c r="T3" s="180" t="s">
        <v>206</v>
      </c>
      <c r="U3" s="180" t="s">
        <v>206</v>
      </c>
      <c r="V3" s="180" t="s">
        <v>206</v>
      </c>
      <c r="W3" s="180" t="s">
        <v>206</v>
      </c>
      <c r="X3" s="180" t="s">
        <v>206</v>
      </c>
      <c r="Y3" s="180" t="s">
        <v>206</v>
      </c>
      <c r="Z3" s="180" t="s">
        <v>206</v>
      </c>
      <c r="AA3" s="180" t="s">
        <v>206</v>
      </c>
      <c r="AB3" s="180" t="s">
        <v>206</v>
      </c>
      <c r="AC3" s="180" t="s">
        <v>206</v>
      </c>
      <c r="AD3" s="180" t="s">
        <v>206</v>
      </c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9">
        <f t="shared" ref="BE3:BE16" si="0">COUNTA(E3:BD3)*0.25</f>
        <v>6</v>
      </c>
    </row>
    <row r="4" spans="2:57" ht="18.75" x14ac:dyDescent="0.3">
      <c r="B4" s="195" t="s">
        <v>204</v>
      </c>
      <c r="C4" s="341" t="s">
        <v>195</v>
      </c>
      <c r="D4" s="341"/>
      <c r="E4" s="167"/>
      <c r="F4" s="167"/>
      <c r="G4" s="122"/>
      <c r="H4" s="122"/>
      <c r="I4" s="122"/>
      <c r="J4" s="122"/>
      <c r="K4" s="122"/>
      <c r="L4" s="122"/>
      <c r="M4" s="122"/>
      <c r="N4" s="122"/>
      <c r="O4" s="83"/>
      <c r="P4" s="83"/>
      <c r="Q4" s="83" t="s">
        <v>206</v>
      </c>
      <c r="R4" s="83" t="s">
        <v>206</v>
      </c>
      <c r="S4" s="83" t="s">
        <v>206</v>
      </c>
      <c r="T4" s="83" t="s">
        <v>206</v>
      </c>
      <c r="U4" s="83" t="s">
        <v>206</v>
      </c>
      <c r="V4" s="83" t="s">
        <v>206</v>
      </c>
      <c r="W4" s="83" t="s">
        <v>206</v>
      </c>
      <c r="X4" s="83" t="s">
        <v>206</v>
      </c>
      <c r="Y4" s="83" t="s">
        <v>206</v>
      </c>
      <c r="Z4" s="83" t="s">
        <v>206</v>
      </c>
      <c r="AA4" s="83" t="s">
        <v>206</v>
      </c>
      <c r="AB4" s="83" t="s">
        <v>206</v>
      </c>
      <c r="AC4" s="83" t="s">
        <v>206</v>
      </c>
      <c r="AD4" s="83" t="s">
        <v>206</v>
      </c>
      <c r="AE4" s="83" t="s">
        <v>206</v>
      </c>
      <c r="AF4" s="83" t="s">
        <v>206</v>
      </c>
      <c r="AG4" s="83" t="s">
        <v>206</v>
      </c>
      <c r="AH4" s="83" t="s">
        <v>206</v>
      </c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122"/>
      <c r="AZ4" s="122"/>
      <c r="BA4" s="122"/>
      <c r="BB4" s="122"/>
      <c r="BC4" s="122"/>
      <c r="BD4" s="122"/>
      <c r="BE4" s="166">
        <f t="shared" si="0"/>
        <v>4.5</v>
      </c>
    </row>
    <row r="5" spans="2:57" ht="15.75" customHeight="1" x14ac:dyDescent="0.3">
      <c r="B5" s="196" t="s">
        <v>210</v>
      </c>
      <c r="C5" s="341" t="s">
        <v>196</v>
      </c>
      <c r="D5" s="341"/>
      <c r="E5" s="167"/>
      <c r="F5" s="167"/>
      <c r="G5" s="180" t="s">
        <v>206</v>
      </c>
      <c r="H5" s="180" t="s">
        <v>206</v>
      </c>
      <c r="I5" s="180" t="s">
        <v>206</v>
      </c>
      <c r="J5" s="180" t="s">
        <v>206</v>
      </c>
      <c r="K5" s="180" t="s">
        <v>206</v>
      </c>
      <c r="L5" s="180" t="s">
        <v>206</v>
      </c>
      <c r="M5" s="180" t="s">
        <v>206</v>
      </c>
      <c r="N5" s="180" t="s">
        <v>206</v>
      </c>
      <c r="O5" s="180" t="s">
        <v>206</v>
      </c>
      <c r="P5" s="180" t="s">
        <v>206</v>
      </c>
      <c r="Q5" s="180" t="s">
        <v>206</v>
      </c>
      <c r="R5" s="180" t="s">
        <v>206</v>
      </c>
      <c r="S5" s="180" t="s">
        <v>206</v>
      </c>
      <c r="T5" s="180" t="s">
        <v>206</v>
      </c>
      <c r="U5" s="180" t="s">
        <v>206</v>
      </c>
      <c r="V5" s="180" t="s">
        <v>206</v>
      </c>
      <c r="W5" s="180" t="s">
        <v>206</v>
      </c>
      <c r="X5" s="180" t="s">
        <v>206</v>
      </c>
      <c r="Y5" s="180" t="s">
        <v>206</v>
      </c>
      <c r="Z5" s="180" t="s">
        <v>206</v>
      </c>
      <c r="AA5" s="180" t="s">
        <v>206</v>
      </c>
      <c r="AB5" s="180" t="s">
        <v>206</v>
      </c>
      <c r="AC5" s="180" t="s">
        <v>206</v>
      </c>
      <c r="AD5" s="180" t="s">
        <v>206</v>
      </c>
      <c r="AE5" s="180" t="s">
        <v>206</v>
      </c>
      <c r="AF5" s="180" t="s">
        <v>206</v>
      </c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66">
        <f t="shared" si="0"/>
        <v>6.5</v>
      </c>
    </row>
    <row r="6" spans="2:57" ht="15.75" customHeight="1" x14ac:dyDescent="0.25">
      <c r="B6" s="193"/>
      <c r="C6" s="341" t="s">
        <v>119</v>
      </c>
      <c r="D6" s="341"/>
      <c r="E6" s="185" t="s">
        <v>206</v>
      </c>
      <c r="F6" s="185" t="s">
        <v>206</v>
      </c>
      <c r="G6" s="180" t="s">
        <v>206</v>
      </c>
      <c r="H6" s="180" t="s">
        <v>206</v>
      </c>
      <c r="I6" s="180" t="s">
        <v>206</v>
      </c>
      <c r="J6" s="180" t="s">
        <v>206</v>
      </c>
      <c r="K6" s="180" t="s">
        <v>206</v>
      </c>
      <c r="L6" s="180" t="s">
        <v>206</v>
      </c>
      <c r="M6" s="180" t="s">
        <v>206</v>
      </c>
      <c r="N6" s="180" t="s">
        <v>206</v>
      </c>
      <c r="O6" s="180" t="s">
        <v>206</v>
      </c>
      <c r="P6" s="180" t="s">
        <v>206</v>
      </c>
      <c r="Q6" s="180" t="s">
        <v>206</v>
      </c>
      <c r="R6" s="180" t="s">
        <v>206</v>
      </c>
      <c r="S6" s="180" t="s">
        <v>206</v>
      </c>
      <c r="T6" s="180" t="s">
        <v>206</v>
      </c>
      <c r="U6" s="180" t="s">
        <v>206</v>
      </c>
      <c r="V6" s="180" t="s">
        <v>206</v>
      </c>
      <c r="W6" s="180" t="s">
        <v>206</v>
      </c>
      <c r="X6" s="180" t="s">
        <v>206</v>
      </c>
      <c r="Y6" s="180" t="s">
        <v>206</v>
      </c>
      <c r="Z6" s="180" t="s">
        <v>206</v>
      </c>
      <c r="AA6" s="180" t="s">
        <v>206</v>
      </c>
      <c r="AB6" s="180" t="s">
        <v>206</v>
      </c>
      <c r="AC6" s="180"/>
      <c r="AD6" s="180"/>
      <c r="AE6" s="180"/>
      <c r="AF6" s="180"/>
      <c r="AG6" s="180"/>
      <c r="AH6" s="180"/>
      <c r="AI6" s="180"/>
      <c r="AJ6" s="180"/>
      <c r="AK6" s="83" t="s">
        <v>206</v>
      </c>
      <c r="AL6" s="180" t="s">
        <v>206</v>
      </c>
      <c r="AM6" s="180" t="s">
        <v>206</v>
      </c>
      <c r="AN6" s="180" t="s">
        <v>206</v>
      </c>
      <c r="AO6" s="180" t="s">
        <v>206</v>
      </c>
      <c r="AP6" s="180" t="s">
        <v>206</v>
      </c>
      <c r="AQ6" s="180" t="s">
        <v>206</v>
      </c>
      <c r="AR6" s="180" t="s">
        <v>206</v>
      </c>
      <c r="AS6" s="180" t="s">
        <v>206</v>
      </c>
      <c r="AT6" s="180" t="s">
        <v>206</v>
      </c>
      <c r="AU6" s="180" t="s">
        <v>206</v>
      </c>
      <c r="AV6" s="180" t="s">
        <v>206</v>
      </c>
      <c r="AW6" s="180" t="s">
        <v>206</v>
      </c>
      <c r="AX6" s="180" t="s">
        <v>206</v>
      </c>
      <c r="AY6" s="180"/>
      <c r="AZ6" s="180"/>
      <c r="BA6" s="180"/>
      <c r="BB6" s="180"/>
      <c r="BC6" s="180"/>
      <c r="BD6" s="180"/>
      <c r="BE6" s="181">
        <f t="shared" ref="BE6" si="1">COUNTA(E6:BD6)*0.25</f>
        <v>9.5</v>
      </c>
    </row>
    <row r="7" spans="2:57" ht="15.75" customHeight="1" x14ac:dyDescent="0.3">
      <c r="B7" s="192" t="s">
        <v>211</v>
      </c>
      <c r="C7" s="342" t="s">
        <v>197</v>
      </c>
      <c r="D7" s="342"/>
      <c r="E7" s="185" t="s">
        <v>211</v>
      </c>
      <c r="F7" s="185" t="s">
        <v>211</v>
      </c>
      <c r="G7" s="185" t="s">
        <v>211</v>
      </c>
      <c r="H7" s="185" t="s">
        <v>211</v>
      </c>
      <c r="I7" s="185" t="s">
        <v>211</v>
      </c>
      <c r="J7" s="185" t="s">
        <v>211</v>
      </c>
      <c r="K7" s="185" t="s">
        <v>211</v>
      </c>
      <c r="L7" s="185" t="s">
        <v>211</v>
      </c>
      <c r="M7" s="185" t="s">
        <v>211</v>
      </c>
      <c r="N7" s="185" t="s">
        <v>211</v>
      </c>
      <c r="O7" s="185" t="s">
        <v>211</v>
      </c>
      <c r="P7" s="185" t="s">
        <v>211</v>
      </c>
      <c r="Q7" s="185" t="s">
        <v>211</v>
      </c>
      <c r="R7" s="185" t="s">
        <v>211</v>
      </c>
      <c r="S7" s="185" t="s">
        <v>211</v>
      </c>
      <c r="T7" s="185" t="s">
        <v>211</v>
      </c>
      <c r="U7" s="185" t="s">
        <v>211</v>
      </c>
      <c r="V7" s="185" t="s">
        <v>211</v>
      </c>
      <c r="W7" s="185" t="s">
        <v>211</v>
      </c>
      <c r="X7" s="185" t="s">
        <v>211</v>
      </c>
      <c r="Y7" s="185" t="s">
        <v>211</v>
      </c>
      <c r="Z7" s="185" t="s">
        <v>211</v>
      </c>
      <c r="AA7" s="185" t="s">
        <v>211</v>
      </c>
      <c r="AB7" s="185" t="s">
        <v>211</v>
      </c>
      <c r="AC7" s="180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66">
        <f t="shared" si="0"/>
        <v>6</v>
      </c>
    </row>
    <row r="8" spans="2:57" ht="15.75" customHeight="1" x14ac:dyDescent="0.25">
      <c r="B8" s="176"/>
      <c r="C8" s="343" t="s">
        <v>198</v>
      </c>
      <c r="D8" s="344"/>
      <c r="E8" s="187" t="s">
        <v>208</v>
      </c>
      <c r="F8" s="187" t="s">
        <v>208</v>
      </c>
      <c r="G8" s="187" t="s">
        <v>208</v>
      </c>
      <c r="H8" s="187" t="s">
        <v>208</v>
      </c>
      <c r="I8" s="187" t="s">
        <v>208</v>
      </c>
      <c r="J8" s="187" t="s">
        <v>208</v>
      </c>
      <c r="K8" s="187" t="s">
        <v>208</v>
      </c>
      <c r="L8" s="187" t="s">
        <v>208</v>
      </c>
      <c r="M8" s="187" t="s">
        <v>208</v>
      </c>
      <c r="N8" s="187" t="s">
        <v>208</v>
      </c>
      <c r="O8" s="187" t="s">
        <v>208</v>
      </c>
      <c r="P8" s="187" t="s">
        <v>208</v>
      </c>
      <c r="Q8" s="187" t="s">
        <v>208</v>
      </c>
      <c r="R8" s="187" t="s">
        <v>208</v>
      </c>
      <c r="S8" s="187" t="s">
        <v>208</v>
      </c>
      <c r="T8" s="187" t="s">
        <v>208</v>
      </c>
      <c r="U8" s="187" t="s">
        <v>208</v>
      </c>
      <c r="V8" s="187" t="s">
        <v>208</v>
      </c>
      <c r="W8" s="187" t="s">
        <v>208</v>
      </c>
      <c r="X8" s="187" t="s">
        <v>208</v>
      </c>
      <c r="Y8" s="187" t="s">
        <v>208</v>
      </c>
      <c r="Z8" s="187" t="s">
        <v>208</v>
      </c>
      <c r="AA8" s="187" t="s">
        <v>208</v>
      </c>
      <c r="AB8" s="187" t="s">
        <v>208</v>
      </c>
      <c r="AC8" s="187" t="s">
        <v>208</v>
      </c>
      <c r="AD8" s="187" t="s">
        <v>208</v>
      </c>
      <c r="AE8" s="171"/>
      <c r="AF8" s="171"/>
      <c r="AG8" s="171"/>
      <c r="AH8" s="171"/>
      <c r="AI8" s="171"/>
      <c r="AJ8" s="171"/>
      <c r="AK8" s="171"/>
      <c r="AL8" s="171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66">
        <f t="shared" si="0"/>
        <v>6.5</v>
      </c>
    </row>
    <row r="9" spans="2:57" ht="15.75" customHeight="1" x14ac:dyDescent="0.25">
      <c r="B9" s="176"/>
      <c r="C9" s="345" t="s">
        <v>199</v>
      </c>
      <c r="D9" s="345"/>
      <c r="E9" s="172"/>
      <c r="F9" s="172"/>
      <c r="G9" s="180" t="s">
        <v>208</v>
      </c>
      <c r="H9" s="180" t="s">
        <v>208</v>
      </c>
      <c r="I9" s="180" t="s">
        <v>208</v>
      </c>
      <c r="J9" s="180" t="s">
        <v>208</v>
      </c>
      <c r="K9" s="180" t="s">
        <v>208</v>
      </c>
      <c r="L9" s="180" t="s">
        <v>208</v>
      </c>
      <c r="M9" s="180" t="s">
        <v>208</v>
      </c>
      <c r="N9" s="180" t="s">
        <v>208</v>
      </c>
      <c r="O9" s="180" t="s">
        <v>208</v>
      </c>
      <c r="P9" s="180" t="s">
        <v>208</v>
      </c>
      <c r="Q9" s="180" t="s">
        <v>208</v>
      </c>
      <c r="R9" s="180" t="s">
        <v>208</v>
      </c>
      <c r="S9" s="180" t="s">
        <v>208</v>
      </c>
      <c r="T9" s="180" t="s">
        <v>208</v>
      </c>
      <c r="U9" s="180" t="s">
        <v>208</v>
      </c>
      <c r="V9" s="180" t="s">
        <v>208</v>
      </c>
      <c r="W9" s="180" t="s">
        <v>208</v>
      </c>
      <c r="X9" s="180" t="s">
        <v>208</v>
      </c>
      <c r="Y9" s="180" t="s">
        <v>208</v>
      </c>
      <c r="Z9" s="180" t="s">
        <v>208</v>
      </c>
      <c r="AA9" s="180" t="s">
        <v>208</v>
      </c>
      <c r="AB9" s="180" t="s">
        <v>208</v>
      </c>
      <c r="AC9" s="180" t="s">
        <v>208</v>
      </c>
      <c r="AD9" s="180" t="s">
        <v>208</v>
      </c>
      <c r="AE9" s="180" t="s">
        <v>208</v>
      </c>
      <c r="AF9" s="180" t="s">
        <v>208</v>
      </c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66">
        <f t="shared" si="0"/>
        <v>6.5</v>
      </c>
    </row>
    <row r="10" spans="2:57" ht="15.75" customHeight="1" x14ac:dyDescent="0.25">
      <c r="B10" s="176"/>
      <c r="C10" s="346" t="s">
        <v>200</v>
      </c>
      <c r="D10" s="346"/>
      <c r="E10" s="187" t="s">
        <v>207</v>
      </c>
      <c r="F10" s="187" t="s">
        <v>207</v>
      </c>
      <c r="G10" s="180" t="s">
        <v>207</v>
      </c>
      <c r="H10" s="180" t="s">
        <v>207</v>
      </c>
      <c r="I10" s="180" t="s">
        <v>207</v>
      </c>
      <c r="J10" s="180" t="s">
        <v>207</v>
      </c>
      <c r="K10" s="180" t="s">
        <v>207</v>
      </c>
      <c r="L10" s="180" t="s">
        <v>207</v>
      </c>
      <c r="M10" s="180" t="s">
        <v>207</v>
      </c>
      <c r="N10" s="180" t="s">
        <v>207</v>
      </c>
      <c r="O10" s="180" t="s">
        <v>207</v>
      </c>
      <c r="P10" s="180" t="s">
        <v>207</v>
      </c>
      <c r="Q10" s="180" t="s">
        <v>207</v>
      </c>
      <c r="R10" s="180" t="s">
        <v>207</v>
      </c>
      <c r="S10" s="180" t="s">
        <v>207</v>
      </c>
      <c r="T10" s="180" t="s">
        <v>207</v>
      </c>
      <c r="U10" s="180" t="s">
        <v>207</v>
      </c>
      <c r="V10" s="180" t="s">
        <v>207</v>
      </c>
      <c r="W10" s="180" t="s">
        <v>207</v>
      </c>
      <c r="X10" s="180" t="s">
        <v>207</v>
      </c>
      <c r="Y10" s="180" t="s">
        <v>207</v>
      </c>
      <c r="Z10" s="180" t="s">
        <v>207</v>
      </c>
      <c r="AA10" s="180" t="s">
        <v>207</v>
      </c>
      <c r="AB10" s="180" t="s">
        <v>207</v>
      </c>
      <c r="AC10" s="180" t="s">
        <v>207</v>
      </c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66">
        <f t="shared" si="0"/>
        <v>6.25</v>
      </c>
    </row>
    <row r="11" spans="2:57" x14ac:dyDescent="0.25">
      <c r="B11" s="284"/>
      <c r="C11" s="339" t="s">
        <v>201</v>
      </c>
      <c r="D11" s="340"/>
      <c r="E11" s="172"/>
      <c r="F11" s="187" t="s">
        <v>207</v>
      </c>
      <c r="G11" s="180" t="s">
        <v>207</v>
      </c>
      <c r="H11" s="180" t="s">
        <v>207</v>
      </c>
      <c r="I11" s="180" t="s">
        <v>207</v>
      </c>
      <c r="J11" s="180" t="s">
        <v>207</v>
      </c>
      <c r="K11" s="180" t="s">
        <v>207</v>
      </c>
      <c r="L11" s="180" t="s">
        <v>207</v>
      </c>
      <c r="M11" s="180" t="s">
        <v>207</v>
      </c>
      <c r="N11" s="180" t="s">
        <v>207</v>
      </c>
      <c r="O11" s="180" t="s">
        <v>207</v>
      </c>
      <c r="P11" s="180" t="s">
        <v>207</v>
      </c>
      <c r="Q11" s="180" t="s">
        <v>207</v>
      </c>
      <c r="R11" s="180" t="s">
        <v>207</v>
      </c>
      <c r="S11" s="180" t="s">
        <v>207</v>
      </c>
      <c r="T11" s="180" t="s">
        <v>207</v>
      </c>
      <c r="U11" s="180" t="s">
        <v>207</v>
      </c>
      <c r="V11" s="180" t="s">
        <v>207</v>
      </c>
      <c r="W11" s="180" t="s">
        <v>207</v>
      </c>
      <c r="X11" s="180" t="s">
        <v>207</v>
      </c>
      <c r="Y11" s="180" t="s">
        <v>207</v>
      </c>
      <c r="Z11" s="180" t="s">
        <v>207</v>
      </c>
      <c r="AA11" s="180" t="s">
        <v>207</v>
      </c>
      <c r="AB11" s="180" t="s">
        <v>207</v>
      </c>
      <c r="AC11" s="180" t="s">
        <v>207</v>
      </c>
      <c r="AD11" s="180" t="s">
        <v>207</v>
      </c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66">
        <f t="shared" si="0"/>
        <v>6.25</v>
      </c>
    </row>
    <row r="12" spans="2:57" x14ac:dyDescent="0.25">
      <c r="B12" s="284"/>
      <c r="C12" s="347" t="s">
        <v>202</v>
      </c>
      <c r="D12" s="347"/>
      <c r="E12" s="187"/>
      <c r="F12" s="187"/>
      <c r="G12" s="122"/>
      <c r="H12" s="122"/>
      <c r="I12" s="122"/>
      <c r="J12" s="122"/>
      <c r="K12" s="122"/>
      <c r="L12" s="83"/>
      <c r="M12" s="122"/>
      <c r="N12" s="122"/>
      <c r="O12" s="122"/>
      <c r="P12" s="122"/>
      <c r="Q12" s="180" t="s">
        <v>212</v>
      </c>
      <c r="R12" s="180" t="s">
        <v>212</v>
      </c>
      <c r="S12" s="180" t="s">
        <v>212</v>
      </c>
      <c r="T12" s="180" t="s">
        <v>212</v>
      </c>
      <c r="U12" s="180" t="s">
        <v>212</v>
      </c>
      <c r="V12" s="180" t="s">
        <v>212</v>
      </c>
      <c r="W12" s="180" t="s">
        <v>212</v>
      </c>
      <c r="X12" s="180" t="s">
        <v>212</v>
      </c>
      <c r="Y12" s="180" t="s">
        <v>212</v>
      </c>
      <c r="Z12" s="180" t="s">
        <v>212</v>
      </c>
      <c r="AA12" s="180" t="s">
        <v>212</v>
      </c>
      <c r="AB12" s="180" t="s">
        <v>212</v>
      </c>
      <c r="AC12" s="180" t="s">
        <v>212</v>
      </c>
      <c r="AD12" s="180" t="s">
        <v>212</v>
      </c>
      <c r="AE12" s="180" t="s">
        <v>212</v>
      </c>
      <c r="AF12" s="180" t="s">
        <v>212</v>
      </c>
      <c r="AG12" s="180" t="s">
        <v>212</v>
      </c>
      <c r="AH12" s="180" t="s">
        <v>212</v>
      </c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166">
        <f t="shared" si="0"/>
        <v>4.5</v>
      </c>
    </row>
    <row r="13" spans="2:57" hidden="1" x14ac:dyDescent="0.25">
      <c r="B13" s="284"/>
      <c r="C13" s="320"/>
      <c r="D13" s="320"/>
      <c r="E13" s="172"/>
      <c r="F13" s="17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66">
        <f t="shared" si="0"/>
        <v>0</v>
      </c>
    </row>
    <row r="14" spans="2:57" hidden="1" x14ac:dyDescent="0.25">
      <c r="B14" s="284"/>
      <c r="C14" s="315"/>
      <c r="D14" s="315"/>
      <c r="E14" s="167"/>
      <c r="F14" s="167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66">
        <f t="shared" si="0"/>
        <v>0</v>
      </c>
    </row>
    <row r="15" spans="2:57" hidden="1" x14ac:dyDescent="0.25">
      <c r="B15" s="284"/>
      <c r="C15" s="315"/>
      <c r="D15" s="315"/>
      <c r="E15" s="167"/>
      <c r="F15" s="167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66">
        <f t="shared" si="0"/>
        <v>0</v>
      </c>
    </row>
    <row r="16" spans="2:57" hidden="1" x14ac:dyDescent="0.25">
      <c r="B16" s="284"/>
      <c r="C16" s="316"/>
      <c r="D16" s="317"/>
      <c r="E16" s="168"/>
      <c r="F16" s="168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66">
        <f t="shared" si="0"/>
        <v>0</v>
      </c>
    </row>
    <row r="17" spans="2:57" x14ac:dyDescent="0.25">
      <c r="B17" s="285"/>
      <c r="C17" s="291" t="s">
        <v>0</v>
      </c>
      <c r="D17" s="291"/>
      <c r="E17" s="164">
        <f t="shared" ref="E17:F17" si="2">COUNTA(E3:E15)*0.25</f>
        <v>1</v>
      </c>
      <c r="F17" s="164">
        <f t="shared" si="2"/>
        <v>1.25</v>
      </c>
      <c r="G17" s="122">
        <f>COUNTA(G3:G15)*0.25</f>
        <v>2</v>
      </c>
      <c r="H17" s="122">
        <f t="shared" ref="H17:BD17" si="3">COUNTA(H3:H15)*0.25</f>
        <v>2</v>
      </c>
      <c r="I17" s="122">
        <f t="shared" si="3"/>
        <v>2</v>
      </c>
      <c r="J17" s="122">
        <f t="shared" si="3"/>
        <v>2</v>
      </c>
      <c r="K17" s="122">
        <f t="shared" si="3"/>
        <v>2</v>
      </c>
      <c r="L17" s="122">
        <f t="shared" si="3"/>
        <v>2</v>
      </c>
      <c r="M17" s="122">
        <f t="shared" si="3"/>
        <v>2</v>
      </c>
      <c r="N17" s="122">
        <f t="shared" si="3"/>
        <v>2</v>
      </c>
      <c r="O17" s="122">
        <f t="shared" si="3"/>
        <v>2</v>
      </c>
      <c r="P17" s="122">
        <f t="shared" si="3"/>
        <v>2</v>
      </c>
      <c r="Q17" s="122">
        <f t="shared" si="3"/>
        <v>2.5</v>
      </c>
      <c r="R17" s="122">
        <f t="shared" si="3"/>
        <v>2.5</v>
      </c>
      <c r="S17" s="122">
        <f t="shared" si="3"/>
        <v>2.5</v>
      </c>
      <c r="T17" s="122">
        <f t="shared" si="3"/>
        <v>2.5</v>
      </c>
      <c r="U17" s="122">
        <f t="shared" si="3"/>
        <v>2.5</v>
      </c>
      <c r="V17" s="122">
        <f t="shared" si="3"/>
        <v>2.5</v>
      </c>
      <c r="W17" s="122">
        <f t="shared" si="3"/>
        <v>2.5</v>
      </c>
      <c r="X17" s="122">
        <f t="shared" si="3"/>
        <v>2.5</v>
      </c>
      <c r="Y17" s="122">
        <f t="shared" si="3"/>
        <v>2.5</v>
      </c>
      <c r="Z17" s="122">
        <f t="shared" si="3"/>
        <v>2.5</v>
      </c>
      <c r="AA17" s="122">
        <f t="shared" si="3"/>
        <v>2.5</v>
      </c>
      <c r="AB17" s="122">
        <f t="shared" si="3"/>
        <v>2.5</v>
      </c>
      <c r="AC17" s="122">
        <f t="shared" si="3"/>
        <v>2</v>
      </c>
      <c r="AD17" s="122">
        <f t="shared" si="3"/>
        <v>1.75</v>
      </c>
      <c r="AE17" s="122">
        <f t="shared" si="3"/>
        <v>1</v>
      </c>
      <c r="AF17" s="122">
        <f t="shared" si="3"/>
        <v>1</v>
      </c>
      <c r="AG17" s="122">
        <f t="shared" si="3"/>
        <v>0.5</v>
      </c>
      <c r="AH17" s="122">
        <f t="shared" si="3"/>
        <v>0.5</v>
      </c>
      <c r="AI17" s="122">
        <f t="shared" si="3"/>
        <v>0</v>
      </c>
      <c r="AJ17" s="122">
        <f t="shared" si="3"/>
        <v>0</v>
      </c>
      <c r="AK17" s="122">
        <f t="shared" si="3"/>
        <v>0.25</v>
      </c>
      <c r="AL17" s="122">
        <f t="shared" si="3"/>
        <v>0.25</v>
      </c>
      <c r="AM17" s="122">
        <f t="shared" si="3"/>
        <v>0.25</v>
      </c>
      <c r="AN17" s="122">
        <f t="shared" si="3"/>
        <v>0.25</v>
      </c>
      <c r="AO17" s="122">
        <f t="shared" si="3"/>
        <v>0.25</v>
      </c>
      <c r="AP17" s="122">
        <f t="shared" si="3"/>
        <v>0.25</v>
      </c>
      <c r="AQ17" s="122">
        <f t="shared" si="3"/>
        <v>0.25</v>
      </c>
      <c r="AR17" s="122">
        <f t="shared" si="3"/>
        <v>0.25</v>
      </c>
      <c r="AS17" s="122">
        <f t="shared" si="3"/>
        <v>0.25</v>
      </c>
      <c r="AT17" s="122">
        <f t="shared" si="3"/>
        <v>0.25</v>
      </c>
      <c r="AU17" s="122">
        <f t="shared" si="3"/>
        <v>0.25</v>
      </c>
      <c r="AV17" s="122">
        <f t="shared" si="3"/>
        <v>0.25</v>
      </c>
      <c r="AW17" s="122">
        <f t="shared" si="3"/>
        <v>0.25</v>
      </c>
      <c r="AX17" s="122">
        <f t="shared" si="3"/>
        <v>0.25</v>
      </c>
      <c r="AY17" s="122">
        <f t="shared" si="3"/>
        <v>0</v>
      </c>
      <c r="AZ17" s="122">
        <f t="shared" si="3"/>
        <v>0</v>
      </c>
      <c r="BA17" s="122">
        <f t="shared" si="3"/>
        <v>0</v>
      </c>
      <c r="BB17" s="122">
        <f t="shared" si="3"/>
        <v>0</v>
      </c>
      <c r="BC17" s="122">
        <f t="shared" si="3"/>
        <v>0</v>
      </c>
      <c r="BD17" s="122">
        <f t="shared" si="3"/>
        <v>0</v>
      </c>
      <c r="BE17" s="129">
        <f>SUM(E17:BD17)</f>
        <v>62.5</v>
      </c>
    </row>
    <row r="18" spans="2:57" x14ac:dyDescent="0.25">
      <c r="G18" s="5" t="s">
        <v>82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18"/>
    </row>
    <row r="19" spans="2:57" s="1" customFormat="1" ht="18.75" x14ac:dyDescent="0.3">
      <c r="B19" s="282" t="s">
        <v>185</v>
      </c>
      <c r="C19" s="283"/>
      <c r="D19" s="283"/>
      <c r="E19" s="131" t="s">
        <v>190</v>
      </c>
      <c r="F19" s="131" t="s">
        <v>189</v>
      </c>
      <c r="G19" s="131" t="s">
        <v>131</v>
      </c>
      <c r="H19" s="11" t="s">
        <v>130</v>
      </c>
      <c r="I19" s="11" t="s">
        <v>132</v>
      </c>
      <c r="J19" s="11" t="s">
        <v>133</v>
      </c>
      <c r="K19" s="11" t="s">
        <v>134</v>
      </c>
      <c r="L19" s="11" t="s">
        <v>135</v>
      </c>
      <c r="M19" s="11" t="s">
        <v>136</v>
      </c>
      <c r="N19" s="11" t="s">
        <v>137</v>
      </c>
      <c r="O19" s="161" t="s">
        <v>138</v>
      </c>
      <c r="P19" s="161" t="s">
        <v>139</v>
      </c>
      <c r="Q19" s="162" t="s">
        <v>140</v>
      </c>
      <c r="R19" s="162" t="s">
        <v>141</v>
      </c>
      <c r="S19" s="161" t="s">
        <v>142</v>
      </c>
      <c r="T19" s="161" t="s">
        <v>143</v>
      </c>
      <c r="U19" s="161" t="s">
        <v>179</v>
      </c>
      <c r="V19" s="161" t="s">
        <v>144</v>
      </c>
      <c r="W19" s="161" t="s">
        <v>145</v>
      </c>
      <c r="X19" s="161" t="s">
        <v>146</v>
      </c>
      <c r="Y19" s="161" t="s">
        <v>147</v>
      </c>
      <c r="Z19" s="161" t="s">
        <v>148</v>
      </c>
      <c r="AA19" s="161" t="s">
        <v>149</v>
      </c>
      <c r="AB19" s="161" t="s">
        <v>150</v>
      </c>
      <c r="AC19" s="161" t="s">
        <v>151</v>
      </c>
      <c r="AD19" s="161" t="s">
        <v>152</v>
      </c>
      <c r="AE19" s="161" t="s">
        <v>153</v>
      </c>
      <c r="AF19" s="161" t="s">
        <v>154</v>
      </c>
      <c r="AG19" s="161" t="s">
        <v>155</v>
      </c>
      <c r="AH19" s="161" t="s">
        <v>156</v>
      </c>
      <c r="AI19" s="161" t="s">
        <v>157</v>
      </c>
      <c r="AJ19" s="161" t="s">
        <v>158</v>
      </c>
      <c r="AK19" s="161" t="s">
        <v>159</v>
      </c>
      <c r="AL19" s="161" t="s">
        <v>160</v>
      </c>
      <c r="AM19" s="161" t="s">
        <v>161</v>
      </c>
      <c r="AN19" s="161" t="s">
        <v>162</v>
      </c>
      <c r="AO19" s="161" t="s">
        <v>163</v>
      </c>
      <c r="AP19" s="161" t="s">
        <v>164</v>
      </c>
      <c r="AQ19" s="161" t="s">
        <v>165</v>
      </c>
      <c r="AR19" s="161" t="s">
        <v>166</v>
      </c>
      <c r="AS19" s="161" t="s">
        <v>180</v>
      </c>
      <c r="AT19" s="161" t="s">
        <v>181</v>
      </c>
      <c r="AU19" s="161" t="s">
        <v>167</v>
      </c>
      <c r="AV19" s="161" t="s">
        <v>168</v>
      </c>
      <c r="AW19" s="161" t="s">
        <v>169</v>
      </c>
      <c r="AX19" s="161" t="s">
        <v>170</v>
      </c>
      <c r="AY19" s="161" t="s">
        <v>171</v>
      </c>
      <c r="AZ19" s="161" t="s">
        <v>172</v>
      </c>
      <c r="BA19" s="161" t="s">
        <v>173</v>
      </c>
      <c r="BB19" s="161" t="s">
        <v>174</v>
      </c>
      <c r="BC19" s="161" t="s">
        <v>175</v>
      </c>
      <c r="BD19" s="161" t="s">
        <v>176</v>
      </c>
      <c r="BE19" s="129" t="s">
        <v>178</v>
      </c>
    </row>
    <row r="20" spans="2:57" ht="18.75" x14ac:dyDescent="0.3">
      <c r="B20" s="194" t="s">
        <v>203</v>
      </c>
      <c r="C20" s="341" t="s">
        <v>194</v>
      </c>
      <c r="D20" s="341"/>
      <c r="E20" s="180"/>
      <c r="F20" s="180"/>
      <c r="G20" s="180" t="s">
        <v>206</v>
      </c>
      <c r="H20" s="180" t="s">
        <v>206</v>
      </c>
      <c r="I20" s="180" t="s">
        <v>206</v>
      </c>
      <c r="J20" s="180" t="s">
        <v>206</v>
      </c>
      <c r="K20" s="180" t="s">
        <v>206</v>
      </c>
      <c r="L20" s="180" t="s">
        <v>206</v>
      </c>
      <c r="M20" s="180" t="s">
        <v>206</v>
      </c>
      <c r="N20" s="180" t="s">
        <v>206</v>
      </c>
      <c r="O20" s="180" t="s">
        <v>206</v>
      </c>
      <c r="P20" s="180" t="s">
        <v>206</v>
      </c>
      <c r="Q20" s="180" t="s">
        <v>206</v>
      </c>
      <c r="R20" s="180" t="s">
        <v>206</v>
      </c>
      <c r="S20" s="180" t="s">
        <v>206</v>
      </c>
      <c r="T20" s="180" t="s">
        <v>206</v>
      </c>
      <c r="U20" s="180" t="s">
        <v>206</v>
      </c>
      <c r="V20" s="180" t="s">
        <v>206</v>
      </c>
      <c r="W20" s="180" t="s">
        <v>206</v>
      </c>
      <c r="X20" s="180" t="s">
        <v>206</v>
      </c>
      <c r="Y20" s="180" t="s">
        <v>206</v>
      </c>
      <c r="Z20" s="180" t="s">
        <v>206</v>
      </c>
      <c r="AA20" s="122"/>
      <c r="AB20" s="122"/>
      <c r="AC20" s="122"/>
      <c r="AD20" s="122"/>
      <c r="AE20" s="122"/>
      <c r="AF20" s="122"/>
      <c r="AG20" s="122"/>
      <c r="AH20" s="164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34">
        <f t="shared" ref="BE20:BE33" si="4">COUNTA(E20:BD20)*0.25</f>
        <v>5</v>
      </c>
    </row>
    <row r="21" spans="2:57" ht="18.75" x14ac:dyDescent="0.3">
      <c r="B21" s="195" t="s">
        <v>204</v>
      </c>
      <c r="C21" s="341" t="s">
        <v>195</v>
      </c>
      <c r="D21" s="341"/>
      <c r="E21" s="167"/>
      <c r="F21" s="167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22"/>
      <c r="AZ21" s="122"/>
      <c r="BA21" s="122"/>
      <c r="BB21" s="122"/>
      <c r="BC21" s="122"/>
      <c r="BD21" s="122"/>
      <c r="BE21" s="134">
        <f t="shared" si="4"/>
        <v>0</v>
      </c>
    </row>
    <row r="22" spans="2:57" ht="15.75" customHeight="1" x14ac:dyDescent="0.3">
      <c r="B22" s="196" t="s">
        <v>210</v>
      </c>
      <c r="C22" s="341" t="s">
        <v>196</v>
      </c>
      <c r="D22" s="341"/>
      <c r="E22" s="167"/>
      <c r="F22" s="167"/>
      <c r="G22" s="180" t="s">
        <v>206</v>
      </c>
      <c r="H22" s="180" t="s">
        <v>206</v>
      </c>
      <c r="I22" s="191" t="s">
        <v>206</v>
      </c>
      <c r="J22" s="191" t="s">
        <v>206</v>
      </c>
      <c r="K22" s="191" t="s">
        <v>206</v>
      </c>
      <c r="L22" s="191" t="s">
        <v>206</v>
      </c>
      <c r="M22" s="191" t="s">
        <v>206</v>
      </c>
      <c r="N22" s="191" t="s">
        <v>206</v>
      </c>
      <c r="O22" s="191" t="s">
        <v>206</v>
      </c>
      <c r="P22" s="191" t="s">
        <v>206</v>
      </c>
      <c r="Q22" s="191" t="s">
        <v>206</v>
      </c>
      <c r="R22" s="191" t="s">
        <v>206</v>
      </c>
      <c r="S22" s="191" t="s">
        <v>206</v>
      </c>
      <c r="T22" s="191" t="s">
        <v>206</v>
      </c>
      <c r="U22" s="180" t="s">
        <v>206</v>
      </c>
      <c r="V22" s="180" t="s">
        <v>206</v>
      </c>
      <c r="W22" s="180" t="s">
        <v>206</v>
      </c>
      <c r="X22" s="180" t="s">
        <v>206</v>
      </c>
      <c r="Y22" s="180" t="s">
        <v>206</v>
      </c>
      <c r="Z22" s="180" t="s">
        <v>206</v>
      </c>
      <c r="AA22" s="180" t="s">
        <v>206</v>
      </c>
      <c r="AB22" s="180" t="s">
        <v>206</v>
      </c>
      <c r="AC22" s="122"/>
      <c r="AD22" s="122"/>
      <c r="AE22" s="122"/>
      <c r="AF22" s="122"/>
      <c r="AG22" s="122"/>
      <c r="AH22" s="122"/>
      <c r="AI22" s="164"/>
      <c r="AJ22" s="164"/>
      <c r="AK22" s="180" t="s">
        <v>206</v>
      </c>
      <c r="AL22" s="180" t="s">
        <v>206</v>
      </c>
      <c r="AM22" s="180" t="s">
        <v>206</v>
      </c>
      <c r="AN22" s="180" t="s">
        <v>206</v>
      </c>
      <c r="AO22" s="180" t="s">
        <v>206</v>
      </c>
      <c r="AP22" s="180" t="s">
        <v>206</v>
      </c>
      <c r="AQ22" s="180" t="s">
        <v>206</v>
      </c>
      <c r="AR22" s="180" t="s">
        <v>206</v>
      </c>
      <c r="AS22" s="180" t="s">
        <v>206</v>
      </c>
      <c r="AT22" s="180" t="s">
        <v>206</v>
      </c>
      <c r="AU22" s="180" t="s">
        <v>206</v>
      </c>
      <c r="AV22" s="180" t="s">
        <v>206</v>
      </c>
      <c r="AW22" s="180" t="s">
        <v>206</v>
      </c>
      <c r="AX22" s="180" t="s">
        <v>206</v>
      </c>
      <c r="AY22" s="164"/>
      <c r="AZ22" s="164"/>
      <c r="BA22" s="164"/>
      <c r="BB22" s="164"/>
      <c r="BC22" s="164"/>
      <c r="BD22" s="164"/>
      <c r="BE22" s="134">
        <f t="shared" si="4"/>
        <v>9</v>
      </c>
    </row>
    <row r="23" spans="2:57" ht="15.75" customHeight="1" x14ac:dyDescent="0.3">
      <c r="B23" s="192" t="s">
        <v>211</v>
      </c>
      <c r="C23" s="341" t="s">
        <v>119</v>
      </c>
      <c r="D23" s="341"/>
      <c r="E23" s="180" t="s">
        <v>206</v>
      </c>
      <c r="F23" s="180" t="s">
        <v>206</v>
      </c>
      <c r="G23" s="180" t="s">
        <v>206</v>
      </c>
      <c r="H23" s="180" t="s">
        <v>206</v>
      </c>
      <c r="I23" s="180" t="s">
        <v>206</v>
      </c>
      <c r="J23" s="180" t="s">
        <v>206</v>
      </c>
      <c r="K23" s="180" t="s">
        <v>206</v>
      </c>
      <c r="L23" s="180" t="s">
        <v>206</v>
      </c>
      <c r="M23" s="180" t="s">
        <v>206</v>
      </c>
      <c r="N23" s="180" t="s">
        <v>206</v>
      </c>
      <c r="O23" s="180" t="s">
        <v>206</v>
      </c>
      <c r="P23" s="180" t="s">
        <v>206</v>
      </c>
      <c r="Q23" s="180" t="s">
        <v>206</v>
      </c>
      <c r="R23" s="180" t="s">
        <v>206</v>
      </c>
      <c r="S23" s="180" t="s">
        <v>206</v>
      </c>
      <c r="T23" s="180" t="s">
        <v>206</v>
      </c>
      <c r="U23" s="180" t="s">
        <v>206</v>
      </c>
      <c r="V23" s="180" t="s">
        <v>206</v>
      </c>
      <c r="W23" s="180" t="s">
        <v>206</v>
      </c>
      <c r="X23" s="180" t="s">
        <v>206</v>
      </c>
      <c r="Y23" s="180" t="s">
        <v>206</v>
      </c>
      <c r="Z23" s="180" t="s">
        <v>206</v>
      </c>
      <c r="AA23" s="180" t="s">
        <v>206</v>
      </c>
      <c r="AB23" s="180" t="s">
        <v>206</v>
      </c>
      <c r="AC23" s="164"/>
      <c r="AD23" s="164"/>
      <c r="AE23" s="164"/>
      <c r="AF23" s="164"/>
      <c r="AG23" s="164"/>
      <c r="AH23" s="164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32"/>
      <c r="BD23" s="132"/>
      <c r="BE23" s="134">
        <f t="shared" si="4"/>
        <v>6</v>
      </c>
    </row>
    <row r="24" spans="2:57" ht="15.75" customHeight="1" x14ac:dyDescent="0.25">
      <c r="B24" s="193"/>
      <c r="C24" s="342" t="s">
        <v>197</v>
      </c>
      <c r="D24" s="342"/>
      <c r="E24" s="185" t="s">
        <v>211</v>
      </c>
      <c r="F24" s="185" t="s">
        <v>211</v>
      </c>
      <c r="G24" s="185" t="s">
        <v>211</v>
      </c>
      <c r="H24" s="185" t="s">
        <v>211</v>
      </c>
      <c r="I24" s="185" t="s">
        <v>211</v>
      </c>
      <c r="J24" s="185" t="s">
        <v>211</v>
      </c>
      <c r="K24" s="185" t="s">
        <v>211</v>
      </c>
      <c r="L24" s="185" t="s">
        <v>211</v>
      </c>
      <c r="M24" s="185" t="s">
        <v>211</v>
      </c>
      <c r="N24" s="185" t="s">
        <v>211</v>
      </c>
      <c r="O24" s="185" t="s">
        <v>211</v>
      </c>
      <c r="P24" s="185" t="s">
        <v>211</v>
      </c>
      <c r="Q24" s="185" t="s">
        <v>211</v>
      </c>
      <c r="R24" s="185" t="s">
        <v>211</v>
      </c>
      <c r="S24" s="185" t="s">
        <v>211</v>
      </c>
      <c r="T24" s="185" t="s">
        <v>211</v>
      </c>
      <c r="U24" s="185" t="s">
        <v>211</v>
      </c>
      <c r="V24" s="185" t="s">
        <v>211</v>
      </c>
      <c r="W24" s="185" t="s">
        <v>211</v>
      </c>
      <c r="X24" s="185" t="s">
        <v>211</v>
      </c>
      <c r="Y24" s="185" t="s">
        <v>211</v>
      </c>
      <c r="Z24" s="185" t="s">
        <v>211</v>
      </c>
      <c r="AA24" s="185" t="s">
        <v>211</v>
      </c>
      <c r="AB24" s="185" t="s">
        <v>211</v>
      </c>
      <c r="AC24" s="122"/>
      <c r="AD24" s="122"/>
      <c r="AE24" s="122"/>
      <c r="AF24" s="122"/>
      <c r="AG24" s="122"/>
      <c r="AH24" s="122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34">
        <f t="shared" si="4"/>
        <v>6</v>
      </c>
    </row>
    <row r="25" spans="2:57" ht="15.75" customHeight="1" x14ac:dyDescent="0.25">
      <c r="B25" s="176"/>
      <c r="C25" s="343" t="s">
        <v>198</v>
      </c>
      <c r="D25" s="344"/>
      <c r="E25" s="187" t="s">
        <v>208</v>
      </c>
      <c r="F25" s="187" t="s">
        <v>208</v>
      </c>
      <c r="G25" s="180" t="s">
        <v>208</v>
      </c>
      <c r="H25" s="180" t="s">
        <v>208</v>
      </c>
      <c r="I25" s="180" t="s">
        <v>208</v>
      </c>
      <c r="J25" s="180" t="s">
        <v>208</v>
      </c>
      <c r="K25" s="180" t="s">
        <v>208</v>
      </c>
      <c r="L25" s="180" t="s">
        <v>208</v>
      </c>
      <c r="M25" s="180" t="s">
        <v>208</v>
      </c>
      <c r="N25" s="180" t="s">
        <v>208</v>
      </c>
      <c r="O25" s="180" t="s">
        <v>208</v>
      </c>
      <c r="P25" s="180" t="s">
        <v>208</v>
      </c>
      <c r="Q25" s="180" t="s">
        <v>208</v>
      </c>
      <c r="R25" s="180" t="s">
        <v>208</v>
      </c>
      <c r="S25" s="180" t="s">
        <v>208</v>
      </c>
      <c r="T25" s="180" t="s">
        <v>208</v>
      </c>
      <c r="U25" s="180" t="s">
        <v>208</v>
      </c>
      <c r="V25" s="180" t="s">
        <v>208</v>
      </c>
      <c r="W25" s="180" t="s">
        <v>208</v>
      </c>
      <c r="X25" s="180" t="s">
        <v>208</v>
      </c>
      <c r="Y25" s="180" t="s">
        <v>208</v>
      </c>
      <c r="Z25" s="180" t="s">
        <v>208</v>
      </c>
      <c r="AA25" s="122"/>
      <c r="AB25" s="122"/>
      <c r="AC25" s="122"/>
      <c r="AD25" s="122"/>
      <c r="AE25" s="122"/>
      <c r="AF25" s="180"/>
      <c r="AG25" s="180"/>
      <c r="AH25" s="180"/>
      <c r="AI25" s="180"/>
      <c r="AJ25" s="180"/>
      <c r="AK25" s="122"/>
      <c r="AL25" s="122"/>
      <c r="AM25" s="132"/>
      <c r="AN25" s="132"/>
      <c r="AO25" s="132"/>
      <c r="AP25" s="13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34">
        <f t="shared" si="4"/>
        <v>5.5</v>
      </c>
    </row>
    <row r="26" spans="2:57" ht="15.75" customHeight="1" x14ac:dyDescent="0.25">
      <c r="B26" s="176"/>
      <c r="C26" s="345" t="s">
        <v>199</v>
      </c>
      <c r="D26" s="345"/>
      <c r="E26" s="185"/>
      <c r="F26" s="185"/>
      <c r="G26" s="186" t="s">
        <v>208</v>
      </c>
      <c r="H26" s="186" t="s">
        <v>208</v>
      </c>
      <c r="I26" s="186" t="s">
        <v>208</v>
      </c>
      <c r="J26" s="186" t="s">
        <v>208</v>
      </c>
      <c r="K26" s="186" t="s">
        <v>208</v>
      </c>
      <c r="L26" s="186" t="s">
        <v>208</v>
      </c>
      <c r="M26" s="186" t="s">
        <v>208</v>
      </c>
      <c r="N26" s="186" t="s">
        <v>208</v>
      </c>
      <c r="O26" s="186" t="s">
        <v>208</v>
      </c>
      <c r="P26" s="186" t="s">
        <v>208</v>
      </c>
      <c r="Q26" s="186" t="s">
        <v>208</v>
      </c>
      <c r="R26" s="186" t="s">
        <v>208</v>
      </c>
      <c r="S26" s="186" t="s">
        <v>208</v>
      </c>
      <c r="T26" s="186" t="s">
        <v>208</v>
      </c>
      <c r="U26" s="186" t="s">
        <v>208</v>
      </c>
      <c r="V26" s="186" t="s">
        <v>208</v>
      </c>
      <c r="W26" s="186" t="s">
        <v>208</v>
      </c>
      <c r="X26" s="186" t="s">
        <v>208</v>
      </c>
      <c r="Y26" s="186" t="s">
        <v>208</v>
      </c>
      <c r="Z26" s="186" t="s">
        <v>208</v>
      </c>
      <c r="AA26" s="186" t="s">
        <v>208</v>
      </c>
      <c r="AB26" s="186" t="s">
        <v>208</v>
      </c>
      <c r="AC26" s="186" t="s">
        <v>208</v>
      </c>
      <c r="AD26" s="186" t="s">
        <v>208</v>
      </c>
      <c r="AE26" s="180"/>
      <c r="AF26" s="180"/>
      <c r="AG26" s="180"/>
      <c r="AH26" s="180"/>
      <c r="AI26" s="180"/>
      <c r="AJ26" s="180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34">
        <f t="shared" si="4"/>
        <v>6</v>
      </c>
    </row>
    <row r="27" spans="2:57" ht="21" x14ac:dyDescent="0.25">
      <c r="B27" s="176"/>
      <c r="C27" s="346" t="s">
        <v>200</v>
      </c>
      <c r="D27" s="346"/>
      <c r="E27" s="186" t="s">
        <v>207</v>
      </c>
      <c r="F27" s="186" t="s">
        <v>207</v>
      </c>
      <c r="G27" s="180" t="s">
        <v>207</v>
      </c>
      <c r="H27" s="180" t="s">
        <v>207</v>
      </c>
      <c r="I27" s="180" t="s">
        <v>207</v>
      </c>
      <c r="J27" s="180" t="s">
        <v>207</v>
      </c>
      <c r="K27" s="180" t="s">
        <v>207</v>
      </c>
      <c r="L27" s="180" t="s">
        <v>207</v>
      </c>
      <c r="M27" s="180" t="s">
        <v>207</v>
      </c>
      <c r="N27" s="180" t="s">
        <v>207</v>
      </c>
      <c r="O27" s="180" t="s">
        <v>207</v>
      </c>
      <c r="P27" s="180" t="s">
        <v>207</v>
      </c>
      <c r="Q27" s="180" t="s">
        <v>207</v>
      </c>
      <c r="R27" s="180" t="s">
        <v>207</v>
      </c>
      <c r="S27" s="180" t="s">
        <v>207</v>
      </c>
      <c r="T27" s="180" t="s">
        <v>207</v>
      </c>
      <c r="U27" s="180" t="s">
        <v>207</v>
      </c>
      <c r="V27" s="180" t="s">
        <v>207</v>
      </c>
      <c r="W27" s="180" t="s">
        <v>207</v>
      </c>
      <c r="X27" s="180" t="s">
        <v>207</v>
      </c>
      <c r="Y27" s="180" t="s">
        <v>207</v>
      </c>
      <c r="Z27" s="180" t="s">
        <v>207</v>
      </c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34">
        <f t="shared" si="4"/>
        <v>5.5</v>
      </c>
    </row>
    <row r="28" spans="2:57" ht="21" customHeight="1" x14ac:dyDescent="0.25">
      <c r="B28" s="284"/>
      <c r="C28" s="339" t="s">
        <v>201</v>
      </c>
      <c r="D28" s="340"/>
      <c r="E28" s="180"/>
      <c r="F28" s="180" t="s">
        <v>207</v>
      </c>
      <c r="G28" s="180" t="s">
        <v>207</v>
      </c>
      <c r="H28" s="180" t="s">
        <v>207</v>
      </c>
      <c r="I28" s="180" t="s">
        <v>207</v>
      </c>
      <c r="J28" s="180" t="s">
        <v>207</v>
      </c>
      <c r="K28" s="180" t="s">
        <v>207</v>
      </c>
      <c r="L28" s="180" t="s">
        <v>207</v>
      </c>
      <c r="M28" s="180" t="s">
        <v>207</v>
      </c>
      <c r="N28" s="180" t="s">
        <v>207</v>
      </c>
      <c r="O28" s="180" t="s">
        <v>207</v>
      </c>
      <c r="P28" s="180" t="s">
        <v>207</v>
      </c>
      <c r="Q28" s="180" t="s">
        <v>207</v>
      </c>
      <c r="R28" s="180" t="s">
        <v>207</v>
      </c>
      <c r="S28" s="180" t="s">
        <v>207</v>
      </c>
      <c r="T28" s="180" t="s">
        <v>207</v>
      </c>
      <c r="U28" s="180" t="s">
        <v>207</v>
      </c>
      <c r="V28" s="180" t="s">
        <v>207</v>
      </c>
      <c r="W28" s="180" t="s">
        <v>207</v>
      </c>
      <c r="X28" s="180" t="s">
        <v>207</v>
      </c>
      <c r="Y28" s="180" t="s">
        <v>207</v>
      </c>
      <c r="Z28" s="180" t="s">
        <v>207</v>
      </c>
      <c r="AA28" s="180" t="s">
        <v>207</v>
      </c>
      <c r="AB28" s="180" t="s">
        <v>207</v>
      </c>
      <c r="AC28" s="122"/>
      <c r="AD28" s="122"/>
      <c r="AE28" s="122"/>
      <c r="AF28" s="122"/>
      <c r="AG28" s="122"/>
      <c r="AH28" s="122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34">
        <f t="shared" si="4"/>
        <v>5.75</v>
      </c>
    </row>
    <row r="29" spans="2:57" ht="21" customHeight="1" x14ac:dyDescent="0.25">
      <c r="B29" s="284"/>
      <c r="C29" s="347" t="s">
        <v>202</v>
      </c>
      <c r="D29" s="347"/>
      <c r="E29" s="180"/>
      <c r="F29" s="180"/>
      <c r="G29" s="180"/>
      <c r="H29" s="180"/>
      <c r="I29" s="180" t="s">
        <v>212</v>
      </c>
      <c r="J29" s="180" t="s">
        <v>212</v>
      </c>
      <c r="K29" s="180" t="s">
        <v>212</v>
      </c>
      <c r="L29" s="180" t="s">
        <v>212</v>
      </c>
      <c r="M29" s="180" t="s">
        <v>212</v>
      </c>
      <c r="N29" s="180" t="s">
        <v>212</v>
      </c>
      <c r="O29" s="180" t="s">
        <v>212</v>
      </c>
      <c r="P29" s="180" t="s">
        <v>212</v>
      </c>
      <c r="Q29" s="180" t="s">
        <v>212</v>
      </c>
      <c r="R29" s="180" t="s">
        <v>212</v>
      </c>
      <c r="S29" s="180" t="s">
        <v>212</v>
      </c>
      <c r="T29" s="180" t="s">
        <v>212</v>
      </c>
      <c r="U29" s="180" t="s">
        <v>212</v>
      </c>
      <c r="V29" s="180" t="s">
        <v>212</v>
      </c>
      <c r="W29" s="180" t="s">
        <v>212</v>
      </c>
      <c r="X29" s="180" t="s">
        <v>212</v>
      </c>
      <c r="Y29" s="180" t="s">
        <v>212</v>
      </c>
      <c r="Z29" s="180" t="s">
        <v>212</v>
      </c>
      <c r="AA29" s="180" t="s">
        <v>212</v>
      </c>
      <c r="AB29" s="180" t="s">
        <v>212</v>
      </c>
      <c r="AC29" s="122"/>
      <c r="AD29" s="122"/>
      <c r="AE29" s="122"/>
      <c r="AF29" s="122"/>
      <c r="AG29" s="122"/>
      <c r="AH29" s="122"/>
      <c r="AI29" s="122"/>
      <c r="AJ29" s="122"/>
      <c r="AK29" s="180" t="s">
        <v>212</v>
      </c>
      <c r="AL29" s="180" t="s">
        <v>212</v>
      </c>
      <c r="AM29" s="180" t="s">
        <v>212</v>
      </c>
      <c r="AN29" s="180" t="s">
        <v>212</v>
      </c>
      <c r="AO29" s="180" t="s">
        <v>212</v>
      </c>
      <c r="AP29" s="180" t="s">
        <v>212</v>
      </c>
      <c r="AQ29" s="180" t="s">
        <v>212</v>
      </c>
      <c r="AR29" s="180" t="s">
        <v>212</v>
      </c>
      <c r="AS29" s="180" t="s">
        <v>212</v>
      </c>
      <c r="AT29" s="180" t="s">
        <v>212</v>
      </c>
      <c r="AU29" s="180" t="s">
        <v>212</v>
      </c>
      <c r="AV29" s="180" t="s">
        <v>212</v>
      </c>
      <c r="AW29" s="180" t="s">
        <v>212</v>
      </c>
      <c r="AX29" s="122"/>
      <c r="AY29" s="122"/>
      <c r="AZ29" s="122"/>
      <c r="BA29" s="122"/>
      <c r="BB29" s="122"/>
      <c r="BC29" s="122"/>
      <c r="BD29" s="122"/>
      <c r="BE29" s="134">
        <f t="shared" si="4"/>
        <v>8.25</v>
      </c>
    </row>
    <row r="30" spans="2:57" hidden="1" x14ac:dyDescent="0.25">
      <c r="B30" s="284"/>
      <c r="C30" s="320"/>
      <c r="D30" s="320"/>
      <c r="E30" s="170"/>
      <c r="F30" s="170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34">
        <f t="shared" si="4"/>
        <v>0</v>
      </c>
    </row>
    <row r="31" spans="2:57" hidden="1" x14ac:dyDescent="0.25">
      <c r="B31" s="284"/>
      <c r="C31" s="315"/>
      <c r="D31" s="315"/>
      <c r="E31" s="167"/>
      <c r="F31" s="167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4">
        <f t="shared" si="4"/>
        <v>0</v>
      </c>
    </row>
    <row r="32" spans="2:57" hidden="1" x14ac:dyDescent="0.25">
      <c r="B32" s="284"/>
      <c r="C32" s="315"/>
      <c r="D32" s="315"/>
      <c r="E32" s="167"/>
      <c r="F32" s="167"/>
      <c r="G32" s="122"/>
      <c r="H32" s="122"/>
      <c r="I32" s="122"/>
      <c r="J32" s="12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05"/>
      <c r="W32" s="105"/>
      <c r="X32" s="105"/>
      <c r="Y32" s="105"/>
      <c r="Z32" s="132"/>
      <c r="AA32" s="132"/>
      <c r="AB32" s="132"/>
      <c r="AC32" s="13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34">
        <f t="shared" si="4"/>
        <v>0</v>
      </c>
    </row>
    <row r="33" spans="2:57" hidden="1" x14ac:dyDescent="0.25">
      <c r="B33" s="284"/>
      <c r="C33" s="316"/>
      <c r="D33" s="317"/>
      <c r="E33" s="168"/>
      <c r="F33" s="168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134">
        <f t="shared" si="4"/>
        <v>0</v>
      </c>
    </row>
    <row r="34" spans="2:57" x14ac:dyDescent="0.25">
      <c r="B34" s="285"/>
      <c r="C34" s="291" t="s">
        <v>0</v>
      </c>
      <c r="D34" s="291"/>
      <c r="E34" s="164">
        <f t="shared" ref="E34:F34" si="5">COUNTA(E20:E33)*0.25</f>
        <v>1</v>
      </c>
      <c r="F34" s="164">
        <f t="shared" si="5"/>
        <v>1.25</v>
      </c>
      <c r="G34" s="122">
        <f>COUNTA(G20:G33)*0.25</f>
        <v>2</v>
      </c>
      <c r="H34" s="122">
        <f t="shared" ref="H34:BD34" si="6">COUNTA(H20:H33)*0.25</f>
        <v>2</v>
      </c>
      <c r="I34" s="122">
        <f t="shared" si="6"/>
        <v>2.25</v>
      </c>
      <c r="J34" s="122">
        <f t="shared" si="6"/>
        <v>2.25</v>
      </c>
      <c r="K34" s="122">
        <f t="shared" si="6"/>
        <v>2.25</v>
      </c>
      <c r="L34" s="122">
        <f t="shared" si="6"/>
        <v>2.25</v>
      </c>
      <c r="M34" s="122">
        <f t="shared" si="6"/>
        <v>2.25</v>
      </c>
      <c r="N34" s="122">
        <f t="shared" si="6"/>
        <v>2.25</v>
      </c>
      <c r="O34" s="122">
        <f t="shared" si="6"/>
        <v>2.25</v>
      </c>
      <c r="P34" s="122">
        <f t="shared" si="6"/>
        <v>2.25</v>
      </c>
      <c r="Q34" s="122">
        <f t="shared" si="6"/>
        <v>2.25</v>
      </c>
      <c r="R34" s="122">
        <f t="shared" si="6"/>
        <v>2.25</v>
      </c>
      <c r="S34" s="122">
        <f t="shared" si="6"/>
        <v>2.25</v>
      </c>
      <c r="T34" s="122">
        <f t="shared" si="6"/>
        <v>2.25</v>
      </c>
      <c r="U34" s="122">
        <f t="shared" si="6"/>
        <v>2.25</v>
      </c>
      <c r="V34" s="122">
        <f t="shared" si="6"/>
        <v>2.25</v>
      </c>
      <c r="W34" s="122">
        <f t="shared" si="6"/>
        <v>2.25</v>
      </c>
      <c r="X34" s="122">
        <f t="shared" si="6"/>
        <v>2.25</v>
      </c>
      <c r="Y34" s="122">
        <f t="shared" si="6"/>
        <v>2.25</v>
      </c>
      <c r="Z34" s="122">
        <f t="shared" si="6"/>
        <v>2.25</v>
      </c>
      <c r="AA34" s="122">
        <f t="shared" si="6"/>
        <v>1.5</v>
      </c>
      <c r="AB34" s="122">
        <f t="shared" si="6"/>
        <v>1.5</v>
      </c>
      <c r="AC34" s="122">
        <f t="shared" si="6"/>
        <v>0.25</v>
      </c>
      <c r="AD34" s="122">
        <f t="shared" si="6"/>
        <v>0.25</v>
      </c>
      <c r="AE34" s="122">
        <f t="shared" si="6"/>
        <v>0</v>
      </c>
      <c r="AF34" s="122">
        <f t="shared" si="6"/>
        <v>0</v>
      </c>
      <c r="AG34" s="122">
        <f t="shared" si="6"/>
        <v>0</v>
      </c>
      <c r="AH34" s="122">
        <f t="shared" si="6"/>
        <v>0</v>
      </c>
      <c r="AI34" s="122">
        <f t="shared" si="6"/>
        <v>0</v>
      </c>
      <c r="AJ34" s="122">
        <f t="shared" si="6"/>
        <v>0</v>
      </c>
      <c r="AK34" s="122">
        <f t="shared" si="6"/>
        <v>0.5</v>
      </c>
      <c r="AL34" s="122">
        <f t="shared" si="6"/>
        <v>0.5</v>
      </c>
      <c r="AM34" s="122">
        <f t="shared" si="6"/>
        <v>0.5</v>
      </c>
      <c r="AN34" s="122">
        <f t="shared" si="6"/>
        <v>0.5</v>
      </c>
      <c r="AO34" s="122">
        <f t="shared" si="6"/>
        <v>0.5</v>
      </c>
      <c r="AP34" s="122">
        <f t="shared" si="6"/>
        <v>0.5</v>
      </c>
      <c r="AQ34" s="122">
        <f t="shared" si="6"/>
        <v>0.5</v>
      </c>
      <c r="AR34" s="122">
        <f t="shared" si="6"/>
        <v>0.5</v>
      </c>
      <c r="AS34" s="122">
        <f t="shared" si="6"/>
        <v>0.5</v>
      </c>
      <c r="AT34" s="122">
        <f t="shared" si="6"/>
        <v>0.5</v>
      </c>
      <c r="AU34" s="122">
        <f t="shared" si="6"/>
        <v>0.5</v>
      </c>
      <c r="AV34" s="122">
        <f t="shared" si="6"/>
        <v>0.5</v>
      </c>
      <c r="AW34" s="122">
        <f t="shared" si="6"/>
        <v>0.5</v>
      </c>
      <c r="AX34" s="122">
        <f t="shared" si="6"/>
        <v>0.25</v>
      </c>
      <c r="AY34" s="122">
        <f t="shared" si="6"/>
        <v>0</v>
      </c>
      <c r="AZ34" s="122">
        <f t="shared" si="6"/>
        <v>0</v>
      </c>
      <c r="BA34" s="122">
        <f t="shared" si="6"/>
        <v>0</v>
      </c>
      <c r="BB34" s="122">
        <f t="shared" si="6"/>
        <v>0</v>
      </c>
      <c r="BC34" s="122">
        <f t="shared" si="6"/>
        <v>0</v>
      </c>
      <c r="BD34" s="122">
        <f t="shared" si="6"/>
        <v>0</v>
      </c>
      <c r="BE34" s="129">
        <f>SUM(E34:BD34)</f>
        <v>57</v>
      </c>
    </row>
    <row r="35" spans="2:57" x14ac:dyDescent="0.25"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129"/>
    </row>
    <row r="36" spans="2:57" s="1" customFormat="1" ht="18.75" x14ac:dyDescent="0.3">
      <c r="B36" s="282" t="s">
        <v>184</v>
      </c>
      <c r="C36" s="283"/>
      <c r="D36" s="283"/>
      <c r="E36" s="131" t="s">
        <v>190</v>
      </c>
      <c r="F36" s="131" t="s">
        <v>189</v>
      </c>
      <c r="G36" s="131" t="s">
        <v>131</v>
      </c>
      <c r="H36" s="11" t="s">
        <v>130</v>
      </c>
      <c r="I36" s="11" t="s">
        <v>132</v>
      </c>
      <c r="J36" s="11" t="s">
        <v>133</v>
      </c>
      <c r="K36" s="11" t="s">
        <v>134</v>
      </c>
      <c r="L36" s="11" t="s">
        <v>135</v>
      </c>
      <c r="M36" s="11" t="s">
        <v>136</v>
      </c>
      <c r="N36" s="11" t="s">
        <v>137</v>
      </c>
      <c r="O36" s="161" t="s">
        <v>138</v>
      </c>
      <c r="P36" s="161" t="s">
        <v>139</v>
      </c>
      <c r="Q36" s="162" t="s">
        <v>140</v>
      </c>
      <c r="R36" s="162" t="s">
        <v>141</v>
      </c>
      <c r="S36" s="161" t="s">
        <v>142</v>
      </c>
      <c r="T36" s="161" t="s">
        <v>143</v>
      </c>
      <c r="U36" s="161" t="s">
        <v>179</v>
      </c>
      <c r="V36" s="161" t="s">
        <v>144</v>
      </c>
      <c r="W36" s="161" t="s">
        <v>145</v>
      </c>
      <c r="X36" s="161" t="s">
        <v>146</v>
      </c>
      <c r="Y36" s="161" t="s">
        <v>147</v>
      </c>
      <c r="Z36" s="161" t="s">
        <v>148</v>
      </c>
      <c r="AA36" s="161" t="s">
        <v>149</v>
      </c>
      <c r="AB36" s="161" t="s">
        <v>150</v>
      </c>
      <c r="AC36" s="161" t="s">
        <v>151</v>
      </c>
      <c r="AD36" s="161" t="s">
        <v>152</v>
      </c>
      <c r="AE36" s="161" t="s">
        <v>153</v>
      </c>
      <c r="AF36" s="161" t="s">
        <v>154</v>
      </c>
      <c r="AG36" s="161" t="s">
        <v>155</v>
      </c>
      <c r="AH36" s="161" t="s">
        <v>156</v>
      </c>
      <c r="AI36" s="161" t="s">
        <v>157</v>
      </c>
      <c r="AJ36" s="161" t="s">
        <v>158</v>
      </c>
      <c r="AK36" s="161" t="s">
        <v>159</v>
      </c>
      <c r="AL36" s="161" t="s">
        <v>160</v>
      </c>
      <c r="AM36" s="161" t="s">
        <v>161</v>
      </c>
      <c r="AN36" s="161" t="s">
        <v>162</v>
      </c>
      <c r="AO36" s="161" t="s">
        <v>163</v>
      </c>
      <c r="AP36" s="161" t="s">
        <v>164</v>
      </c>
      <c r="AQ36" s="161" t="s">
        <v>165</v>
      </c>
      <c r="AR36" s="161" t="s">
        <v>166</v>
      </c>
      <c r="AS36" s="161" t="s">
        <v>180</v>
      </c>
      <c r="AT36" s="161" t="s">
        <v>181</v>
      </c>
      <c r="AU36" s="161" t="s">
        <v>167</v>
      </c>
      <c r="AV36" s="161" t="s">
        <v>168</v>
      </c>
      <c r="AW36" s="161" t="s">
        <v>169</v>
      </c>
      <c r="AX36" s="161" t="s">
        <v>170</v>
      </c>
      <c r="AY36" s="161" t="s">
        <v>171</v>
      </c>
      <c r="AZ36" s="161" t="s">
        <v>172</v>
      </c>
      <c r="BA36" s="161" t="s">
        <v>173</v>
      </c>
      <c r="BB36" s="161" t="s">
        <v>174</v>
      </c>
      <c r="BC36" s="161" t="s">
        <v>175</v>
      </c>
      <c r="BD36" s="161" t="s">
        <v>176</v>
      </c>
      <c r="BE36" s="129" t="s">
        <v>178</v>
      </c>
    </row>
    <row r="37" spans="2:57" ht="18.75" x14ac:dyDescent="0.3">
      <c r="B37" s="194" t="s">
        <v>203</v>
      </c>
      <c r="C37" s="341" t="s">
        <v>194</v>
      </c>
      <c r="D37" s="341"/>
      <c r="E37" s="185"/>
      <c r="F37" s="185"/>
      <c r="G37" s="180" t="s">
        <v>206</v>
      </c>
      <c r="H37" s="180" t="s">
        <v>206</v>
      </c>
      <c r="I37" s="180" t="s">
        <v>206</v>
      </c>
      <c r="J37" s="180" t="s">
        <v>206</v>
      </c>
      <c r="K37" s="180" t="s">
        <v>206</v>
      </c>
      <c r="L37" s="180" t="s">
        <v>206</v>
      </c>
      <c r="M37" s="180" t="s">
        <v>206</v>
      </c>
      <c r="N37" s="180" t="s">
        <v>206</v>
      </c>
      <c r="O37" s="180" t="s">
        <v>206</v>
      </c>
      <c r="P37" s="180" t="s">
        <v>206</v>
      </c>
      <c r="Q37" s="180" t="s">
        <v>206</v>
      </c>
      <c r="R37" s="180" t="s">
        <v>206</v>
      </c>
      <c r="S37" s="180"/>
      <c r="T37" s="180"/>
      <c r="U37" s="180"/>
      <c r="V37" s="180"/>
      <c r="W37" s="180"/>
      <c r="X37" s="180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9">
        <f>COUNTA(G37:BD37)*0.25</f>
        <v>3</v>
      </c>
    </row>
    <row r="38" spans="2:57" ht="18.75" x14ac:dyDescent="0.3">
      <c r="B38" s="195" t="s">
        <v>204</v>
      </c>
      <c r="C38" s="341" t="s">
        <v>195</v>
      </c>
      <c r="D38" s="341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22"/>
      <c r="AD38" s="122"/>
      <c r="AE38" s="122"/>
      <c r="AF38" s="122"/>
      <c r="AG38" s="122"/>
      <c r="AH38" s="122"/>
      <c r="AI38" s="180" t="s">
        <v>206</v>
      </c>
      <c r="AJ38" s="180" t="s">
        <v>206</v>
      </c>
      <c r="AK38" s="180" t="s">
        <v>206</v>
      </c>
      <c r="AL38" s="180" t="s">
        <v>206</v>
      </c>
      <c r="AM38" s="180" t="s">
        <v>206</v>
      </c>
      <c r="AN38" s="180" t="s">
        <v>206</v>
      </c>
      <c r="AO38" s="180" t="s">
        <v>206</v>
      </c>
      <c r="AP38" s="180" t="s">
        <v>206</v>
      </c>
      <c r="AQ38" s="180" t="s">
        <v>206</v>
      </c>
      <c r="AR38" s="180" t="s">
        <v>206</v>
      </c>
      <c r="AS38" s="180" t="s">
        <v>206</v>
      </c>
      <c r="AT38" s="180" t="s">
        <v>206</v>
      </c>
      <c r="AU38" s="180" t="s">
        <v>206</v>
      </c>
      <c r="AV38" s="180" t="s">
        <v>206</v>
      </c>
      <c r="AW38" s="164"/>
      <c r="AX38" s="164"/>
      <c r="AY38" s="122"/>
      <c r="AZ38" s="122"/>
      <c r="BA38" s="122"/>
      <c r="BB38" s="122"/>
      <c r="BC38" s="122"/>
      <c r="BD38" s="122"/>
      <c r="BE38" s="129">
        <f>COUNTA(E38:BD38)*0.25</f>
        <v>3.5</v>
      </c>
    </row>
    <row r="39" spans="2:57" ht="15.75" customHeight="1" x14ac:dyDescent="0.3">
      <c r="B39" s="196" t="s">
        <v>210</v>
      </c>
      <c r="C39" s="341" t="s">
        <v>196</v>
      </c>
      <c r="D39" s="341"/>
      <c r="E39" s="167"/>
      <c r="F39" s="167"/>
      <c r="G39" s="122"/>
      <c r="H39" s="122"/>
      <c r="I39" s="180" t="s">
        <v>206</v>
      </c>
      <c r="J39" s="180" t="s">
        <v>206</v>
      </c>
      <c r="K39" s="180" t="s">
        <v>206</v>
      </c>
      <c r="L39" s="180" t="s">
        <v>206</v>
      </c>
      <c r="M39" s="180" t="s">
        <v>206</v>
      </c>
      <c r="N39" s="180" t="s">
        <v>206</v>
      </c>
      <c r="O39" s="180" t="s">
        <v>206</v>
      </c>
      <c r="P39" s="180" t="s">
        <v>206</v>
      </c>
      <c r="Q39" s="180" t="s">
        <v>206</v>
      </c>
      <c r="R39" s="180" t="s">
        <v>206</v>
      </c>
      <c r="S39" s="180" t="s">
        <v>206</v>
      </c>
      <c r="T39" s="180" t="s">
        <v>206</v>
      </c>
      <c r="U39" s="180" t="s">
        <v>206</v>
      </c>
      <c r="V39" s="180" t="s">
        <v>206</v>
      </c>
      <c r="W39" s="180" t="s">
        <v>206</v>
      </c>
      <c r="X39" s="180" t="s">
        <v>206</v>
      </c>
      <c r="Y39" s="180" t="s">
        <v>206</v>
      </c>
      <c r="Z39" s="180" t="s">
        <v>206</v>
      </c>
      <c r="AA39" s="122"/>
      <c r="AB39" s="122"/>
      <c r="AC39" s="122"/>
      <c r="AD39" s="122"/>
      <c r="AE39" s="122"/>
      <c r="AF39" s="122"/>
      <c r="AG39" s="122"/>
      <c r="AH39" s="122"/>
      <c r="AI39" s="122"/>
      <c r="AJ39" s="164"/>
      <c r="AK39" s="164"/>
      <c r="AL39" s="164"/>
      <c r="AM39" s="164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4"/>
      <c r="BC39" s="164"/>
      <c r="BD39" s="164"/>
      <c r="BE39" s="129">
        <f>COUNTA(G39:BD39)*0.25</f>
        <v>4.5</v>
      </c>
    </row>
    <row r="40" spans="2:57" ht="15.75" customHeight="1" x14ac:dyDescent="0.3">
      <c r="B40" s="192" t="s">
        <v>211</v>
      </c>
      <c r="C40" s="341" t="s">
        <v>119</v>
      </c>
      <c r="D40" s="341"/>
      <c r="E40" s="167"/>
      <c r="F40" s="167"/>
      <c r="G40" s="164"/>
      <c r="H40" s="164"/>
      <c r="I40" s="180" t="s">
        <v>206</v>
      </c>
      <c r="J40" s="180" t="s">
        <v>206</v>
      </c>
      <c r="K40" s="180" t="s">
        <v>206</v>
      </c>
      <c r="L40" s="180" t="s">
        <v>206</v>
      </c>
      <c r="M40" s="180" t="s">
        <v>206</v>
      </c>
      <c r="N40" s="180" t="s">
        <v>206</v>
      </c>
      <c r="O40" s="180" t="s">
        <v>206</v>
      </c>
      <c r="P40" s="180" t="s">
        <v>206</v>
      </c>
      <c r="Q40" s="180" t="s">
        <v>206</v>
      </c>
      <c r="R40" s="180" t="s">
        <v>206</v>
      </c>
      <c r="S40" s="180" t="s">
        <v>206</v>
      </c>
      <c r="T40" s="180" t="s">
        <v>206</v>
      </c>
      <c r="U40" s="180" t="s">
        <v>206</v>
      </c>
      <c r="V40" s="180" t="s">
        <v>206</v>
      </c>
      <c r="W40" s="180" t="s">
        <v>206</v>
      </c>
      <c r="X40" s="180" t="s">
        <v>206</v>
      </c>
      <c r="Y40" s="180" t="s">
        <v>206</v>
      </c>
      <c r="Z40" s="180" t="s">
        <v>206</v>
      </c>
      <c r="AA40" s="180" t="s">
        <v>206</v>
      </c>
      <c r="AB40" s="164"/>
      <c r="AC40" s="164"/>
      <c r="AD40" s="164"/>
      <c r="AE40" s="164"/>
      <c r="AF40" s="164"/>
      <c r="AG40" s="164"/>
      <c r="AH40" s="164"/>
      <c r="AI40" s="164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32"/>
      <c r="BD40" s="122"/>
      <c r="BE40" s="129">
        <f>COUNTA(E40:BD40)*0.25</f>
        <v>4.75</v>
      </c>
    </row>
    <row r="41" spans="2:57" ht="15.75" customHeight="1" x14ac:dyDescent="0.25">
      <c r="B41" s="193"/>
      <c r="C41" s="342" t="s">
        <v>197</v>
      </c>
      <c r="D41" s="342"/>
      <c r="E41" s="167"/>
      <c r="F41" s="167"/>
      <c r="G41" s="122"/>
      <c r="H41" s="122"/>
      <c r="I41" s="180" t="s">
        <v>211</v>
      </c>
      <c r="J41" s="180" t="s">
        <v>211</v>
      </c>
      <c r="K41" s="180" t="s">
        <v>211</v>
      </c>
      <c r="L41" s="180" t="s">
        <v>211</v>
      </c>
      <c r="M41" s="180" t="s">
        <v>211</v>
      </c>
      <c r="N41" s="180" t="s">
        <v>211</v>
      </c>
      <c r="O41" s="180" t="s">
        <v>211</v>
      </c>
      <c r="P41" s="180" t="s">
        <v>211</v>
      </c>
      <c r="Q41" s="180" t="s">
        <v>211</v>
      </c>
      <c r="R41" s="180" t="s">
        <v>211</v>
      </c>
      <c r="S41" s="180" t="s">
        <v>211</v>
      </c>
      <c r="T41" s="180" t="s">
        <v>211</v>
      </c>
      <c r="U41" s="180" t="s">
        <v>211</v>
      </c>
      <c r="V41" s="180" t="s">
        <v>211</v>
      </c>
      <c r="W41" s="180" t="s">
        <v>211</v>
      </c>
      <c r="X41" s="180" t="s">
        <v>211</v>
      </c>
      <c r="Y41" s="180" t="s">
        <v>211</v>
      </c>
      <c r="Z41" s="180" t="s">
        <v>211</v>
      </c>
      <c r="AA41" s="180" t="s">
        <v>211</v>
      </c>
      <c r="AB41" s="171"/>
      <c r="AC41" s="171"/>
      <c r="AD41" s="171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9">
        <f t="shared" ref="BE41:BE50" si="7">COUNTA(G41:BD41)*0.25</f>
        <v>4.75</v>
      </c>
    </row>
    <row r="42" spans="2:57" ht="15.75" customHeight="1" x14ac:dyDescent="0.25">
      <c r="B42" s="176"/>
      <c r="C42" s="343" t="s">
        <v>198</v>
      </c>
      <c r="D42" s="344"/>
      <c r="E42" s="169"/>
      <c r="F42" s="187"/>
      <c r="G42" s="122"/>
      <c r="H42" s="122"/>
      <c r="I42" s="180" t="s">
        <v>208</v>
      </c>
      <c r="J42" s="180" t="s">
        <v>208</v>
      </c>
      <c r="K42" s="180" t="s">
        <v>208</v>
      </c>
      <c r="L42" s="180" t="s">
        <v>208</v>
      </c>
      <c r="M42" s="180" t="s">
        <v>208</v>
      </c>
      <c r="N42" s="180" t="s">
        <v>208</v>
      </c>
      <c r="O42" s="180" t="s">
        <v>208</v>
      </c>
      <c r="P42" s="180" t="s">
        <v>208</v>
      </c>
      <c r="Q42" s="180" t="s">
        <v>208</v>
      </c>
      <c r="R42" s="180" t="s">
        <v>208</v>
      </c>
      <c r="S42" s="180" t="s">
        <v>208</v>
      </c>
      <c r="T42" s="180" t="s">
        <v>208</v>
      </c>
      <c r="U42" s="180" t="s">
        <v>208</v>
      </c>
      <c r="V42" s="180" t="s">
        <v>208</v>
      </c>
      <c r="W42" s="180" t="s">
        <v>208</v>
      </c>
      <c r="X42" s="180" t="s">
        <v>208</v>
      </c>
      <c r="Y42" s="180" t="s">
        <v>208</v>
      </c>
      <c r="Z42" s="180" t="s">
        <v>208</v>
      </c>
      <c r="AA42" s="122"/>
      <c r="AB42" s="122"/>
      <c r="AC42" s="122"/>
      <c r="AD42" s="122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29">
        <f t="shared" si="7"/>
        <v>4.5</v>
      </c>
    </row>
    <row r="43" spans="2:57" ht="15.75" customHeight="1" x14ac:dyDescent="0.25">
      <c r="B43" s="176"/>
      <c r="C43" s="345" t="s">
        <v>199</v>
      </c>
      <c r="D43" s="345"/>
      <c r="E43" s="187"/>
      <c r="F43" s="187"/>
      <c r="G43" s="180" t="s">
        <v>208</v>
      </c>
      <c r="H43" s="180" t="s">
        <v>208</v>
      </c>
      <c r="I43" s="180" t="s">
        <v>208</v>
      </c>
      <c r="J43" s="180" t="s">
        <v>208</v>
      </c>
      <c r="K43" s="180" t="s">
        <v>208</v>
      </c>
      <c r="L43" s="180" t="s">
        <v>208</v>
      </c>
      <c r="M43" s="180" t="s">
        <v>208</v>
      </c>
      <c r="N43" s="180" t="s">
        <v>208</v>
      </c>
      <c r="O43" s="180" t="s">
        <v>208</v>
      </c>
      <c r="P43" s="180" t="s">
        <v>208</v>
      </c>
      <c r="Q43" s="180" t="s">
        <v>208</v>
      </c>
      <c r="R43" s="180" t="s">
        <v>208</v>
      </c>
      <c r="S43" s="180" t="s">
        <v>208</v>
      </c>
      <c r="T43" s="180" t="s">
        <v>208</v>
      </c>
      <c r="U43" s="180" t="s">
        <v>208</v>
      </c>
      <c r="V43" s="180" t="s">
        <v>208</v>
      </c>
      <c r="W43" s="180" t="s">
        <v>208</v>
      </c>
      <c r="X43" s="180" t="s">
        <v>208</v>
      </c>
      <c r="Y43" s="180" t="s">
        <v>208</v>
      </c>
      <c r="Z43" s="180" t="s">
        <v>208</v>
      </c>
      <c r="AA43" s="180" t="s">
        <v>208</v>
      </c>
      <c r="AB43" s="180" t="s">
        <v>208</v>
      </c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9">
        <f t="shared" si="7"/>
        <v>5.5</v>
      </c>
    </row>
    <row r="44" spans="2:57" ht="15.75" customHeight="1" x14ac:dyDescent="0.25">
      <c r="B44" s="176"/>
      <c r="C44" s="346" t="s">
        <v>200</v>
      </c>
      <c r="D44" s="346"/>
      <c r="E44" s="187" t="s">
        <v>207</v>
      </c>
      <c r="F44" s="187" t="s">
        <v>207</v>
      </c>
      <c r="G44" s="180" t="s">
        <v>207</v>
      </c>
      <c r="H44" s="180" t="s">
        <v>207</v>
      </c>
      <c r="I44" s="180" t="s">
        <v>207</v>
      </c>
      <c r="J44" s="180" t="s">
        <v>207</v>
      </c>
      <c r="K44" s="180" t="s">
        <v>207</v>
      </c>
      <c r="L44" s="180" t="s">
        <v>207</v>
      </c>
      <c r="M44" s="180" t="s">
        <v>207</v>
      </c>
      <c r="N44" s="180" t="s">
        <v>207</v>
      </c>
      <c r="O44" s="180" t="s">
        <v>207</v>
      </c>
      <c r="P44" s="180" t="s">
        <v>207</v>
      </c>
      <c r="Q44" s="180" t="s">
        <v>207</v>
      </c>
      <c r="R44" s="180" t="s">
        <v>207</v>
      </c>
      <c r="S44" s="180" t="s">
        <v>207</v>
      </c>
      <c r="T44" s="180" t="s">
        <v>207</v>
      </c>
      <c r="U44" s="180" t="s">
        <v>207</v>
      </c>
      <c r="V44" s="180" t="s">
        <v>207</v>
      </c>
      <c r="W44" s="180" t="s">
        <v>207</v>
      </c>
      <c r="X44" s="180" t="s">
        <v>207</v>
      </c>
      <c r="Y44" s="122"/>
      <c r="Z44" s="122"/>
      <c r="AA44" s="122"/>
      <c r="AB44" s="122"/>
      <c r="AC44" s="122"/>
      <c r="AD44" s="122"/>
      <c r="AE44" s="122"/>
      <c r="AF44" s="122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29">
        <f t="shared" si="7"/>
        <v>4.5</v>
      </c>
    </row>
    <row r="45" spans="2:57" ht="15.75" customHeight="1" x14ac:dyDescent="0.25">
      <c r="B45" s="176"/>
      <c r="C45" s="339" t="s">
        <v>201</v>
      </c>
      <c r="D45" s="340"/>
      <c r="E45" s="187"/>
      <c r="F45" s="187" t="s">
        <v>207</v>
      </c>
      <c r="G45" s="83" t="s">
        <v>207</v>
      </c>
      <c r="H45" s="83" t="s">
        <v>207</v>
      </c>
      <c r="I45" s="83" t="s">
        <v>207</v>
      </c>
      <c r="J45" s="83" t="s">
        <v>207</v>
      </c>
      <c r="K45" s="83" t="s">
        <v>207</v>
      </c>
      <c r="L45" s="83" t="s">
        <v>207</v>
      </c>
      <c r="M45" s="83" t="s">
        <v>207</v>
      </c>
      <c r="N45" s="83" t="s">
        <v>207</v>
      </c>
      <c r="O45" s="83" t="s">
        <v>207</v>
      </c>
      <c r="P45" s="83" t="s">
        <v>207</v>
      </c>
      <c r="Q45" s="83" t="s">
        <v>207</v>
      </c>
      <c r="R45" s="83" t="s">
        <v>207</v>
      </c>
      <c r="S45" s="83" t="s">
        <v>207</v>
      </c>
      <c r="T45" s="83" t="s">
        <v>207</v>
      </c>
      <c r="U45" s="83" t="s">
        <v>207</v>
      </c>
      <c r="V45" s="83" t="s">
        <v>207</v>
      </c>
      <c r="W45" s="83" t="s">
        <v>207</v>
      </c>
      <c r="X45" s="83"/>
      <c r="Y45" s="83"/>
      <c r="Z45" s="83"/>
      <c r="AA45" s="83"/>
      <c r="AB45" s="83"/>
      <c r="AC45" s="83"/>
      <c r="AD45" s="83"/>
      <c r="AE45" s="83"/>
      <c r="AF45" s="83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9">
        <f t="shared" si="7"/>
        <v>4.25</v>
      </c>
    </row>
    <row r="46" spans="2:57" ht="15.75" customHeight="1" x14ac:dyDescent="0.25">
      <c r="B46" s="176"/>
      <c r="C46" s="347" t="s">
        <v>202</v>
      </c>
      <c r="D46" s="347"/>
      <c r="E46" s="187"/>
      <c r="F46" s="187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22"/>
      <c r="BD46" s="122"/>
      <c r="BE46" s="129">
        <f t="shared" si="7"/>
        <v>0</v>
      </c>
    </row>
    <row r="47" spans="2:57" ht="15.75" hidden="1" customHeight="1" x14ac:dyDescent="0.25">
      <c r="B47" s="176"/>
      <c r="C47" s="320"/>
      <c r="D47" s="320"/>
      <c r="E47" s="170"/>
      <c r="F47" s="170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  <c r="BD47" s="122"/>
      <c r="BE47" s="129">
        <f t="shared" si="7"/>
        <v>0</v>
      </c>
    </row>
    <row r="48" spans="2:57" hidden="1" x14ac:dyDescent="0.25">
      <c r="B48" s="284"/>
      <c r="C48" s="315"/>
      <c r="D48" s="315"/>
      <c r="E48" s="167"/>
      <c r="F48" s="167"/>
      <c r="G48" s="83"/>
      <c r="H48" s="83"/>
      <c r="I48" s="83"/>
      <c r="J48" s="83"/>
      <c r="K48" s="83"/>
      <c r="L48" s="83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  <c r="BD48" s="132"/>
      <c r="BE48" s="129">
        <f t="shared" si="7"/>
        <v>0</v>
      </c>
    </row>
    <row r="49" spans="2:57" hidden="1" x14ac:dyDescent="0.25">
      <c r="B49" s="284"/>
      <c r="C49" s="315"/>
      <c r="D49" s="315"/>
      <c r="E49" s="167"/>
      <c r="F49" s="167"/>
      <c r="G49" s="122"/>
      <c r="H49" s="122"/>
      <c r="I49" s="122"/>
      <c r="J49" s="12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33">
        <f t="shared" si="7"/>
        <v>0</v>
      </c>
    </row>
    <row r="50" spans="2:57" hidden="1" x14ac:dyDescent="0.25">
      <c r="B50" s="284"/>
      <c r="C50" s="315"/>
      <c r="D50" s="315"/>
      <c r="E50" s="168"/>
      <c r="F50" s="168"/>
      <c r="G50" s="122"/>
      <c r="H50" s="122"/>
      <c r="I50" s="122"/>
      <c r="J50" s="122"/>
      <c r="K50" s="122"/>
      <c r="L50" s="122"/>
      <c r="M50" s="122"/>
      <c r="N50" s="122"/>
      <c r="O50" s="83"/>
      <c r="P50" s="83"/>
      <c r="Q50" s="83"/>
      <c r="R50" s="83"/>
      <c r="S50" s="83"/>
      <c r="T50" s="83"/>
      <c r="U50" s="83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9">
        <f t="shared" si="7"/>
        <v>0</v>
      </c>
    </row>
    <row r="51" spans="2:57" x14ac:dyDescent="0.25">
      <c r="B51" s="285"/>
      <c r="C51" s="291" t="s">
        <v>0</v>
      </c>
      <c r="D51" s="291"/>
      <c r="E51" s="164">
        <f t="shared" ref="E51:F51" si="8">COUNTA(E37:E50)*0.25</f>
        <v>0.25</v>
      </c>
      <c r="F51" s="164">
        <f t="shared" si="8"/>
        <v>0.5</v>
      </c>
      <c r="G51" s="122">
        <f>COUNTA(G37:G50)*0.25</f>
        <v>1</v>
      </c>
      <c r="H51" s="122">
        <f t="shared" ref="H51:BD51" si="9">COUNTA(H37:H50)*0.25</f>
        <v>1</v>
      </c>
      <c r="I51" s="122">
        <f t="shared" si="9"/>
        <v>2</v>
      </c>
      <c r="J51" s="122">
        <f t="shared" si="9"/>
        <v>2</v>
      </c>
      <c r="K51" s="122">
        <f t="shared" si="9"/>
        <v>2</v>
      </c>
      <c r="L51" s="122">
        <f t="shared" si="9"/>
        <v>2</v>
      </c>
      <c r="M51" s="122">
        <f t="shared" si="9"/>
        <v>2</v>
      </c>
      <c r="N51" s="122">
        <f t="shared" si="9"/>
        <v>2</v>
      </c>
      <c r="O51" s="122">
        <f t="shared" si="9"/>
        <v>2</v>
      </c>
      <c r="P51" s="122">
        <f t="shared" si="9"/>
        <v>2</v>
      </c>
      <c r="Q51" s="122">
        <f t="shared" si="9"/>
        <v>2</v>
      </c>
      <c r="R51" s="122">
        <f t="shared" si="9"/>
        <v>2</v>
      </c>
      <c r="S51" s="122">
        <f t="shared" si="9"/>
        <v>1.75</v>
      </c>
      <c r="T51" s="122">
        <f t="shared" si="9"/>
        <v>1.75</v>
      </c>
      <c r="U51" s="122">
        <f t="shared" si="9"/>
        <v>1.75</v>
      </c>
      <c r="V51" s="122">
        <f t="shared" si="9"/>
        <v>1.75</v>
      </c>
      <c r="W51" s="122">
        <f t="shared" si="9"/>
        <v>1.75</v>
      </c>
      <c r="X51" s="122">
        <f t="shared" si="9"/>
        <v>1.5</v>
      </c>
      <c r="Y51" s="122">
        <f t="shared" si="9"/>
        <v>1.25</v>
      </c>
      <c r="Z51" s="122">
        <f t="shared" si="9"/>
        <v>1.25</v>
      </c>
      <c r="AA51" s="122">
        <f t="shared" si="9"/>
        <v>0.75</v>
      </c>
      <c r="AB51" s="122">
        <f t="shared" si="9"/>
        <v>0.25</v>
      </c>
      <c r="AC51" s="122">
        <f t="shared" si="9"/>
        <v>0</v>
      </c>
      <c r="AD51" s="122">
        <f t="shared" si="9"/>
        <v>0</v>
      </c>
      <c r="AE51" s="122">
        <f t="shared" si="9"/>
        <v>0</v>
      </c>
      <c r="AF51" s="122">
        <f t="shared" si="9"/>
        <v>0</v>
      </c>
      <c r="AG51" s="122">
        <f t="shared" si="9"/>
        <v>0</v>
      </c>
      <c r="AH51" s="122">
        <f t="shared" si="9"/>
        <v>0</v>
      </c>
      <c r="AI51" s="122">
        <f t="shared" si="9"/>
        <v>0.25</v>
      </c>
      <c r="AJ51" s="122">
        <f t="shared" si="9"/>
        <v>0.25</v>
      </c>
      <c r="AK51" s="122">
        <f t="shared" si="9"/>
        <v>0.25</v>
      </c>
      <c r="AL51" s="122">
        <f t="shared" si="9"/>
        <v>0.25</v>
      </c>
      <c r="AM51" s="122">
        <f t="shared" si="9"/>
        <v>0.25</v>
      </c>
      <c r="AN51" s="122">
        <f t="shared" si="9"/>
        <v>0.25</v>
      </c>
      <c r="AO51" s="122">
        <f t="shared" si="9"/>
        <v>0.25</v>
      </c>
      <c r="AP51" s="122">
        <f t="shared" si="9"/>
        <v>0.25</v>
      </c>
      <c r="AQ51" s="122">
        <f t="shared" si="9"/>
        <v>0.25</v>
      </c>
      <c r="AR51" s="122">
        <f t="shared" si="9"/>
        <v>0.25</v>
      </c>
      <c r="AS51" s="122">
        <f t="shared" si="9"/>
        <v>0.25</v>
      </c>
      <c r="AT51" s="122">
        <f t="shared" si="9"/>
        <v>0.25</v>
      </c>
      <c r="AU51" s="122">
        <f t="shared" si="9"/>
        <v>0.25</v>
      </c>
      <c r="AV51" s="122">
        <f t="shared" si="9"/>
        <v>0.25</v>
      </c>
      <c r="AW51" s="122">
        <f t="shared" si="9"/>
        <v>0</v>
      </c>
      <c r="AX51" s="122">
        <f t="shared" si="9"/>
        <v>0</v>
      </c>
      <c r="AY51" s="122">
        <f t="shared" si="9"/>
        <v>0</v>
      </c>
      <c r="AZ51" s="122">
        <f t="shared" si="9"/>
        <v>0</v>
      </c>
      <c r="BA51" s="122">
        <f t="shared" si="9"/>
        <v>0</v>
      </c>
      <c r="BB51" s="122">
        <f t="shared" si="9"/>
        <v>0</v>
      </c>
      <c r="BC51" s="122">
        <f t="shared" si="9"/>
        <v>0</v>
      </c>
      <c r="BD51" s="122">
        <f t="shared" si="9"/>
        <v>0</v>
      </c>
      <c r="BE51" s="129">
        <f>SUM(E51:BD51)</f>
        <v>40</v>
      </c>
    </row>
    <row r="52" spans="2:57" x14ac:dyDescent="0.25"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</row>
    <row r="53" spans="2:57" s="1" customFormat="1" ht="18.75" x14ac:dyDescent="0.3">
      <c r="B53" s="282" t="s">
        <v>183</v>
      </c>
      <c r="C53" s="283"/>
      <c r="D53" s="283"/>
      <c r="E53" s="131" t="s">
        <v>190</v>
      </c>
      <c r="F53" s="131" t="s">
        <v>189</v>
      </c>
      <c r="G53" s="131" t="s">
        <v>131</v>
      </c>
      <c r="H53" s="11" t="s">
        <v>130</v>
      </c>
      <c r="I53" s="11" t="s">
        <v>132</v>
      </c>
      <c r="J53" s="11" t="s">
        <v>133</v>
      </c>
      <c r="K53" s="11" t="s">
        <v>134</v>
      </c>
      <c r="L53" s="11" t="s">
        <v>135</v>
      </c>
      <c r="M53" s="11" t="s">
        <v>136</v>
      </c>
      <c r="N53" s="11" t="s">
        <v>137</v>
      </c>
      <c r="O53" s="161" t="s">
        <v>138</v>
      </c>
      <c r="P53" s="161" t="s">
        <v>139</v>
      </c>
      <c r="Q53" s="162" t="s">
        <v>140</v>
      </c>
      <c r="R53" s="162" t="s">
        <v>141</v>
      </c>
      <c r="S53" s="161" t="s">
        <v>142</v>
      </c>
      <c r="T53" s="161" t="s">
        <v>143</v>
      </c>
      <c r="U53" s="161" t="s">
        <v>179</v>
      </c>
      <c r="V53" s="161" t="s">
        <v>144</v>
      </c>
      <c r="W53" s="161" t="s">
        <v>145</v>
      </c>
      <c r="X53" s="161" t="s">
        <v>146</v>
      </c>
      <c r="Y53" s="161" t="s">
        <v>147</v>
      </c>
      <c r="Z53" s="161" t="s">
        <v>148</v>
      </c>
      <c r="AA53" s="161" t="s">
        <v>149</v>
      </c>
      <c r="AB53" s="161" t="s">
        <v>150</v>
      </c>
      <c r="AC53" s="161" t="s">
        <v>151</v>
      </c>
      <c r="AD53" s="161" t="s">
        <v>152</v>
      </c>
      <c r="AE53" s="161" t="s">
        <v>153</v>
      </c>
      <c r="AF53" s="161" t="s">
        <v>154</v>
      </c>
      <c r="AG53" s="161" t="s">
        <v>155</v>
      </c>
      <c r="AH53" s="161" t="s">
        <v>156</v>
      </c>
      <c r="AI53" s="161" t="s">
        <v>157</v>
      </c>
      <c r="AJ53" s="161" t="s">
        <v>158</v>
      </c>
      <c r="AK53" s="161" t="s">
        <v>159</v>
      </c>
      <c r="AL53" s="161" t="s">
        <v>160</v>
      </c>
      <c r="AM53" s="161" t="s">
        <v>161</v>
      </c>
      <c r="AN53" s="161" t="s">
        <v>162</v>
      </c>
      <c r="AO53" s="161" t="s">
        <v>163</v>
      </c>
      <c r="AP53" s="161" t="s">
        <v>164</v>
      </c>
      <c r="AQ53" s="161" t="s">
        <v>165</v>
      </c>
      <c r="AR53" s="161" t="s">
        <v>166</v>
      </c>
      <c r="AS53" s="161" t="s">
        <v>180</v>
      </c>
      <c r="AT53" s="161" t="s">
        <v>181</v>
      </c>
      <c r="AU53" s="161" t="s">
        <v>167</v>
      </c>
      <c r="AV53" s="161" t="s">
        <v>168</v>
      </c>
      <c r="AW53" s="161" t="s">
        <v>169</v>
      </c>
      <c r="AX53" s="161" t="s">
        <v>170</v>
      </c>
      <c r="AY53" s="161" t="s">
        <v>171</v>
      </c>
      <c r="AZ53" s="161" t="s">
        <v>172</v>
      </c>
      <c r="BA53" s="161" t="s">
        <v>173</v>
      </c>
      <c r="BB53" s="161" t="s">
        <v>174</v>
      </c>
      <c r="BC53" s="161" t="s">
        <v>175</v>
      </c>
      <c r="BD53" s="161" t="s">
        <v>176</v>
      </c>
      <c r="BE53" s="129" t="s">
        <v>178</v>
      </c>
    </row>
    <row r="54" spans="2:57" ht="18.75" x14ac:dyDescent="0.3">
      <c r="B54" s="194" t="s">
        <v>203</v>
      </c>
      <c r="C54" s="341" t="s">
        <v>194</v>
      </c>
      <c r="D54" s="341"/>
      <c r="E54" s="164"/>
      <c r="F54" s="164"/>
      <c r="G54" s="180" t="s">
        <v>206</v>
      </c>
      <c r="H54" s="180" t="s">
        <v>206</v>
      </c>
      <c r="I54" s="180" t="s">
        <v>206</v>
      </c>
      <c r="J54" s="180" t="s">
        <v>206</v>
      </c>
      <c r="K54" s="180" t="s">
        <v>206</v>
      </c>
      <c r="L54" s="180" t="s">
        <v>206</v>
      </c>
      <c r="M54" s="180" t="s">
        <v>206</v>
      </c>
      <c r="N54" s="180" t="s">
        <v>206</v>
      </c>
      <c r="O54" s="180" t="s">
        <v>206</v>
      </c>
      <c r="P54" s="180" t="s">
        <v>206</v>
      </c>
      <c r="Q54" s="180" t="s">
        <v>206</v>
      </c>
      <c r="R54" s="180" t="s">
        <v>206</v>
      </c>
      <c r="S54" s="180" t="s">
        <v>206</v>
      </c>
      <c r="T54" s="180" t="s">
        <v>206</v>
      </c>
      <c r="U54" s="180" t="s">
        <v>206</v>
      </c>
      <c r="V54" s="180" t="s">
        <v>206</v>
      </c>
      <c r="W54" s="180" t="s">
        <v>206</v>
      </c>
      <c r="X54" s="180" t="s">
        <v>206</v>
      </c>
      <c r="Y54" s="180" t="s">
        <v>206</v>
      </c>
      <c r="Z54" s="180" t="s">
        <v>206</v>
      </c>
      <c r="AA54" s="180" t="s">
        <v>206</v>
      </c>
      <c r="AB54" s="180" t="s">
        <v>206</v>
      </c>
      <c r="AC54" s="180" t="s">
        <v>206</v>
      </c>
      <c r="AD54" s="180" t="s">
        <v>206</v>
      </c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9">
        <f>COUNTA(E54:BD54)*0.25</f>
        <v>6</v>
      </c>
    </row>
    <row r="55" spans="2:57" ht="18.75" x14ac:dyDescent="0.3">
      <c r="B55" s="195" t="s">
        <v>204</v>
      </c>
      <c r="C55" s="341" t="s">
        <v>195</v>
      </c>
      <c r="D55" s="341"/>
      <c r="E55" s="167"/>
      <c r="F55" s="167"/>
      <c r="G55" s="122"/>
      <c r="H55" s="122"/>
      <c r="I55" s="164"/>
      <c r="J55" s="164"/>
      <c r="K55" s="164"/>
      <c r="L55" s="164"/>
      <c r="M55" s="164"/>
      <c r="N55" s="164"/>
      <c r="O55" s="164"/>
      <c r="P55" s="164"/>
      <c r="Q55" s="180" t="s">
        <v>206</v>
      </c>
      <c r="R55" s="180" t="s">
        <v>206</v>
      </c>
      <c r="S55" s="180" t="s">
        <v>206</v>
      </c>
      <c r="T55" s="180" t="s">
        <v>206</v>
      </c>
      <c r="U55" s="180" t="s">
        <v>206</v>
      </c>
      <c r="V55" s="180" t="s">
        <v>206</v>
      </c>
      <c r="W55" s="180" t="s">
        <v>206</v>
      </c>
      <c r="X55" s="180" t="s">
        <v>206</v>
      </c>
      <c r="Y55" s="180" t="s">
        <v>206</v>
      </c>
      <c r="Z55" s="180" t="s">
        <v>206</v>
      </c>
      <c r="AA55" s="180" t="s">
        <v>206</v>
      </c>
      <c r="AB55" s="180" t="s">
        <v>206</v>
      </c>
      <c r="AC55" s="180" t="s">
        <v>206</v>
      </c>
      <c r="AD55" s="180" t="s">
        <v>206</v>
      </c>
      <c r="AE55" s="180" t="s">
        <v>206</v>
      </c>
      <c r="AF55" s="180" t="s">
        <v>206</v>
      </c>
      <c r="AG55" s="180" t="s">
        <v>206</v>
      </c>
      <c r="AH55" s="180" t="s">
        <v>206</v>
      </c>
      <c r="AI55" s="122"/>
      <c r="AJ55" s="122"/>
      <c r="AK55" s="122"/>
      <c r="AL55" s="122"/>
      <c r="AM55" s="122"/>
      <c r="AN55" s="164"/>
      <c r="AO55" s="164"/>
      <c r="AP55" s="164"/>
      <c r="AQ55" s="164"/>
      <c r="AR55" s="164"/>
      <c r="AS55" s="164"/>
      <c r="AT55" s="164"/>
      <c r="AU55" s="164"/>
      <c r="AV55" s="164"/>
      <c r="AW55" s="164"/>
      <c r="AX55" s="164"/>
      <c r="AY55" s="164"/>
      <c r="AZ55" s="164"/>
      <c r="BA55" s="164"/>
      <c r="BB55" s="164"/>
      <c r="BC55" s="164"/>
      <c r="BD55" s="122"/>
      <c r="BE55" s="129">
        <f t="shared" ref="BE55:BE67" si="10">COUNTA(G55:BD55)*0.25</f>
        <v>4.5</v>
      </c>
    </row>
    <row r="56" spans="2:57" ht="18.75" x14ac:dyDescent="0.3">
      <c r="B56" s="196" t="s">
        <v>210</v>
      </c>
      <c r="C56" s="341" t="s">
        <v>196</v>
      </c>
      <c r="D56" s="341"/>
      <c r="E56" s="167"/>
      <c r="F56" s="167"/>
      <c r="G56" s="180" t="s">
        <v>206</v>
      </c>
      <c r="H56" s="180" t="s">
        <v>206</v>
      </c>
      <c r="I56" s="180" t="s">
        <v>206</v>
      </c>
      <c r="J56" s="180" t="s">
        <v>206</v>
      </c>
      <c r="K56" s="180" t="s">
        <v>206</v>
      </c>
      <c r="L56" s="180" t="s">
        <v>206</v>
      </c>
      <c r="M56" s="180" t="s">
        <v>206</v>
      </c>
      <c r="N56" s="180" t="s">
        <v>206</v>
      </c>
      <c r="O56" s="180" t="s">
        <v>206</v>
      </c>
      <c r="P56" s="180" t="s">
        <v>206</v>
      </c>
      <c r="Q56" s="180" t="s">
        <v>206</v>
      </c>
      <c r="R56" s="180" t="s">
        <v>206</v>
      </c>
      <c r="S56" s="180" t="s">
        <v>206</v>
      </c>
      <c r="T56" s="180" t="s">
        <v>206</v>
      </c>
      <c r="U56" s="180" t="s">
        <v>206</v>
      </c>
      <c r="V56" s="180" t="s">
        <v>206</v>
      </c>
      <c r="W56" s="180" t="s">
        <v>206</v>
      </c>
      <c r="X56" s="180" t="s">
        <v>206</v>
      </c>
      <c r="Y56" s="180" t="s">
        <v>206</v>
      </c>
      <c r="Z56" s="180" t="s">
        <v>206</v>
      </c>
      <c r="AA56" s="180" t="s">
        <v>206</v>
      </c>
      <c r="AB56" s="180" t="s">
        <v>206</v>
      </c>
      <c r="AC56" s="180" t="s">
        <v>206</v>
      </c>
      <c r="AD56" s="180" t="s">
        <v>206</v>
      </c>
      <c r="AE56" s="180" t="s">
        <v>206</v>
      </c>
      <c r="AF56" s="180" t="s">
        <v>206</v>
      </c>
      <c r="AG56" s="164"/>
      <c r="AH56" s="164"/>
      <c r="AI56" s="164"/>
      <c r="AJ56" s="164"/>
      <c r="AK56" s="164"/>
      <c r="AL56" s="164"/>
      <c r="AM56" s="164"/>
      <c r="AN56" s="164"/>
      <c r="AO56" s="164"/>
      <c r="AP56" s="164"/>
      <c r="AQ56" s="164"/>
      <c r="AR56" s="164"/>
      <c r="AS56" s="164"/>
      <c r="AT56" s="164"/>
      <c r="AU56" s="164"/>
      <c r="AV56" s="164"/>
      <c r="AW56" s="164"/>
      <c r="AX56" s="164"/>
      <c r="AY56" s="164"/>
      <c r="AZ56" s="164"/>
      <c r="BA56" s="164"/>
      <c r="BB56" s="164"/>
      <c r="BC56" s="164"/>
      <c r="BD56" s="164"/>
      <c r="BE56" s="129">
        <f t="shared" si="10"/>
        <v>6.5</v>
      </c>
    </row>
    <row r="57" spans="2:57" ht="15.75" customHeight="1" x14ac:dyDescent="0.3">
      <c r="B57" s="192" t="s">
        <v>211</v>
      </c>
      <c r="C57" s="341" t="s">
        <v>119</v>
      </c>
      <c r="D57" s="341"/>
      <c r="E57" s="180" t="s">
        <v>206</v>
      </c>
      <c r="F57" s="180" t="s">
        <v>206</v>
      </c>
      <c r="G57" s="180" t="s">
        <v>206</v>
      </c>
      <c r="H57" s="180" t="s">
        <v>206</v>
      </c>
      <c r="I57" s="180" t="s">
        <v>206</v>
      </c>
      <c r="J57" s="180" t="s">
        <v>206</v>
      </c>
      <c r="K57" s="180" t="s">
        <v>206</v>
      </c>
      <c r="L57" s="180" t="s">
        <v>206</v>
      </c>
      <c r="M57" s="180" t="s">
        <v>206</v>
      </c>
      <c r="N57" s="180" t="s">
        <v>206</v>
      </c>
      <c r="O57" s="180" t="s">
        <v>206</v>
      </c>
      <c r="P57" s="180" t="s">
        <v>206</v>
      </c>
      <c r="Q57" s="180" t="s">
        <v>206</v>
      </c>
      <c r="R57" s="180" t="s">
        <v>206</v>
      </c>
      <c r="S57" s="180" t="s">
        <v>206</v>
      </c>
      <c r="T57" s="180" t="s">
        <v>206</v>
      </c>
      <c r="U57" s="180" t="s">
        <v>206</v>
      </c>
      <c r="V57" s="180" t="s">
        <v>206</v>
      </c>
      <c r="W57" s="180" t="s">
        <v>206</v>
      </c>
      <c r="X57" s="180" t="s">
        <v>206</v>
      </c>
      <c r="Y57" s="180" t="s">
        <v>206</v>
      </c>
      <c r="Z57" s="180" t="s">
        <v>206</v>
      </c>
      <c r="AA57" s="180" t="s">
        <v>206</v>
      </c>
      <c r="AB57" s="180" t="s">
        <v>206</v>
      </c>
      <c r="AC57" s="180" t="s">
        <v>206</v>
      </c>
      <c r="AD57" s="180" t="s">
        <v>206</v>
      </c>
      <c r="AE57" s="180"/>
      <c r="AF57" s="180"/>
      <c r="AG57" s="164"/>
      <c r="AH57" s="164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129">
        <f>COUNTA(E57:BD57)*0.25</f>
        <v>6.5</v>
      </c>
    </row>
    <row r="58" spans="2:57" ht="15.75" customHeight="1" x14ac:dyDescent="0.25">
      <c r="B58" s="193"/>
      <c r="C58" s="342" t="s">
        <v>197</v>
      </c>
      <c r="D58" s="342"/>
      <c r="E58" s="185" t="s">
        <v>211</v>
      </c>
      <c r="F58" s="185" t="s">
        <v>211</v>
      </c>
      <c r="G58" s="185" t="s">
        <v>211</v>
      </c>
      <c r="H58" s="185" t="s">
        <v>211</v>
      </c>
      <c r="I58" s="185" t="s">
        <v>211</v>
      </c>
      <c r="J58" s="185" t="s">
        <v>211</v>
      </c>
      <c r="K58" s="185" t="s">
        <v>211</v>
      </c>
      <c r="L58" s="185" t="s">
        <v>211</v>
      </c>
      <c r="M58" s="185" t="s">
        <v>211</v>
      </c>
      <c r="N58" s="185" t="s">
        <v>211</v>
      </c>
      <c r="O58" s="185" t="s">
        <v>211</v>
      </c>
      <c r="P58" s="185" t="s">
        <v>211</v>
      </c>
      <c r="Q58" s="185" t="s">
        <v>211</v>
      </c>
      <c r="R58" s="185" t="s">
        <v>211</v>
      </c>
      <c r="S58" s="185" t="s">
        <v>211</v>
      </c>
      <c r="T58" s="185" t="s">
        <v>211</v>
      </c>
      <c r="U58" s="185" t="s">
        <v>211</v>
      </c>
      <c r="V58" s="185" t="s">
        <v>211</v>
      </c>
      <c r="W58" s="185" t="s">
        <v>211</v>
      </c>
      <c r="X58" s="185" t="s">
        <v>211</v>
      </c>
      <c r="Y58" s="185" t="s">
        <v>211</v>
      </c>
      <c r="Z58" s="185" t="s">
        <v>211</v>
      </c>
      <c r="AA58" s="132"/>
      <c r="AB58" s="132"/>
      <c r="AC58" s="132"/>
      <c r="AD58" s="132"/>
      <c r="AE58" s="122"/>
      <c r="AF58" s="122"/>
      <c r="AG58" s="122"/>
      <c r="AH58" s="122"/>
      <c r="AI58" s="180" t="s">
        <v>211</v>
      </c>
      <c r="AJ58" s="180" t="s">
        <v>211</v>
      </c>
      <c r="AK58" s="180" t="s">
        <v>211</v>
      </c>
      <c r="AL58" s="180" t="s">
        <v>211</v>
      </c>
      <c r="AM58" s="180" t="s">
        <v>211</v>
      </c>
      <c r="AN58" s="180" t="s">
        <v>211</v>
      </c>
      <c r="AO58" s="180" t="s">
        <v>211</v>
      </c>
      <c r="AP58" s="180" t="s">
        <v>211</v>
      </c>
      <c r="AQ58" s="180" t="s">
        <v>211</v>
      </c>
      <c r="AR58" s="180" t="s">
        <v>211</v>
      </c>
      <c r="AS58" s="180" t="s">
        <v>211</v>
      </c>
      <c r="AT58" s="180" t="s">
        <v>211</v>
      </c>
      <c r="AU58" s="180" t="s">
        <v>211</v>
      </c>
      <c r="AV58" s="180" t="s">
        <v>211</v>
      </c>
      <c r="AW58" s="180" t="s">
        <v>211</v>
      </c>
      <c r="AX58" s="180" t="s">
        <v>211</v>
      </c>
      <c r="AY58" s="122"/>
      <c r="AZ58" s="122"/>
      <c r="BA58" s="122"/>
      <c r="BB58" s="122"/>
      <c r="BC58" s="122"/>
      <c r="BD58" s="122"/>
      <c r="BE58" s="181">
        <f t="shared" ref="BE58:BE63" si="11">COUNTA(E58:BD58)*0.25</f>
        <v>9.5</v>
      </c>
    </row>
    <row r="59" spans="2:57" ht="15.75" customHeight="1" x14ac:dyDescent="0.25">
      <c r="B59" s="176"/>
      <c r="C59" s="343" t="s">
        <v>198</v>
      </c>
      <c r="D59" s="344"/>
      <c r="E59" s="185" t="s">
        <v>208</v>
      </c>
      <c r="F59" s="185" t="s">
        <v>208</v>
      </c>
      <c r="G59" s="83" t="s">
        <v>208</v>
      </c>
      <c r="H59" s="83" t="s">
        <v>208</v>
      </c>
      <c r="I59" s="83" t="s">
        <v>208</v>
      </c>
      <c r="J59" s="83" t="s">
        <v>208</v>
      </c>
      <c r="K59" s="83" t="s">
        <v>208</v>
      </c>
      <c r="L59" s="83" t="s">
        <v>208</v>
      </c>
      <c r="M59" s="83" t="s">
        <v>208</v>
      </c>
      <c r="N59" s="83" t="s">
        <v>208</v>
      </c>
      <c r="O59" s="83" t="s">
        <v>208</v>
      </c>
      <c r="P59" s="83" t="s">
        <v>208</v>
      </c>
      <c r="Q59" s="83" t="s">
        <v>208</v>
      </c>
      <c r="R59" s="83" t="s">
        <v>208</v>
      </c>
      <c r="S59" s="83" t="s">
        <v>208</v>
      </c>
      <c r="T59" s="83" t="s">
        <v>208</v>
      </c>
      <c r="U59" s="83" t="s">
        <v>208</v>
      </c>
      <c r="V59" s="83" t="s">
        <v>208</v>
      </c>
      <c r="W59" s="83" t="s">
        <v>208</v>
      </c>
      <c r="X59" s="83" t="s">
        <v>208</v>
      </c>
      <c r="Y59" s="83" t="s">
        <v>208</v>
      </c>
      <c r="Z59" s="83" t="s">
        <v>208</v>
      </c>
      <c r="AA59" s="83" t="s">
        <v>208</v>
      </c>
      <c r="AB59" s="83" t="s">
        <v>208</v>
      </c>
      <c r="AC59" s="83" t="s">
        <v>208</v>
      </c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181">
        <f t="shared" si="11"/>
        <v>6.25</v>
      </c>
    </row>
    <row r="60" spans="2:57" ht="15.75" customHeight="1" x14ac:dyDescent="0.25">
      <c r="B60" s="176"/>
      <c r="C60" s="345" t="s">
        <v>199</v>
      </c>
      <c r="D60" s="345"/>
      <c r="E60" s="167"/>
      <c r="F60" s="167"/>
      <c r="G60" s="83" t="s">
        <v>208</v>
      </c>
      <c r="H60" s="83" t="s">
        <v>208</v>
      </c>
      <c r="I60" s="83" t="s">
        <v>208</v>
      </c>
      <c r="J60" s="83" t="s">
        <v>208</v>
      </c>
      <c r="K60" s="83" t="s">
        <v>208</v>
      </c>
      <c r="L60" s="83" t="s">
        <v>208</v>
      </c>
      <c r="M60" s="83" t="s">
        <v>208</v>
      </c>
      <c r="N60" s="83" t="s">
        <v>208</v>
      </c>
      <c r="O60" s="83" t="s">
        <v>208</v>
      </c>
      <c r="P60" s="83" t="s">
        <v>208</v>
      </c>
      <c r="Q60" s="83" t="s">
        <v>208</v>
      </c>
      <c r="R60" s="83" t="s">
        <v>208</v>
      </c>
      <c r="S60" s="83" t="s">
        <v>208</v>
      </c>
      <c r="T60" s="83" t="s">
        <v>208</v>
      </c>
      <c r="U60" s="83" t="s">
        <v>208</v>
      </c>
      <c r="V60" s="83" t="s">
        <v>208</v>
      </c>
      <c r="W60" s="83" t="s">
        <v>208</v>
      </c>
      <c r="X60" s="83" t="s">
        <v>208</v>
      </c>
      <c r="Y60" s="180" t="s">
        <v>208</v>
      </c>
      <c r="Z60" s="180" t="s">
        <v>208</v>
      </c>
      <c r="AA60" s="180" t="s">
        <v>208</v>
      </c>
      <c r="AB60" s="180" t="s">
        <v>208</v>
      </c>
      <c r="AC60" s="180" t="s">
        <v>208</v>
      </c>
      <c r="AD60" s="180" t="s">
        <v>208</v>
      </c>
      <c r="AE60" s="180" t="s">
        <v>208</v>
      </c>
      <c r="AF60" s="180" t="s">
        <v>208</v>
      </c>
      <c r="AG60" s="180" t="s">
        <v>208</v>
      </c>
      <c r="AH60" s="180" t="s">
        <v>208</v>
      </c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22"/>
      <c r="AY60" s="122"/>
      <c r="AZ60" s="122"/>
      <c r="BA60" s="122"/>
      <c r="BB60" s="122"/>
      <c r="BC60" s="122"/>
      <c r="BD60" s="122"/>
      <c r="BE60" s="181">
        <f t="shared" si="11"/>
        <v>7</v>
      </c>
    </row>
    <row r="61" spans="2:57" ht="15.75" customHeight="1" x14ac:dyDescent="0.25">
      <c r="B61" s="176"/>
      <c r="C61" s="346" t="s">
        <v>200</v>
      </c>
      <c r="D61" s="346"/>
      <c r="E61" s="185" t="s">
        <v>207</v>
      </c>
      <c r="F61" s="185" t="s">
        <v>207</v>
      </c>
      <c r="G61" s="83" t="s">
        <v>207</v>
      </c>
      <c r="H61" s="83" t="s">
        <v>207</v>
      </c>
      <c r="I61" s="83" t="s">
        <v>207</v>
      </c>
      <c r="J61" s="83" t="s">
        <v>207</v>
      </c>
      <c r="K61" s="83" t="s">
        <v>207</v>
      </c>
      <c r="L61" s="83" t="s">
        <v>207</v>
      </c>
      <c r="M61" s="83" t="s">
        <v>207</v>
      </c>
      <c r="N61" s="83" t="s">
        <v>207</v>
      </c>
      <c r="O61" s="83" t="s">
        <v>207</v>
      </c>
      <c r="P61" s="83" t="s">
        <v>207</v>
      </c>
      <c r="Q61" s="83" t="s">
        <v>207</v>
      </c>
      <c r="R61" s="83" t="s">
        <v>207</v>
      </c>
      <c r="S61" s="180" t="s">
        <v>207</v>
      </c>
      <c r="T61" s="180" t="s">
        <v>207</v>
      </c>
      <c r="U61" s="180" t="s">
        <v>207</v>
      </c>
      <c r="V61" s="180" t="s">
        <v>207</v>
      </c>
      <c r="W61" s="180" t="s">
        <v>207</v>
      </c>
      <c r="X61" s="180" t="s">
        <v>207</v>
      </c>
      <c r="Y61" s="180" t="s">
        <v>207</v>
      </c>
      <c r="Z61" s="180" t="s">
        <v>207</v>
      </c>
      <c r="AA61" s="180" t="s">
        <v>207</v>
      </c>
      <c r="AB61" s="180" t="s">
        <v>207</v>
      </c>
      <c r="AC61" s="180" t="s">
        <v>207</v>
      </c>
      <c r="AD61" s="180" t="s">
        <v>207</v>
      </c>
      <c r="AE61" s="122"/>
      <c r="AF61" s="122"/>
      <c r="AG61" s="122"/>
      <c r="AH61" s="122"/>
      <c r="AI61" s="122"/>
      <c r="AJ61" s="122"/>
      <c r="AK61" s="171"/>
      <c r="AL61" s="171"/>
      <c r="AM61" s="171"/>
      <c r="AN61" s="171"/>
      <c r="AO61" s="171"/>
      <c r="AP61" s="171"/>
      <c r="AQ61" s="171"/>
      <c r="AR61" s="171"/>
      <c r="AS61" s="171"/>
      <c r="AT61" s="171"/>
      <c r="AU61" s="171"/>
      <c r="AV61" s="171"/>
      <c r="AW61" s="171"/>
      <c r="AX61" s="171"/>
      <c r="AY61" s="171"/>
      <c r="AZ61" s="171"/>
      <c r="BA61" s="171"/>
      <c r="BB61" s="171"/>
      <c r="BC61" s="171"/>
      <c r="BD61" s="171"/>
      <c r="BE61" s="181">
        <f t="shared" si="11"/>
        <v>6.5</v>
      </c>
    </row>
    <row r="62" spans="2:57" ht="15.75" customHeight="1" x14ac:dyDescent="0.25">
      <c r="B62" s="176"/>
      <c r="C62" s="339" t="s">
        <v>201</v>
      </c>
      <c r="D62" s="340"/>
      <c r="E62" s="167"/>
      <c r="F62" s="185" t="s">
        <v>207</v>
      </c>
      <c r="G62" s="180" t="s">
        <v>207</v>
      </c>
      <c r="H62" s="180" t="s">
        <v>207</v>
      </c>
      <c r="I62" s="180" t="s">
        <v>207</v>
      </c>
      <c r="J62" s="180" t="s">
        <v>207</v>
      </c>
      <c r="K62" s="180" t="s">
        <v>207</v>
      </c>
      <c r="L62" s="180" t="s">
        <v>207</v>
      </c>
      <c r="M62" s="180" t="s">
        <v>207</v>
      </c>
      <c r="N62" s="180" t="s">
        <v>207</v>
      </c>
      <c r="O62" s="180" t="s">
        <v>207</v>
      </c>
      <c r="P62" s="180" t="s">
        <v>207</v>
      </c>
      <c r="Q62" s="180" t="s">
        <v>207</v>
      </c>
      <c r="R62" s="180" t="s">
        <v>207</v>
      </c>
      <c r="S62" s="180" t="s">
        <v>207</v>
      </c>
      <c r="T62" s="180" t="s">
        <v>207</v>
      </c>
      <c r="U62" s="180" t="s">
        <v>207</v>
      </c>
      <c r="V62" s="180" t="s">
        <v>207</v>
      </c>
      <c r="W62" s="180" t="s">
        <v>207</v>
      </c>
      <c r="X62" s="180" t="s">
        <v>207</v>
      </c>
      <c r="Y62" s="180" t="s">
        <v>207</v>
      </c>
      <c r="Z62" s="180" t="s">
        <v>207</v>
      </c>
      <c r="AA62" s="180" t="s">
        <v>207</v>
      </c>
      <c r="AB62" s="180" t="s">
        <v>207</v>
      </c>
      <c r="AC62" s="180" t="s">
        <v>207</v>
      </c>
      <c r="AD62" s="180"/>
      <c r="AE62" s="171"/>
      <c r="AF62" s="171"/>
      <c r="AG62" s="171"/>
      <c r="AH62" s="171"/>
      <c r="AI62" s="171"/>
      <c r="AJ62" s="171"/>
      <c r="AK62" s="171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122"/>
      <c r="BA62" s="122"/>
      <c r="BB62" s="122"/>
      <c r="BC62" s="122"/>
      <c r="BD62" s="122"/>
      <c r="BE62" s="181">
        <f t="shared" si="11"/>
        <v>6</v>
      </c>
    </row>
    <row r="63" spans="2:57" ht="15.75" customHeight="1" x14ac:dyDescent="0.25">
      <c r="B63" s="176"/>
      <c r="C63" s="347" t="s">
        <v>202</v>
      </c>
      <c r="D63" s="347"/>
      <c r="E63" s="167"/>
      <c r="F63" s="167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80" t="s">
        <v>212</v>
      </c>
      <c r="R63" s="180" t="s">
        <v>212</v>
      </c>
      <c r="S63" s="180" t="s">
        <v>212</v>
      </c>
      <c r="T63" s="180" t="s">
        <v>212</v>
      </c>
      <c r="U63" s="180" t="s">
        <v>212</v>
      </c>
      <c r="V63" s="180" t="s">
        <v>212</v>
      </c>
      <c r="W63" s="180" t="s">
        <v>212</v>
      </c>
      <c r="X63" s="180" t="s">
        <v>212</v>
      </c>
      <c r="Y63" s="180" t="s">
        <v>212</v>
      </c>
      <c r="Z63" s="180" t="s">
        <v>212</v>
      </c>
      <c r="AA63" s="180" t="s">
        <v>212</v>
      </c>
      <c r="AB63" s="180" t="s">
        <v>212</v>
      </c>
      <c r="AC63" s="122"/>
      <c r="AD63" s="122"/>
      <c r="AE63" s="122"/>
      <c r="AF63" s="122"/>
      <c r="AG63" s="122"/>
      <c r="AH63" s="122"/>
      <c r="AI63" s="122"/>
      <c r="AJ63" s="122"/>
      <c r="AK63" s="180" t="s">
        <v>212</v>
      </c>
      <c r="AL63" s="180" t="s">
        <v>212</v>
      </c>
      <c r="AM63" s="180" t="s">
        <v>212</v>
      </c>
      <c r="AN63" s="180" t="s">
        <v>212</v>
      </c>
      <c r="AO63" s="180" t="s">
        <v>212</v>
      </c>
      <c r="AP63" s="180" t="s">
        <v>212</v>
      </c>
      <c r="AQ63" s="180" t="s">
        <v>212</v>
      </c>
      <c r="AR63" s="180" t="s">
        <v>212</v>
      </c>
      <c r="AS63" s="180" t="s">
        <v>212</v>
      </c>
      <c r="AT63" s="180" t="s">
        <v>212</v>
      </c>
      <c r="AU63" s="180" t="s">
        <v>212</v>
      </c>
      <c r="AV63" s="180" t="s">
        <v>212</v>
      </c>
      <c r="AW63" s="122"/>
      <c r="AX63" s="122"/>
      <c r="AY63" s="122"/>
      <c r="AZ63" s="122"/>
      <c r="BA63" s="122"/>
      <c r="BB63" s="122"/>
      <c r="BC63" s="122"/>
      <c r="BD63" s="122"/>
      <c r="BE63" s="181">
        <f t="shared" si="11"/>
        <v>6</v>
      </c>
    </row>
    <row r="64" spans="2:57" ht="15.75" hidden="1" customHeight="1" x14ac:dyDescent="0.25">
      <c r="B64" s="176"/>
      <c r="C64" s="315"/>
      <c r="D64" s="315"/>
      <c r="E64" s="167"/>
      <c r="F64" s="167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122"/>
      <c r="BA64" s="122"/>
      <c r="BB64" s="122"/>
      <c r="BC64" s="122"/>
      <c r="BD64" s="122"/>
      <c r="BE64" s="129">
        <f t="shared" si="10"/>
        <v>0</v>
      </c>
    </row>
    <row r="65" spans="2:57" ht="15.75" hidden="1" customHeight="1" x14ac:dyDescent="0.25">
      <c r="B65" s="176"/>
      <c r="C65" s="315"/>
      <c r="D65" s="315"/>
      <c r="E65" s="167"/>
      <c r="F65" s="167"/>
      <c r="G65" s="83"/>
      <c r="H65" s="83"/>
      <c r="I65" s="83"/>
      <c r="J65" s="83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83"/>
      <c r="AB65" s="83"/>
      <c r="AC65" s="83"/>
      <c r="AD65" s="83"/>
      <c r="AE65" s="83"/>
      <c r="AF65" s="83"/>
      <c r="AG65" s="83"/>
      <c r="AH65" s="83"/>
      <c r="AI65" s="132"/>
      <c r="AJ65" s="132"/>
      <c r="AK65" s="132"/>
      <c r="AL65" s="132"/>
      <c r="AM65" s="132"/>
      <c r="AN65" s="132"/>
      <c r="AO65" s="132"/>
      <c r="AP65" s="132"/>
      <c r="AQ65" s="132"/>
      <c r="AR65" s="132"/>
      <c r="AS65" s="132"/>
      <c r="AT65" s="132"/>
      <c r="AU65" s="132"/>
      <c r="AV65" s="132"/>
      <c r="AW65" s="132"/>
      <c r="AX65" s="132"/>
      <c r="AY65" s="132"/>
      <c r="AZ65" s="132"/>
      <c r="BA65" s="132"/>
      <c r="BB65" s="132"/>
      <c r="BC65" s="132"/>
      <c r="BD65" s="132"/>
      <c r="BE65" s="129">
        <f t="shared" si="10"/>
        <v>0</v>
      </c>
    </row>
    <row r="66" spans="2:57" ht="15.75" hidden="1" customHeight="1" x14ac:dyDescent="0.25">
      <c r="B66" s="176"/>
      <c r="C66" s="315"/>
      <c r="D66" s="315"/>
      <c r="E66" s="167"/>
      <c r="F66" s="167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2"/>
      <c r="BB66" s="122"/>
      <c r="BC66" s="122"/>
      <c r="BD66" s="122"/>
      <c r="BE66" s="129">
        <f t="shared" si="10"/>
        <v>0</v>
      </c>
    </row>
    <row r="67" spans="2:57" hidden="1" x14ac:dyDescent="0.25">
      <c r="B67" s="284"/>
      <c r="C67" s="315"/>
      <c r="D67" s="315"/>
      <c r="E67" s="167"/>
      <c r="F67" s="167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122"/>
      <c r="BC67" s="122"/>
      <c r="BD67" s="122"/>
      <c r="BE67" s="129">
        <f t="shared" si="10"/>
        <v>0</v>
      </c>
    </row>
    <row r="68" spans="2:57" x14ac:dyDescent="0.25">
      <c r="B68" s="285"/>
      <c r="C68" s="291" t="s">
        <v>0</v>
      </c>
      <c r="D68" s="291"/>
      <c r="E68" s="164">
        <f t="shared" ref="E68:F68" si="12">COUNTA(E54:E67)*0.25</f>
        <v>1</v>
      </c>
      <c r="F68" s="164">
        <f t="shared" si="12"/>
        <v>1.25</v>
      </c>
      <c r="G68" s="122">
        <f>COUNTA(G54:G67)*0.25</f>
        <v>2</v>
      </c>
      <c r="H68" s="122">
        <f t="shared" ref="H68:BD68" si="13">COUNTA(H54:H67)*0.25</f>
        <v>2</v>
      </c>
      <c r="I68" s="122">
        <f t="shared" si="13"/>
        <v>2</v>
      </c>
      <c r="J68" s="122">
        <f t="shared" si="13"/>
        <v>2</v>
      </c>
      <c r="K68" s="122">
        <f t="shared" si="13"/>
        <v>2</v>
      </c>
      <c r="L68" s="122">
        <f t="shared" si="13"/>
        <v>2</v>
      </c>
      <c r="M68" s="122">
        <f t="shared" si="13"/>
        <v>2</v>
      </c>
      <c r="N68" s="122">
        <f t="shared" si="13"/>
        <v>2</v>
      </c>
      <c r="O68" s="122">
        <f t="shared" si="13"/>
        <v>2</v>
      </c>
      <c r="P68" s="122">
        <f t="shared" si="13"/>
        <v>2</v>
      </c>
      <c r="Q68" s="122">
        <f t="shared" si="13"/>
        <v>2.5</v>
      </c>
      <c r="R68" s="122">
        <f t="shared" si="13"/>
        <v>2.5</v>
      </c>
      <c r="S68" s="122">
        <f t="shared" si="13"/>
        <v>2.5</v>
      </c>
      <c r="T68" s="122">
        <f t="shared" si="13"/>
        <v>2.5</v>
      </c>
      <c r="U68" s="122">
        <f t="shared" si="13"/>
        <v>2.5</v>
      </c>
      <c r="V68" s="122">
        <f t="shared" si="13"/>
        <v>2.5</v>
      </c>
      <c r="W68" s="122">
        <f t="shared" si="13"/>
        <v>2.5</v>
      </c>
      <c r="X68" s="122">
        <f t="shared" si="13"/>
        <v>2.5</v>
      </c>
      <c r="Y68" s="122">
        <f t="shared" si="13"/>
        <v>2.5</v>
      </c>
      <c r="Z68" s="122">
        <f t="shared" si="13"/>
        <v>2.5</v>
      </c>
      <c r="AA68" s="122">
        <f t="shared" si="13"/>
        <v>2.25</v>
      </c>
      <c r="AB68" s="122">
        <f t="shared" si="13"/>
        <v>2.25</v>
      </c>
      <c r="AC68" s="122">
        <f t="shared" si="13"/>
        <v>2</v>
      </c>
      <c r="AD68" s="122">
        <f t="shared" si="13"/>
        <v>1.5</v>
      </c>
      <c r="AE68" s="122">
        <f t="shared" si="13"/>
        <v>0.75</v>
      </c>
      <c r="AF68" s="122">
        <f t="shared" si="13"/>
        <v>0.75</v>
      </c>
      <c r="AG68" s="122">
        <f t="shared" si="13"/>
        <v>0.5</v>
      </c>
      <c r="AH68" s="122">
        <f t="shared" si="13"/>
        <v>0.5</v>
      </c>
      <c r="AI68" s="122">
        <f t="shared" si="13"/>
        <v>0.25</v>
      </c>
      <c r="AJ68" s="122">
        <f t="shared" si="13"/>
        <v>0.25</v>
      </c>
      <c r="AK68" s="122">
        <f t="shared" si="13"/>
        <v>0.5</v>
      </c>
      <c r="AL68" s="122">
        <f t="shared" si="13"/>
        <v>0.5</v>
      </c>
      <c r="AM68" s="122">
        <f t="shared" si="13"/>
        <v>0.5</v>
      </c>
      <c r="AN68" s="122">
        <f t="shared" si="13"/>
        <v>0.5</v>
      </c>
      <c r="AO68" s="122">
        <f t="shared" si="13"/>
        <v>0.5</v>
      </c>
      <c r="AP68" s="122">
        <f t="shared" si="13"/>
        <v>0.5</v>
      </c>
      <c r="AQ68" s="122">
        <f t="shared" si="13"/>
        <v>0.5</v>
      </c>
      <c r="AR68" s="122">
        <f t="shared" si="13"/>
        <v>0.5</v>
      </c>
      <c r="AS68" s="122">
        <f t="shared" si="13"/>
        <v>0.5</v>
      </c>
      <c r="AT68" s="122">
        <f t="shared" si="13"/>
        <v>0.5</v>
      </c>
      <c r="AU68" s="122">
        <f t="shared" si="13"/>
        <v>0.5</v>
      </c>
      <c r="AV68" s="122">
        <f t="shared" si="13"/>
        <v>0.5</v>
      </c>
      <c r="AW68" s="122">
        <f t="shared" si="13"/>
        <v>0.25</v>
      </c>
      <c r="AX68" s="122">
        <f t="shared" si="13"/>
        <v>0.25</v>
      </c>
      <c r="AY68" s="122">
        <f t="shared" si="13"/>
        <v>0</v>
      </c>
      <c r="AZ68" s="122">
        <f t="shared" si="13"/>
        <v>0</v>
      </c>
      <c r="BA68" s="122">
        <f t="shared" si="13"/>
        <v>0</v>
      </c>
      <c r="BB68" s="122">
        <f t="shared" si="13"/>
        <v>0</v>
      </c>
      <c r="BC68" s="122">
        <f t="shared" si="13"/>
        <v>0</v>
      </c>
      <c r="BD68" s="122">
        <f t="shared" si="13"/>
        <v>0</v>
      </c>
      <c r="BE68" s="129">
        <f>SUM(E68:BD68)</f>
        <v>64.75</v>
      </c>
    </row>
    <row r="69" spans="2:57" x14ac:dyDescent="0.25"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</row>
    <row r="70" spans="2:57" s="1" customFormat="1" ht="18.75" x14ac:dyDescent="0.3">
      <c r="B70" s="282" t="s">
        <v>187</v>
      </c>
      <c r="C70" s="283"/>
      <c r="D70" s="283"/>
      <c r="E70" s="131" t="s">
        <v>190</v>
      </c>
      <c r="F70" s="131" t="s">
        <v>189</v>
      </c>
      <c r="G70" s="131" t="s">
        <v>131</v>
      </c>
      <c r="H70" s="11" t="s">
        <v>130</v>
      </c>
      <c r="I70" s="11" t="s">
        <v>132</v>
      </c>
      <c r="J70" s="11" t="s">
        <v>133</v>
      </c>
      <c r="K70" s="11" t="s">
        <v>134</v>
      </c>
      <c r="L70" s="11" t="s">
        <v>135</v>
      </c>
      <c r="M70" s="11" t="s">
        <v>136</v>
      </c>
      <c r="N70" s="11" t="s">
        <v>137</v>
      </c>
      <c r="O70" s="161" t="s">
        <v>138</v>
      </c>
      <c r="P70" s="161" t="s">
        <v>139</v>
      </c>
      <c r="Q70" s="162" t="s">
        <v>140</v>
      </c>
      <c r="R70" s="162" t="s">
        <v>141</v>
      </c>
      <c r="S70" s="161" t="s">
        <v>142</v>
      </c>
      <c r="T70" s="161" t="s">
        <v>143</v>
      </c>
      <c r="U70" s="161" t="s">
        <v>179</v>
      </c>
      <c r="V70" s="161" t="s">
        <v>144</v>
      </c>
      <c r="W70" s="161" t="s">
        <v>145</v>
      </c>
      <c r="X70" s="161" t="s">
        <v>146</v>
      </c>
      <c r="Y70" s="161" t="s">
        <v>147</v>
      </c>
      <c r="Z70" s="161" t="s">
        <v>148</v>
      </c>
      <c r="AA70" s="161" t="s">
        <v>149</v>
      </c>
      <c r="AB70" s="161" t="s">
        <v>150</v>
      </c>
      <c r="AC70" s="161" t="s">
        <v>151</v>
      </c>
      <c r="AD70" s="161" t="s">
        <v>152</v>
      </c>
      <c r="AE70" s="161" t="s">
        <v>153</v>
      </c>
      <c r="AF70" s="161" t="s">
        <v>154</v>
      </c>
      <c r="AG70" s="161" t="s">
        <v>155</v>
      </c>
      <c r="AH70" s="161" t="s">
        <v>156</v>
      </c>
      <c r="AI70" s="161" t="s">
        <v>157</v>
      </c>
      <c r="AJ70" s="161" t="s">
        <v>158</v>
      </c>
      <c r="AK70" s="161" t="s">
        <v>159</v>
      </c>
      <c r="AL70" s="161" t="s">
        <v>160</v>
      </c>
      <c r="AM70" s="161" t="s">
        <v>161</v>
      </c>
      <c r="AN70" s="161" t="s">
        <v>162</v>
      </c>
      <c r="AO70" s="161" t="s">
        <v>163</v>
      </c>
      <c r="AP70" s="161" t="s">
        <v>164</v>
      </c>
      <c r="AQ70" s="161" t="s">
        <v>165</v>
      </c>
      <c r="AR70" s="161" t="s">
        <v>166</v>
      </c>
      <c r="AS70" s="161" t="s">
        <v>180</v>
      </c>
      <c r="AT70" s="161" t="s">
        <v>181</v>
      </c>
      <c r="AU70" s="161" t="s">
        <v>167</v>
      </c>
      <c r="AV70" s="161" t="s">
        <v>168</v>
      </c>
      <c r="AW70" s="161" t="s">
        <v>169</v>
      </c>
      <c r="AX70" s="161" t="s">
        <v>170</v>
      </c>
      <c r="AY70" s="161" t="s">
        <v>171</v>
      </c>
      <c r="AZ70" s="161" t="s">
        <v>172</v>
      </c>
      <c r="BA70" s="161" t="s">
        <v>173</v>
      </c>
      <c r="BB70" s="161" t="s">
        <v>174</v>
      </c>
      <c r="BC70" s="161" t="s">
        <v>175</v>
      </c>
      <c r="BD70" s="161" t="s">
        <v>176</v>
      </c>
      <c r="BE70" s="129" t="s">
        <v>178</v>
      </c>
    </row>
    <row r="71" spans="2:57" ht="18.75" x14ac:dyDescent="0.3">
      <c r="B71" s="194" t="s">
        <v>203</v>
      </c>
      <c r="C71" s="341" t="s">
        <v>194</v>
      </c>
      <c r="D71" s="341"/>
      <c r="E71" s="164"/>
      <c r="F71" s="164"/>
      <c r="G71" s="180" t="s">
        <v>206</v>
      </c>
      <c r="H71" s="180" t="s">
        <v>206</v>
      </c>
      <c r="I71" s="180" t="s">
        <v>206</v>
      </c>
      <c r="J71" s="180" t="s">
        <v>206</v>
      </c>
      <c r="K71" s="180" t="s">
        <v>206</v>
      </c>
      <c r="L71" s="180" t="s">
        <v>206</v>
      </c>
      <c r="M71" s="180" t="s">
        <v>206</v>
      </c>
      <c r="N71" s="180" t="s">
        <v>206</v>
      </c>
      <c r="O71" s="180" t="s">
        <v>206</v>
      </c>
      <c r="P71" s="180" t="s">
        <v>206</v>
      </c>
      <c r="Q71" s="180" t="s">
        <v>206</v>
      </c>
      <c r="R71" s="180" t="s">
        <v>206</v>
      </c>
      <c r="S71" s="180" t="s">
        <v>206</v>
      </c>
      <c r="T71" s="180" t="s">
        <v>206</v>
      </c>
      <c r="U71" s="180" t="s">
        <v>206</v>
      </c>
      <c r="V71" s="180" t="s">
        <v>206</v>
      </c>
      <c r="W71" s="180" t="s">
        <v>206</v>
      </c>
      <c r="X71" s="180" t="s">
        <v>206</v>
      </c>
      <c r="Y71" s="180" t="s">
        <v>206</v>
      </c>
      <c r="Z71" s="180" t="s">
        <v>206</v>
      </c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80"/>
      <c r="AN71" s="180"/>
      <c r="AO71" s="180"/>
      <c r="AP71" s="180"/>
      <c r="AQ71" s="180"/>
      <c r="AR71" s="180"/>
      <c r="AS71" s="180"/>
      <c r="AT71" s="180"/>
      <c r="AU71" s="180"/>
      <c r="AV71" s="180"/>
      <c r="AW71" s="180"/>
      <c r="AX71" s="180"/>
      <c r="AY71" s="180"/>
      <c r="AZ71" s="122"/>
      <c r="BA71" s="122"/>
      <c r="BB71" s="122"/>
      <c r="BC71" s="122"/>
      <c r="BD71" s="122"/>
      <c r="BE71" s="129">
        <f>COUNTA(E71:BD71)*0.25</f>
        <v>5</v>
      </c>
    </row>
    <row r="72" spans="2:57" ht="18.75" x14ac:dyDescent="0.3">
      <c r="B72" s="195" t="s">
        <v>204</v>
      </c>
      <c r="C72" s="341" t="s">
        <v>195</v>
      </c>
      <c r="D72" s="341"/>
      <c r="E72" s="167"/>
      <c r="F72" s="167"/>
      <c r="G72" s="122"/>
      <c r="H72" s="122"/>
      <c r="I72" s="122"/>
      <c r="J72" s="122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4"/>
      <c r="AE72" s="180" t="s">
        <v>206</v>
      </c>
      <c r="AF72" s="180" t="s">
        <v>206</v>
      </c>
      <c r="AG72" s="180" t="s">
        <v>206</v>
      </c>
      <c r="AH72" s="180" t="s">
        <v>206</v>
      </c>
      <c r="AI72" s="180" t="s">
        <v>206</v>
      </c>
      <c r="AJ72" s="180" t="s">
        <v>206</v>
      </c>
      <c r="AK72" s="180" t="s">
        <v>206</v>
      </c>
      <c r="AL72" s="180" t="s">
        <v>206</v>
      </c>
      <c r="AM72" s="180" t="s">
        <v>206</v>
      </c>
      <c r="AN72" s="180" t="s">
        <v>206</v>
      </c>
      <c r="AO72" s="180" t="s">
        <v>206</v>
      </c>
      <c r="AP72" s="180" t="s">
        <v>206</v>
      </c>
      <c r="AQ72" s="180" t="s">
        <v>206</v>
      </c>
      <c r="AR72" s="180" t="s">
        <v>206</v>
      </c>
      <c r="AS72" s="180" t="s">
        <v>206</v>
      </c>
      <c r="AT72" s="180" t="s">
        <v>206</v>
      </c>
      <c r="AU72" s="180" t="s">
        <v>206</v>
      </c>
      <c r="AV72" s="180" t="s">
        <v>206</v>
      </c>
      <c r="AW72" s="122"/>
      <c r="AX72" s="122"/>
      <c r="AY72" s="122"/>
      <c r="AZ72" s="122"/>
      <c r="BA72" s="122"/>
      <c r="BB72" s="122"/>
      <c r="BC72" s="122"/>
      <c r="BD72" s="122"/>
      <c r="BE72" s="129">
        <f>COUNTA(G72:BD72)*0.25</f>
        <v>4.5</v>
      </c>
    </row>
    <row r="73" spans="2:57" ht="18.75" x14ac:dyDescent="0.3">
      <c r="B73" s="196" t="s">
        <v>210</v>
      </c>
      <c r="C73" s="341" t="s">
        <v>196</v>
      </c>
      <c r="D73" s="341"/>
      <c r="E73" s="167"/>
      <c r="F73" s="167"/>
      <c r="G73" s="122"/>
      <c r="H73" s="122"/>
      <c r="I73" s="180" t="s">
        <v>206</v>
      </c>
      <c r="J73" s="180" t="s">
        <v>206</v>
      </c>
      <c r="K73" s="180" t="s">
        <v>206</v>
      </c>
      <c r="L73" s="180" t="s">
        <v>206</v>
      </c>
      <c r="M73" s="180" t="s">
        <v>206</v>
      </c>
      <c r="N73" s="180" t="s">
        <v>206</v>
      </c>
      <c r="O73" s="180" t="s">
        <v>206</v>
      </c>
      <c r="P73" s="180" t="s">
        <v>206</v>
      </c>
      <c r="Q73" s="180" t="s">
        <v>206</v>
      </c>
      <c r="R73" s="180" t="s">
        <v>206</v>
      </c>
      <c r="S73" s="180" t="s">
        <v>206</v>
      </c>
      <c r="T73" s="180" t="s">
        <v>206</v>
      </c>
      <c r="U73" s="180" t="s">
        <v>206</v>
      </c>
      <c r="V73" s="180" t="s">
        <v>206</v>
      </c>
      <c r="W73" s="180" t="s">
        <v>206</v>
      </c>
      <c r="X73" s="180" t="s">
        <v>206</v>
      </c>
      <c r="Y73" s="180" t="s">
        <v>206</v>
      </c>
      <c r="Z73" s="180" t="s">
        <v>206</v>
      </c>
      <c r="AA73" s="180" t="s">
        <v>206</v>
      </c>
      <c r="AB73" s="122"/>
      <c r="AC73" s="122"/>
      <c r="AD73" s="122"/>
      <c r="AE73" s="122"/>
      <c r="AF73" s="122"/>
      <c r="AG73" s="122"/>
      <c r="AH73" s="122"/>
      <c r="AI73" s="164"/>
      <c r="AJ73" s="164"/>
      <c r="AK73" s="164"/>
      <c r="AL73" s="164"/>
      <c r="AM73" s="164"/>
      <c r="AN73" s="164"/>
      <c r="AO73" s="164"/>
      <c r="AP73" s="164"/>
      <c r="AQ73" s="164"/>
      <c r="AR73" s="164"/>
      <c r="AS73" s="164"/>
      <c r="AT73" s="164"/>
      <c r="AU73" s="164"/>
      <c r="AV73" s="164"/>
      <c r="AW73" s="164"/>
      <c r="AX73" s="164"/>
      <c r="AY73" s="164"/>
      <c r="AZ73" s="164"/>
      <c r="BA73" s="164"/>
      <c r="BB73" s="164"/>
      <c r="BC73" s="164"/>
      <c r="BD73" s="164"/>
      <c r="BE73" s="129">
        <f>COUNTA(G73:BD73)*0.25</f>
        <v>4.75</v>
      </c>
    </row>
    <row r="74" spans="2:57" ht="15.75" customHeight="1" x14ac:dyDescent="0.3">
      <c r="B74" s="192" t="s">
        <v>211</v>
      </c>
      <c r="C74" s="341" t="s">
        <v>119</v>
      </c>
      <c r="D74" s="341"/>
      <c r="E74" s="164"/>
      <c r="F74" s="164"/>
      <c r="G74" s="164"/>
      <c r="H74" s="164"/>
      <c r="I74" s="180" t="s">
        <v>206</v>
      </c>
      <c r="J74" s="180" t="s">
        <v>206</v>
      </c>
      <c r="K74" s="180" t="s">
        <v>206</v>
      </c>
      <c r="L74" s="180" t="s">
        <v>206</v>
      </c>
      <c r="M74" s="180" t="s">
        <v>206</v>
      </c>
      <c r="N74" s="180" t="s">
        <v>206</v>
      </c>
      <c r="O74" s="180" t="s">
        <v>206</v>
      </c>
      <c r="P74" s="180" t="s">
        <v>206</v>
      </c>
      <c r="Q74" s="180" t="s">
        <v>206</v>
      </c>
      <c r="R74" s="180" t="s">
        <v>206</v>
      </c>
      <c r="S74" s="180" t="s">
        <v>206</v>
      </c>
      <c r="T74" s="180" t="s">
        <v>206</v>
      </c>
      <c r="U74" s="180" t="s">
        <v>206</v>
      </c>
      <c r="V74" s="180" t="s">
        <v>206</v>
      </c>
      <c r="W74" s="180" t="s">
        <v>206</v>
      </c>
      <c r="X74" s="180" t="s">
        <v>206</v>
      </c>
      <c r="Y74" s="180" t="s">
        <v>206</v>
      </c>
      <c r="Z74" s="180" t="s">
        <v>206</v>
      </c>
      <c r="AA74" s="164"/>
      <c r="AB74" s="164"/>
      <c r="AC74" s="164"/>
      <c r="AD74" s="164"/>
      <c r="AE74" s="164"/>
      <c r="AF74" s="164"/>
      <c r="AG74" s="164"/>
      <c r="AH74" s="164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3">
        <f>COUNTA(E74:BD74)*0.25</f>
        <v>4.5</v>
      </c>
    </row>
    <row r="75" spans="2:57" ht="15.75" customHeight="1" x14ac:dyDescent="0.25">
      <c r="B75" s="193"/>
      <c r="C75" s="342" t="s">
        <v>197</v>
      </c>
      <c r="D75" s="342"/>
      <c r="E75" s="167"/>
      <c r="F75" s="167"/>
      <c r="G75" s="122"/>
      <c r="H75" s="122"/>
      <c r="I75" s="180" t="s">
        <v>211</v>
      </c>
      <c r="J75" s="180" t="s">
        <v>211</v>
      </c>
      <c r="K75" s="180" t="s">
        <v>211</v>
      </c>
      <c r="L75" s="180" t="s">
        <v>211</v>
      </c>
      <c r="M75" s="180" t="s">
        <v>211</v>
      </c>
      <c r="N75" s="180" t="s">
        <v>211</v>
      </c>
      <c r="O75" s="180" t="s">
        <v>211</v>
      </c>
      <c r="P75" s="180" t="s">
        <v>211</v>
      </c>
      <c r="Q75" s="180" t="s">
        <v>211</v>
      </c>
      <c r="R75" s="180" t="s">
        <v>211</v>
      </c>
      <c r="S75" s="180" t="s">
        <v>211</v>
      </c>
      <c r="T75" s="180" t="s">
        <v>211</v>
      </c>
      <c r="U75" s="180" t="s">
        <v>211</v>
      </c>
      <c r="V75" s="180" t="s">
        <v>211</v>
      </c>
      <c r="W75" s="180" t="s">
        <v>211</v>
      </c>
      <c r="X75" s="180" t="s">
        <v>211</v>
      </c>
      <c r="Y75" s="180" t="s">
        <v>211</v>
      </c>
      <c r="Z75" s="180" t="s">
        <v>211</v>
      </c>
      <c r="AA75" s="180" t="s">
        <v>211</v>
      </c>
      <c r="AB75" s="180" t="s">
        <v>211</v>
      </c>
      <c r="AC75" s="171"/>
      <c r="AD75" s="171"/>
      <c r="AE75" s="122"/>
      <c r="AF75" s="122"/>
      <c r="AG75" s="122"/>
      <c r="AH75" s="122"/>
      <c r="AI75" s="132"/>
      <c r="AJ75" s="132"/>
      <c r="AK75" s="132"/>
      <c r="AL75" s="132"/>
      <c r="AM75" s="132"/>
      <c r="AN75" s="132"/>
      <c r="AO75" s="132"/>
      <c r="AP75" s="132"/>
      <c r="AQ75" s="122"/>
      <c r="AR75" s="122"/>
      <c r="AS75" s="122"/>
      <c r="AT75" s="122"/>
      <c r="AU75" s="122"/>
      <c r="AV75" s="122"/>
      <c r="AW75" s="122"/>
      <c r="AX75" s="122"/>
      <c r="AY75" s="122"/>
      <c r="AZ75" s="122"/>
      <c r="BA75" s="122"/>
      <c r="BB75" s="122"/>
      <c r="BC75" s="122"/>
      <c r="BD75" s="132"/>
      <c r="BE75" s="129">
        <f t="shared" ref="BE75:BE84" si="14">COUNTA(G75:BD75)*0.25</f>
        <v>5</v>
      </c>
    </row>
    <row r="76" spans="2:57" ht="15.75" customHeight="1" x14ac:dyDescent="0.25">
      <c r="B76" s="176"/>
      <c r="C76" s="343" t="s">
        <v>198</v>
      </c>
      <c r="D76" s="344"/>
      <c r="E76" s="169"/>
      <c r="F76" s="169"/>
      <c r="G76" s="122"/>
      <c r="H76" s="122"/>
      <c r="I76" s="180" t="s">
        <v>208</v>
      </c>
      <c r="J76" s="180" t="s">
        <v>208</v>
      </c>
      <c r="K76" s="180" t="s">
        <v>208</v>
      </c>
      <c r="L76" s="180" t="s">
        <v>208</v>
      </c>
      <c r="M76" s="180" t="s">
        <v>208</v>
      </c>
      <c r="N76" s="180" t="s">
        <v>208</v>
      </c>
      <c r="O76" s="180" t="s">
        <v>208</v>
      </c>
      <c r="P76" s="180" t="s">
        <v>208</v>
      </c>
      <c r="Q76" s="180" t="s">
        <v>208</v>
      </c>
      <c r="R76" s="180" t="s">
        <v>208</v>
      </c>
      <c r="S76" s="180" t="s">
        <v>208</v>
      </c>
      <c r="T76" s="180" t="s">
        <v>208</v>
      </c>
      <c r="U76" s="180" t="s">
        <v>208</v>
      </c>
      <c r="V76" s="180" t="s">
        <v>208</v>
      </c>
      <c r="W76" s="180" t="s">
        <v>209</v>
      </c>
      <c r="X76" s="180" t="s">
        <v>209</v>
      </c>
      <c r="Y76" s="132"/>
      <c r="Z76" s="132"/>
      <c r="AA76" s="122"/>
      <c r="AB76" s="122"/>
      <c r="AC76" s="122"/>
      <c r="AD76" s="122"/>
      <c r="AE76" s="171"/>
      <c r="AF76" s="171"/>
      <c r="AG76" s="171"/>
      <c r="AH76" s="171"/>
      <c r="AI76" s="180" t="s">
        <v>208</v>
      </c>
      <c r="AJ76" s="180" t="s">
        <v>208</v>
      </c>
      <c r="AK76" s="180" t="s">
        <v>208</v>
      </c>
      <c r="AL76" s="180" t="s">
        <v>208</v>
      </c>
      <c r="AM76" s="180" t="s">
        <v>208</v>
      </c>
      <c r="AN76" s="180" t="s">
        <v>208</v>
      </c>
      <c r="AO76" s="180" t="s">
        <v>208</v>
      </c>
      <c r="AP76" s="180" t="s">
        <v>208</v>
      </c>
      <c r="AQ76" s="180" t="s">
        <v>208</v>
      </c>
      <c r="AR76" s="180" t="s">
        <v>208</v>
      </c>
      <c r="AS76" s="180" t="s">
        <v>208</v>
      </c>
      <c r="AT76" s="180" t="s">
        <v>208</v>
      </c>
      <c r="AU76" s="180" t="s">
        <v>208</v>
      </c>
      <c r="AV76" s="180" t="s">
        <v>208</v>
      </c>
      <c r="AW76" s="180" t="s">
        <v>208</v>
      </c>
      <c r="AX76" s="180" t="s">
        <v>208</v>
      </c>
      <c r="AY76" s="180"/>
      <c r="AZ76" s="171"/>
      <c r="BA76" s="171"/>
      <c r="BB76" s="171"/>
      <c r="BC76" s="171"/>
      <c r="BD76" s="171"/>
      <c r="BE76" s="129">
        <f t="shared" si="14"/>
        <v>8</v>
      </c>
    </row>
    <row r="77" spans="2:57" ht="15.75" customHeight="1" x14ac:dyDescent="0.25">
      <c r="B77" s="176"/>
      <c r="C77" s="345" t="s">
        <v>199</v>
      </c>
      <c r="D77" s="345"/>
      <c r="E77" s="169"/>
      <c r="F77" s="169"/>
      <c r="G77" s="180" t="s">
        <v>208</v>
      </c>
      <c r="H77" s="180" t="s">
        <v>208</v>
      </c>
      <c r="I77" s="180" t="s">
        <v>208</v>
      </c>
      <c r="J77" s="180" t="s">
        <v>208</v>
      </c>
      <c r="K77" s="180" t="s">
        <v>208</v>
      </c>
      <c r="L77" s="180" t="s">
        <v>208</v>
      </c>
      <c r="M77" s="180" t="s">
        <v>208</v>
      </c>
      <c r="N77" s="180" t="s">
        <v>208</v>
      </c>
      <c r="O77" s="180" t="s">
        <v>208</v>
      </c>
      <c r="P77" s="180" t="s">
        <v>208</v>
      </c>
      <c r="Q77" s="180" t="s">
        <v>208</v>
      </c>
      <c r="R77" s="180" t="s">
        <v>208</v>
      </c>
      <c r="S77" s="180" t="s">
        <v>208</v>
      </c>
      <c r="T77" s="180" t="s">
        <v>208</v>
      </c>
      <c r="U77" s="180" t="s">
        <v>208</v>
      </c>
      <c r="V77" s="180" t="s">
        <v>208</v>
      </c>
      <c r="W77" s="180" t="s">
        <v>208</v>
      </c>
      <c r="X77" s="180" t="s">
        <v>208</v>
      </c>
      <c r="Y77" s="180" t="s">
        <v>208</v>
      </c>
      <c r="Z77" s="180" t="s">
        <v>208</v>
      </c>
      <c r="AA77" s="180" t="s">
        <v>208</v>
      </c>
      <c r="AB77" s="180" t="s">
        <v>208</v>
      </c>
      <c r="AC77" s="180" t="s">
        <v>208</v>
      </c>
      <c r="AD77" s="180" t="s">
        <v>208</v>
      </c>
      <c r="AE77" s="180" t="s">
        <v>208</v>
      </c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71"/>
      <c r="AR77" s="171"/>
      <c r="AS77" s="171"/>
      <c r="AT77" s="171"/>
      <c r="AU77" s="171"/>
      <c r="AV77" s="171"/>
      <c r="AW77" s="171"/>
      <c r="AX77" s="171"/>
      <c r="AY77" s="171"/>
      <c r="AZ77" s="171"/>
      <c r="BA77" s="171"/>
      <c r="BB77" s="171"/>
      <c r="BC77" s="171"/>
      <c r="BD77" s="171"/>
      <c r="BE77" s="129">
        <f t="shared" si="14"/>
        <v>6.25</v>
      </c>
    </row>
    <row r="78" spans="2:57" ht="15.75" customHeight="1" x14ac:dyDescent="0.25">
      <c r="B78" s="176"/>
      <c r="C78" s="346" t="s">
        <v>200</v>
      </c>
      <c r="D78" s="346"/>
      <c r="E78" s="187" t="s">
        <v>207</v>
      </c>
      <c r="F78" s="187" t="s">
        <v>207</v>
      </c>
      <c r="G78" s="83" t="s">
        <v>207</v>
      </c>
      <c r="H78" s="83" t="s">
        <v>207</v>
      </c>
      <c r="I78" s="83" t="s">
        <v>207</v>
      </c>
      <c r="J78" s="83" t="s">
        <v>207</v>
      </c>
      <c r="K78" s="83" t="s">
        <v>207</v>
      </c>
      <c r="L78" s="83" t="s">
        <v>207</v>
      </c>
      <c r="M78" s="83" t="s">
        <v>207</v>
      </c>
      <c r="N78" s="83" t="s">
        <v>207</v>
      </c>
      <c r="O78" s="83" t="s">
        <v>207</v>
      </c>
      <c r="P78" s="83" t="s">
        <v>207</v>
      </c>
      <c r="Q78" s="180" t="s">
        <v>207</v>
      </c>
      <c r="R78" s="180" t="s">
        <v>207</v>
      </c>
      <c r="S78" s="180" t="s">
        <v>207</v>
      </c>
      <c r="T78" s="180" t="s">
        <v>207</v>
      </c>
      <c r="U78" s="180" t="s">
        <v>207</v>
      </c>
      <c r="V78" s="180" t="s">
        <v>207</v>
      </c>
      <c r="W78" s="122"/>
      <c r="X78" s="122"/>
      <c r="Y78" s="122"/>
      <c r="Z78" s="122"/>
      <c r="AA78" s="122"/>
      <c r="AB78" s="122"/>
      <c r="AC78" s="171"/>
      <c r="AD78" s="171"/>
      <c r="AE78" s="171"/>
      <c r="AF78" s="171"/>
      <c r="AG78" s="171"/>
      <c r="AH78" s="171"/>
      <c r="AI78" s="180" t="s">
        <v>207</v>
      </c>
      <c r="AJ78" s="180" t="s">
        <v>207</v>
      </c>
      <c r="AK78" s="180" t="s">
        <v>207</v>
      </c>
      <c r="AL78" s="180" t="s">
        <v>207</v>
      </c>
      <c r="AM78" s="180" t="s">
        <v>207</v>
      </c>
      <c r="AN78" s="180" t="s">
        <v>207</v>
      </c>
      <c r="AO78" s="180" t="s">
        <v>207</v>
      </c>
      <c r="AP78" s="180" t="s">
        <v>207</v>
      </c>
      <c r="AQ78" s="180" t="s">
        <v>207</v>
      </c>
      <c r="AR78" s="180" t="s">
        <v>207</v>
      </c>
      <c r="AS78" s="180" t="s">
        <v>207</v>
      </c>
      <c r="AT78" s="180" t="s">
        <v>207</v>
      </c>
      <c r="AU78" s="171"/>
      <c r="AV78" s="171"/>
      <c r="AW78" s="171"/>
      <c r="AX78" s="171"/>
      <c r="AY78" s="171"/>
      <c r="AZ78" s="171"/>
      <c r="BA78" s="171"/>
      <c r="BB78" s="171"/>
      <c r="BC78" s="171"/>
      <c r="BD78" s="171"/>
      <c r="BE78" s="129">
        <f t="shared" si="14"/>
        <v>7</v>
      </c>
    </row>
    <row r="79" spans="2:57" ht="15.75" customHeight="1" x14ac:dyDescent="0.25">
      <c r="B79" s="176"/>
      <c r="C79" s="339" t="s">
        <v>201</v>
      </c>
      <c r="D79" s="340"/>
      <c r="E79" s="169"/>
      <c r="F79" s="187" t="s">
        <v>207</v>
      </c>
      <c r="G79" s="83" t="s">
        <v>207</v>
      </c>
      <c r="H79" s="83" t="s">
        <v>207</v>
      </c>
      <c r="I79" s="83" t="s">
        <v>207</v>
      </c>
      <c r="J79" s="83" t="s">
        <v>207</v>
      </c>
      <c r="K79" s="83" t="s">
        <v>207</v>
      </c>
      <c r="L79" s="83" t="s">
        <v>207</v>
      </c>
      <c r="M79" s="83" t="s">
        <v>207</v>
      </c>
      <c r="N79" s="83" t="s">
        <v>207</v>
      </c>
      <c r="O79" s="83" t="s">
        <v>207</v>
      </c>
      <c r="P79" s="83" t="s">
        <v>207</v>
      </c>
      <c r="Q79" s="83" t="s">
        <v>207</v>
      </c>
      <c r="R79" s="83" t="s">
        <v>207</v>
      </c>
      <c r="S79" s="83" t="s">
        <v>207</v>
      </c>
      <c r="T79" s="83" t="s">
        <v>207</v>
      </c>
      <c r="U79" s="83" t="s">
        <v>207</v>
      </c>
      <c r="V79" s="83" t="s">
        <v>207</v>
      </c>
      <c r="W79" s="83" t="s">
        <v>207</v>
      </c>
      <c r="X79" s="83" t="s">
        <v>207</v>
      </c>
      <c r="Y79" s="83" t="s">
        <v>207</v>
      </c>
      <c r="Z79" s="83" t="s">
        <v>207</v>
      </c>
      <c r="AA79" s="83"/>
      <c r="AB79" s="83"/>
      <c r="AC79" s="83"/>
      <c r="AD79" s="83"/>
      <c r="AE79" s="83"/>
      <c r="AF79" s="83"/>
      <c r="AG79" s="122"/>
      <c r="AH79" s="122"/>
      <c r="AI79" s="180" t="s">
        <v>207</v>
      </c>
      <c r="AJ79" s="180" t="s">
        <v>207</v>
      </c>
      <c r="AK79" s="180" t="s">
        <v>207</v>
      </c>
      <c r="AL79" s="180" t="s">
        <v>207</v>
      </c>
      <c r="AM79" s="180" t="s">
        <v>207</v>
      </c>
      <c r="AN79" s="180" t="s">
        <v>207</v>
      </c>
      <c r="AO79" s="180" t="s">
        <v>207</v>
      </c>
      <c r="AP79" s="180" t="s">
        <v>207</v>
      </c>
      <c r="AQ79" s="180" t="s">
        <v>207</v>
      </c>
      <c r="AR79" s="180" t="s">
        <v>207</v>
      </c>
      <c r="AS79" s="180" t="s">
        <v>207</v>
      </c>
      <c r="AT79" s="180" t="s">
        <v>207</v>
      </c>
      <c r="AU79" s="180"/>
      <c r="AV79" s="122"/>
      <c r="AW79" s="122"/>
      <c r="AX79" s="122"/>
      <c r="AY79" s="122"/>
      <c r="AZ79" s="122"/>
      <c r="BA79" s="122"/>
      <c r="BB79" s="122"/>
      <c r="BC79" s="122"/>
      <c r="BD79" s="122"/>
      <c r="BE79" s="129">
        <f t="shared" si="14"/>
        <v>8</v>
      </c>
    </row>
    <row r="80" spans="2:57" ht="15.75" customHeight="1" x14ac:dyDescent="0.25">
      <c r="B80" s="176"/>
      <c r="C80" s="347" t="s">
        <v>202</v>
      </c>
      <c r="D80" s="347"/>
      <c r="E80" s="169"/>
      <c r="F80" s="169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80" t="s">
        <v>212</v>
      </c>
      <c r="R80" s="180" t="s">
        <v>212</v>
      </c>
      <c r="S80" s="180" t="s">
        <v>212</v>
      </c>
      <c r="T80" s="180" t="s">
        <v>212</v>
      </c>
      <c r="U80" s="180" t="s">
        <v>212</v>
      </c>
      <c r="V80" s="180" t="s">
        <v>212</v>
      </c>
      <c r="W80" s="180" t="s">
        <v>212</v>
      </c>
      <c r="X80" s="180" t="s">
        <v>212</v>
      </c>
      <c r="Y80" s="180" t="s">
        <v>212</v>
      </c>
      <c r="Z80" s="180" t="s">
        <v>212</v>
      </c>
      <c r="AA80" s="180" t="s">
        <v>212</v>
      </c>
      <c r="AB80" s="180" t="s">
        <v>212</v>
      </c>
      <c r="AC80" s="180" t="s">
        <v>212</v>
      </c>
      <c r="AD80" s="180" t="s">
        <v>212</v>
      </c>
      <c r="AE80" s="180" t="s">
        <v>212</v>
      </c>
      <c r="AF80" s="180" t="s">
        <v>212</v>
      </c>
      <c r="AG80" s="180" t="s">
        <v>212</v>
      </c>
      <c r="AH80" s="180" t="s">
        <v>212</v>
      </c>
      <c r="AI80" s="180" t="s">
        <v>212</v>
      </c>
      <c r="AJ80" s="180" t="s">
        <v>212</v>
      </c>
      <c r="AK80" s="180" t="s">
        <v>212</v>
      </c>
      <c r="AL80" s="180" t="s">
        <v>212</v>
      </c>
      <c r="AM80" s="180" t="s">
        <v>212</v>
      </c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9">
        <f t="shared" si="14"/>
        <v>5.75</v>
      </c>
    </row>
    <row r="81" spans="2:57" ht="15.75" hidden="1" customHeight="1" x14ac:dyDescent="0.25">
      <c r="B81" s="176"/>
      <c r="C81" s="318"/>
      <c r="D81" s="319"/>
      <c r="E81" s="169"/>
      <c r="F81" s="169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9">
        <f t="shared" si="14"/>
        <v>0</v>
      </c>
    </row>
    <row r="82" spans="2:57" hidden="1" x14ac:dyDescent="0.25">
      <c r="B82" s="284"/>
      <c r="C82" s="318"/>
      <c r="D82" s="319"/>
      <c r="E82" s="169"/>
      <c r="F82" s="169"/>
      <c r="G82" s="122"/>
      <c r="H82" s="122"/>
      <c r="I82" s="122"/>
      <c r="J82" s="12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22"/>
      <c r="AZ82" s="122"/>
      <c r="BA82" s="122"/>
      <c r="BB82" s="122"/>
      <c r="BC82" s="122"/>
      <c r="BD82" s="122"/>
      <c r="BE82" s="129">
        <f t="shared" si="14"/>
        <v>0</v>
      </c>
    </row>
    <row r="83" spans="2:57" hidden="1" x14ac:dyDescent="0.25">
      <c r="B83" s="284"/>
      <c r="C83" s="318"/>
      <c r="D83" s="319"/>
      <c r="E83" s="169"/>
      <c r="F83" s="169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32"/>
      <c r="AJ83" s="132"/>
      <c r="AK83" s="132"/>
      <c r="AL83" s="132"/>
      <c r="AM83" s="132"/>
      <c r="AN83" s="132"/>
      <c r="AO83" s="132"/>
      <c r="AP83" s="132"/>
      <c r="AQ83" s="132"/>
      <c r="AR83" s="132"/>
      <c r="AS83" s="132"/>
      <c r="AT83" s="132"/>
      <c r="AU83" s="132"/>
      <c r="AV83" s="132"/>
      <c r="AW83" s="132"/>
      <c r="AX83" s="132"/>
      <c r="AY83" s="132"/>
      <c r="AZ83" s="132"/>
      <c r="BA83" s="132"/>
      <c r="BB83" s="132"/>
      <c r="BC83" s="132"/>
      <c r="BD83" s="132"/>
      <c r="BE83" s="129">
        <f t="shared" si="14"/>
        <v>0</v>
      </c>
    </row>
    <row r="84" spans="2:57" hidden="1" x14ac:dyDescent="0.25">
      <c r="B84" s="284"/>
      <c r="C84" s="318"/>
      <c r="D84" s="319"/>
      <c r="E84" s="169"/>
      <c r="F84" s="169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129">
        <f t="shared" si="14"/>
        <v>0</v>
      </c>
    </row>
    <row r="85" spans="2:57" x14ac:dyDescent="0.25">
      <c r="B85" s="285"/>
      <c r="C85" s="291" t="s">
        <v>0</v>
      </c>
      <c r="D85" s="291"/>
      <c r="E85" s="164">
        <f t="shared" ref="E85:F85" si="15">COUNTA(E71:E84)*0.25</f>
        <v>0.25</v>
      </c>
      <c r="F85" s="164">
        <f t="shared" si="15"/>
        <v>0.5</v>
      </c>
      <c r="G85" s="122">
        <f>COUNTA(G71:G84)*0.25</f>
        <v>1</v>
      </c>
      <c r="H85" s="122">
        <f t="shared" ref="H85:BD85" si="16">COUNTA(H71:H84)*0.25</f>
        <v>1</v>
      </c>
      <c r="I85" s="122">
        <f t="shared" si="16"/>
        <v>2</v>
      </c>
      <c r="J85" s="122">
        <f t="shared" si="16"/>
        <v>2</v>
      </c>
      <c r="K85" s="122">
        <f t="shared" si="16"/>
        <v>2</v>
      </c>
      <c r="L85" s="122">
        <f t="shared" si="16"/>
        <v>2</v>
      </c>
      <c r="M85" s="122">
        <f t="shared" si="16"/>
        <v>2</v>
      </c>
      <c r="N85" s="122">
        <f t="shared" si="16"/>
        <v>2</v>
      </c>
      <c r="O85" s="122">
        <f t="shared" si="16"/>
        <v>2</v>
      </c>
      <c r="P85" s="122">
        <f t="shared" si="16"/>
        <v>2</v>
      </c>
      <c r="Q85" s="122">
        <f t="shared" si="16"/>
        <v>2.25</v>
      </c>
      <c r="R85" s="122">
        <f t="shared" si="16"/>
        <v>2.25</v>
      </c>
      <c r="S85" s="122">
        <f t="shared" si="16"/>
        <v>2.25</v>
      </c>
      <c r="T85" s="122">
        <f t="shared" si="16"/>
        <v>2.25</v>
      </c>
      <c r="U85" s="122">
        <f t="shared" si="16"/>
        <v>2.25</v>
      </c>
      <c r="V85" s="122">
        <f t="shared" si="16"/>
        <v>2.25</v>
      </c>
      <c r="W85" s="122">
        <f t="shared" si="16"/>
        <v>2</v>
      </c>
      <c r="X85" s="122">
        <f t="shared" si="16"/>
        <v>2</v>
      </c>
      <c r="Y85" s="122">
        <f t="shared" si="16"/>
        <v>1.75</v>
      </c>
      <c r="Z85" s="122">
        <f t="shared" si="16"/>
        <v>1.75</v>
      </c>
      <c r="AA85" s="122">
        <f t="shared" si="16"/>
        <v>1</v>
      </c>
      <c r="AB85" s="122">
        <f t="shared" si="16"/>
        <v>0.75</v>
      </c>
      <c r="AC85" s="122">
        <f t="shared" si="16"/>
        <v>0.5</v>
      </c>
      <c r="AD85" s="122">
        <f t="shared" si="16"/>
        <v>0.5</v>
      </c>
      <c r="AE85" s="122">
        <f t="shared" si="16"/>
        <v>0.75</v>
      </c>
      <c r="AF85" s="122">
        <f t="shared" si="16"/>
        <v>0.5</v>
      </c>
      <c r="AG85" s="122">
        <f t="shared" si="16"/>
        <v>0.5</v>
      </c>
      <c r="AH85" s="122">
        <f t="shared" si="16"/>
        <v>0.5</v>
      </c>
      <c r="AI85" s="122">
        <f t="shared" si="16"/>
        <v>1.25</v>
      </c>
      <c r="AJ85" s="122">
        <f t="shared" si="16"/>
        <v>1.25</v>
      </c>
      <c r="AK85" s="122">
        <f t="shared" si="16"/>
        <v>1.25</v>
      </c>
      <c r="AL85" s="122">
        <f t="shared" si="16"/>
        <v>1.25</v>
      </c>
      <c r="AM85" s="122">
        <f t="shared" si="16"/>
        <v>1.25</v>
      </c>
      <c r="AN85" s="122">
        <f t="shared" si="16"/>
        <v>1</v>
      </c>
      <c r="AO85" s="122">
        <f t="shared" si="16"/>
        <v>1</v>
      </c>
      <c r="AP85" s="122">
        <f t="shared" si="16"/>
        <v>1</v>
      </c>
      <c r="AQ85" s="122">
        <f t="shared" si="16"/>
        <v>1</v>
      </c>
      <c r="AR85" s="122">
        <f t="shared" si="16"/>
        <v>1</v>
      </c>
      <c r="AS85" s="122">
        <f t="shared" si="16"/>
        <v>1</v>
      </c>
      <c r="AT85" s="122">
        <f t="shared" si="16"/>
        <v>1</v>
      </c>
      <c r="AU85" s="122">
        <f t="shared" si="16"/>
        <v>0.5</v>
      </c>
      <c r="AV85" s="122">
        <f t="shared" si="16"/>
        <v>0.5</v>
      </c>
      <c r="AW85" s="122">
        <f t="shared" si="16"/>
        <v>0.25</v>
      </c>
      <c r="AX85" s="122">
        <f t="shared" si="16"/>
        <v>0.25</v>
      </c>
      <c r="AY85" s="122">
        <f t="shared" si="16"/>
        <v>0</v>
      </c>
      <c r="AZ85" s="122">
        <f t="shared" si="16"/>
        <v>0</v>
      </c>
      <c r="BA85" s="122">
        <f t="shared" si="16"/>
        <v>0</v>
      </c>
      <c r="BB85" s="122">
        <f t="shared" si="16"/>
        <v>0</v>
      </c>
      <c r="BC85" s="122">
        <f t="shared" si="16"/>
        <v>0</v>
      </c>
      <c r="BD85" s="122">
        <f t="shared" si="16"/>
        <v>0</v>
      </c>
      <c r="BE85" s="129">
        <f>SUM(E85:BD85)</f>
        <v>59.5</v>
      </c>
    </row>
    <row r="86" spans="2:57" x14ac:dyDescent="0.25"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</row>
    <row r="87" spans="2:57" s="1" customFormat="1" ht="18.75" x14ac:dyDescent="0.3">
      <c r="B87" s="282" t="s">
        <v>188</v>
      </c>
      <c r="C87" s="283"/>
      <c r="D87" s="283"/>
      <c r="E87" s="131" t="s">
        <v>190</v>
      </c>
      <c r="F87" s="131" t="s">
        <v>189</v>
      </c>
      <c r="G87" s="131" t="s">
        <v>131</v>
      </c>
      <c r="H87" s="11" t="s">
        <v>130</v>
      </c>
      <c r="I87" s="11" t="s">
        <v>132</v>
      </c>
      <c r="J87" s="11" t="s">
        <v>133</v>
      </c>
      <c r="K87" s="11" t="s">
        <v>134</v>
      </c>
      <c r="L87" s="11" t="s">
        <v>135</v>
      </c>
      <c r="M87" s="11" t="s">
        <v>136</v>
      </c>
      <c r="N87" s="11" t="s">
        <v>137</v>
      </c>
      <c r="O87" s="161" t="s">
        <v>138</v>
      </c>
      <c r="P87" s="161" t="s">
        <v>139</v>
      </c>
      <c r="Q87" s="162" t="s">
        <v>140</v>
      </c>
      <c r="R87" s="162" t="s">
        <v>141</v>
      </c>
      <c r="S87" s="161" t="s">
        <v>142</v>
      </c>
      <c r="T87" s="161" t="s">
        <v>143</v>
      </c>
      <c r="U87" s="161" t="s">
        <v>179</v>
      </c>
      <c r="V87" s="161" t="s">
        <v>144</v>
      </c>
      <c r="W87" s="161" t="s">
        <v>145</v>
      </c>
      <c r="X87" s="161" t="s">
        <v>146</v>
      </c>
      <c r="Y87" s="161" t="s">
        <v>147</v>
      </c>
      <c r="Z87" s="161" t="s">
        <v>148</v>
      </c>
      <c r="AA87" s="161" t="s">
        <v>149</v>
      </c>
      <c r="AB87" s="161" t="s">
        <v>150</v>
      </c>
      <c r="AC87" s="161" t="s">
        <v>151</v>
      </c>
      <c r="AD87" s="161" t="s">
        <v>152</v>
      </c>
      <c r="AE87" s="161" t="s">
        <v>153</v>
      </c>
      <c r="AF87" s="161" t="s">
        <v>154</v>
      </c>
      <c r="AG87" s="161" t="s">
        <v>155</v>
      </c>
      <c r="AH87" s="161" t="s">
        <v>156</v>
      </c>
      <c r="AI87" s="161" t="s">
        <v>157</v>
      </c>
      <c r="AJ87" s="161" t="s">
        <v>158</v>
      </c>
      <c r="AK87" s="161" t="s">
        <v>159</v>
      </c>
      <c r="AL87" s="161" t="s">
        <v>160</v>
      </c>
      <c r="AM87" s="161" t="s">
        <v>161</v>
      </c>
      <c r="AN87" s="161" t="s">
        <v>162</v>
      </c>
      <c r="AO87" s="161" t="s">
        <v>163</v>
      </c>
      <c r="AP87" s="161" t="s">
        <v>164</v>
      </c>
      <c r="AQ87" s="161" t="s">
        <v>165</v>
      </c>
      <c r="AR87" s="161" t="s">
        <v>166</v>
      </c>
      <c r="AS87" s="161" t="s">
        <v>180</v>
      </c>
      <c r="AT87" s="161" t="s">
        <v>181</v>
      </c>
      <c r="AU87" s="161" t="s">
        <v>167</v>
      </c>
      <c r="AV87" s="161" t="s">
        <v>168</v>
      </c>
      <c r="AW87" s="161" t="s">
        <v>169</v>
      </c>
      <c r="AX87" s="161" t="s">
        <v>170</v>
      </c>
      <c r="AY87" s="161" t="s">
        <v>171</v>
      </c>
      <c r="AZ87" s="161" t="s">
        <v>172</v>
      </c>
      <c r="BA87" s="161" t="s">
        <v>173</v>
      </c>
      <c r="BB87" s="161" t="s">
        <v>174</v>
      </c>
      <c r="BC87" s="161" t="s">
        <v>175</v>
      </c>
      <c r="BD87" s="161" t="s">
        <v>176</v>
      </c>
      <c r="BE87" s="129" t="s">
        <v>178</v>
      </c>
    </row>
    <row r="88" spans="2:57" ht="18.75" x14ac:dyDescent="0.3">
      <c r="B88" s="194" t="s">
        <v>203</v>
      </c>
      <c r="C88" s="341" t="s">
        <v>194</v>
      </c>
      <c r="D88" s="341"/>
      <c r="E88" s="164"/>
      <c r="F88" s="164"/>
      <c r="G88" s="180" t="s">
        <v>206</v>
      </c>
      <c r="H88" s="180" t="s">
        <v>206</v>
      </c>
      <c r="I88" s="180" t="s">
        <v>206</v>
      </c>
      <c r="J88" s="180" t="s">
        <v>206</v>
      </c>
      <c r="K88" s="180" t="s">
        <v>206</v>
      </c>
      <c r="L88" s="180" t="s">
        <v>206</v>
      </c>
      <c r="M88" s="180" t="s">
        <v>206</v>
      </c>
      <c r="N88" s="180" t="s">
        <v>206</v>
      </c>
      <c r="O88" s="180" t="s">
        <v>206</v>
      </c>
      <c r="P88" s="180" t="s">
        <v>206</v>
      </c>
      <c r="Q88" s="180" t="s">
        <v>206</v>
      </c>
      <c r="R88" s="180" t="s">
        <v>206</v>
      </c>
      <c r="S88" s="180" t="s">
        <v>206</v>
      </c>
      <c r="T88" s="180" t="s">
        <v>206</v>
      </c>
      <c r="U88" s="180" t="s">
        <v>206</v>
      </c>
      <c r="V88" s="180" t="s">
        <v>206</v>
      </c>
      <c r="W88" s="180" t="s">
        <v>206</v>
      </c>
      <c r="X88" s="180" t="s">
        <v>206</v>
      </c>
      <c r="Y88" s="180" t="s">
        <v>206</v>
      </c>
      <c r="Z88" s="180" t="s">
        <v>206</v>
      </c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64" t="s">
        <v>192</v>
      </c>
      <c r="AN88" s="164" t="s">
        <v>192</v>
      </c>
      <c r="AO88" s="164" t="s">
        <v>192</v>
      </c>
      <c r="AP88" s="164" t="s">
        <v>192</v>
      </c>
      <c r="AQ88" s="164" t="s">
        <v>192</v>
      </c>
      <c r="AR88" s="164" t="s">
        <v>192</v>
      </c>
      <c r="AS88" s="164" t="s">
        <v>192</v>
      </c>
      <c r="AT88" s="164" t="s">
        <v>192</v>
      </c>
      <c r="AU88" s="164" t="s">
        <v>192</v>
      </c>
      <c r="AV88" s="164" t="s">
        <v>192</v>
      </c>
      <c r="AW88" s="164" t="s">
        <v>192</v>
      </c>
      <c r="AX88" s="164" t="s">
        <v>192</v>
      </c>
      <c r="AY88" s="122"/>
      <c r="AZ88" s="122"/>
      <c r="BA88" s="122"/>
      <c r="BB88" s="122"/>
      <c r="BC88" s="122"/>
      <c r="BD88" s="122"/>
      <c r="BE88" s="129">
        <f t="shared" ref="BE88:BE101" si="17">COUNTA(E88:BD88)*0.25</f>
        <v>8</v>
      </c>
    </row>
    <row r="89" spans="2:57" ht="18.75" x14ac:dyDescent="0.3">
      <c r="B89" s="195" t="s">
        <v>204</v>
      </c>
      <c r="C89" s="341" t="s">
        <v>195</v>
      </c>
      <c r="D89" s="341"/>
      <c r="E89" s="167"/>
      <c r="F89" s="167"/>
      <c r="G89" s="122"/>
      <c r="H89" s="122"/>
      <c r="I89" s="164"/>
      <c r="J89" s="164"/>
      <c r="K89" s="164"/>
      <c r="L89" s="164"/>
      <c r="M89" s="164"/>
      <c r="N89" s="164"/>
      <c r="O89" s="164"/>
      <c r="P89" s="164"/>
      <c r="Q89" s="180" t="s">
        <v>206</v>
      </c>
      <c r="R89" s="180" t="s">
        <v>206</v>
      </c>
      <c r="S89" s="180" t="s">
        <v>206</v>
      </c>
      <c r="T89" s="180" t="s">
        <v>206</v>
      </c>
      <c r="U89" s="180" t="s">
        <v>206</v>
      </c>
      <c r="V89" s="180" t="s">
        <v>206</v>
      </c>
      <c r="W89" s="180" t="s">
        <v>206</v>
      </c>
      <c r="X89" s="180" t="s">
        <v>206</v>
      </c>
      <c r="Y89" s="180" t="s">
        <v>206</v>
      </c>
      <c r="Z89" s="180" t="s">
        <v>206</v>
      </c>
      <c r="AA89" s="180" t="s">
        <v>206</v>
      </c>
      <c r="AB89" s="180" t="s">
        <v>206</v>
      </c>
      <c r="AC89" s="122"/>
      <c r="AD89" s="122"/>
      <c r="AE89" s="122"/>
      <c r="AF89" s="122"/>
      <c r="AG89" s="122"/>
      <c r="AH89" s="122"/>
      <c r="AI89" s="122"/>
      <c r="AJ89" s="122"/>
      <c r="AK89" s="122"/>
      <c r="AL89" s="122"/>
      <c r="AM89" s="132"/>
      <c r="AN89" s="132"/>
      <c r="AO89" s="132"/>
      <c r="AP89" s="132"/>
      <c r="AQ89" s="132"/>
      <c r="AR89" s="132"/>
      <c r="AS89" s="132"/>
      <c r="AT89" s="132"/>
      <c r="AU89" s="132"/>
      <c r="AV89" s="132"/>
      <c r="AW89" s="132"/>
      <c r="AX89" s="132"/>
      <c r="AY89" s="132"/>
      <c r="AZ89" s="132"/>
      <c r="BA89" s="132"/>
      <c r="BB89" s="132"/>
      <c r="BC89" s="132"/>
      <c r="BD89" s="132"/>
      <c r="BE89" s="166">
        <f t="shared" si="17"/>
        <v>3</v>
      </c>
    </row>
    <row r="90" spans="2:57" ht="15.75" customHeight="1" x14ac:dyDescent="0.3">
      <c r="B90" s="196" t="s">
        <v>210</v>
      </c>
      <c r="C90" s="341" t="s">
        <v>196</v>
      </c>
      <c r="D90" s="341"/>
      <c r="E90" s="167"/>
      <c r="F90" s="167"/>
      <c r="G90" s="180" t="s">
        <v>206</v>
      </c>
      <c r="H90" s="180" t="s">
        <v>206</v>
      </c>
      <c r="I90" s="180" t="s">
        <v>206</v>
      </c>
      <c r="J90" s="180" t="s">
        <v>206</v>
      </c>
      <c r="K90" s="180" t="s">
        <v>206</v>
      </c>
      <c r="L90" s="180" t="s">
        <v>206</v>
      </c>
      <c r="M90" s="180" t="s">
        <v>206</v>
      </c>
      <c r="N90" s="180" t="s">
        <v>206</v>
      </c>
      <c r="O90" s="180" t="s">
        <v>206</v>
      </c>
      <c r="P90" s="180" t="s">
        <v>206</v>
      </c>
      <c r="Q90" s="180" t="s">
        <v>206</v>
      </c>
      <c r="R90" s="180" t="s">
        <v>206</v>
      </c>
      <c r="S90" s="180" t="s">
        <v>206</v>
      </c>
      <c r="T90" s="180" t="s">
        <v>206</v>
      </c>
      <c r="U90" s="180" t="s">
        <v>206</v>
      </c>
      <c r="V90" s="180" t="s">
        <v>206</v>
      </c>
      <c r="W90" s="180" t="s">
        <v>206</v>
      </c>
      <c r="X90" s="180" t="s">
        <v>206</v>
      </c>
      <c r="Y90" s="180" t="s">
        <v>206</v>
      </c>
      <c r="Z90" s="180" t="s">
        <v>206</v>
      </c>
      <c r="AA90" s="180" t="s">
        <v>206</v>
      </c>
      <c r="AB90" s="180" t="s">
        <v>206</v>
      </c>
      <c r="AC90" s="122"/>
      <c r="AD90" s="122"/>
      <c r="AE90" s="122"/>
      <c r="AF90" s="122"/>
      <c r="AG90" s="164"/>
      <c r="AH90" s="164"/>
      <c r="AI90" s="164"/>
      <c r="AJ90" s="164"/>
      <c r="AK90" s="164"/>
      <c r="AL90" s="164"/>
      <c r="AM90" s="164"/>
      <c r="AN90" s="164"/>
      <c r="AO90" s="164"/>
      <c r="AP90" s="164"/>
      <c r="AQ90" s="164"/>
      <c r="AR90" s="164"/>
      <c r="AS90" s="164"/>
      <c r="AT90" s="164"/>
      <c r="AU90" s="164"/>
      <c r="AV90" s="164"/>
      <c r="AW90" s="164"/>
      <c r="AX90" s="164"/>
      <c r="AY90" s="164"/>
      <c r="AZ90" s="164"/>
      <c r="BA90" s="164"/>
      <c r="BB90" s="164"/>
      <c r="BC90" s="164"/>
      <c r="BD90" s="164"/>
      <c r="BE90" s="166">
        <f t="shared" si="17"/>
        <v>5.5</v>
      </c>
    </row>
    <row r="91" spans="2:57" ht="15.75" customHeight="1" x14ac:dyDescent="0.3">
      <c r="B91" s="192" t="s">
        <v>211</v>
      </c>
      <c r="C91" s="341" t="s">
        <v>119</v>
      </c>
      <c r="D91" s="341"/>
      <c r="E91" s="164"/>
      <c r="F91" s="164"/>
      <c r="G91" s="180" t="s">
        <v>206</v>
      </c>
      <c r="H91" s="180" t="s">
        <v>206</v>
      </c>
      <c r="I91" s="180" t="s">
        <v>206</v>
      </c>
      <c r="J91" s="180" t="s">
        <v>206</v>
      </c>
      <c r="K91" s="180" t="s">
        <v>206</v>
      </c>
      <c r="L91" s="180" t="s">
        <v>206</v>
      </c>
      <c r="M91" s="180" t="s">
        <v>206</v>
      </c>
      <c r="N91" s="180" t="s">
        <v>206</v>
      </c>
      <c r="O91" s="180" t="s">
        <v>206</v>
      </c>
      <c r="P91" s="180" t="s">
        <v>206</v>
      </c>
      <c r="Q91" s="180" t="s">
        <v>206</v>
      </c>
      <c r="R91" s="180" t="s">
        <v>206</v>
      </c>
      <c r="S91" s="180" t="s">
        <v>206</v>
      </c>
      <c r="T91" s="180" t="s">
        <v>206</v>
      </c>
      <c r="U91" s="180" t="s">
        <v>206</v>
      </c>
      <c r="V91" s="180" t="s">
        <v>206</v>
      </c>
      <c r="W91" s="180" t="s">
        <v>206</v>
      </c>
      <c r="X91" s="180" t="s">
        <v>206</v>
      </c>
      <c r="Y91" s="180" t="s">
        <v>206</v>
      </c>
      <c r="Z91" s="180" t="s">
        <v>206</v>
      </c>
      <c r="AA91" s="180" t="s">
        <v>206</v>
      </c>
      <c r="AB91" s="180" t="s">
        <v>206</v>
      </c>
      <c r="AC91" s="164"/>
      <c r="AD91" s="164"/>
      <c r="AE91" s="164"/>
      <c r="AF91" s="164"/>
      <c r="AG91" s="132"/>
      <c r="AH91" s="132"/>
      <c r="AI91" s="122"/>
      <c r="AJ91" s="122"/>
      <c r="AK91" s="122"/>
      <c r="AL91" s="122"/>
      <c r="AM91" s="122"/>
      <c r="AN91" s="122"/>
      <c r="AO91" s="122"/>
      <c r="AP91" s="122"/>
      <c r="AQ91" s="122"/>
      <c r="AR91" s="122"/>
      <c r="AS91" s="122"/>
      <c r="AT91" s="122"/>
      <c r="AU91" s="122"/>
      <c r="AV91" s="122"/>
      <c r="AW91" s="122"/>
      <c r="AX91" s="122"/>
      <c r="AY91" s="122"/>
      <c r="AZ91" s="122"/>
      <c r="BA91" s="122"/>
      <c r="BB91" s="122"/>
      <c r="BC91" s="122"/>
      <c r="BD91" s="122"/>
      <c r="BE91" s="166">
        <f t="shared" si="17"/>
        <v>5.5</v>
      </c>
    </row>
    <row r="92" spans="2:57" ht="15.75" customHeight="1" x14ac:dyDescent="0.25">
      <c r="B92" s="193"/>
      <c r="C92" s="342" t="s">
        <v>197</v>
      </c>
      <c r="D92" s="342"/>
      <c r="E92" s="167"/>
      <c r="F92" s="167"/>
      <c r="G92" s="180" t="s">
        <v>211</v>
      </c>
      <c r="H92" s="180" t="s">
        <v>211</v>
      </c>
      <c r="I92" s="180" t="s">
        <v>211</v>
      </c>
      <c r="J92" s="180" t="s">
        <v>211</v>
      </c>
      <c r="K92" s="180" t="s">
        <v>211</v>
      </c>
      <c r="L92" s="180" t="s">
        <v>211</v>
      </c>
      <c r="M92" s="180" t="s">
        <v>211</v>
      </c>
      <c r="N92" s="180" t="s">
        <v>211</v>
      </c>
      <c r="O92" s="180" t="s">
        <v>211</v>
      </c>
      <c r="P92" s="180" t="s">
        <v>211</v>
      </c>
      <c r="Q92" s="180" t="s">
        <v>211</v>
      </c>
      <c r="R92" s="180" t="s">
        <v>211</v>
      </c>
      <c r="S92" s="180" t="s">
        <v>211</v>
      </c>
      <c r="T92" s="180" t="s">
        <v>211</v>
      </c>
      <c r="U92" s="180" t="s">
        <v>211</v>
      </c>
      <c r="V92" s="180" t="s">
        <v>211</v>
      </c>
      <c r="W92" s="180" t="s">
        <v>211</v>
      </c>
      <c r="X92" s="180" t="s">
        <v>211</v>
      </c>
      <c r="Y92" s="180" t="s">
        <v>211</v>
      </c>
      <c r="Z92" s="180" t="s">
        <v>211</v>
      </c>
      <c r="AA92" s="180" t="s">
        <v>211</v>
      </c>
      <c r="AB92" s="180" t="s">
        <v>211</v>
      </c>
      <c r="AC92" s="122"/>
      <c r="AD92" s="122"/>
      <c r="AE92" s="122"/>
      <c r="AF92" s="122"/>
      <c r="AG92" s="122"/>
      <c r="AH92" s="122"/>
      <c r="AI92" s="171"/>
      <c r="AJ92" s="171"/>
      <c r="AK92" s="171"/>
      <c r="AL92" s="171"/>
      <c r="AM92" s="171"/>
      <c r="AN92" s="171"/>
      <c r="AO92" s="171"/>
      <c r="AP92" s="171"/>
      <c r="AQ92" s="171"/>
      <c r="AR92" s="171"/>
      <c r="AS92" s="171"/>
      <c r="AT92" s="171"/>
      <c r="AU92" s="171"/>
      <c r="AV92" s="171"/>
      <c r="AW92" s="171"/>
      <c r="AX92" s="171"/>
      <c r="AY92" s="171"/>
      <c r="AZ92" s="171"/>
      <c r="BA92" s="171"/>
      <c r="BB92" s="171"/>
      <c r="BC92" s="171"/>
      <c r="BD92" s="171"/>
      <c r="BE92" s="166">
        <f t="shared" si="17"/>
        <v>5.5</v>
      </c>
    </row>
    <row r="93" spans="2:57" ht="15.75" customHeight="1" x14ac:dyDescent="0.25">
      <c r="B93" s="176"/>
      <c r="C93" s="343" t="s">
        <v>198</v>
      </c>
      <c r="D93" s="344"/>
      <c r="E93" s="169"/>
      <c r="F93" s="187"/>
      <c r="G93" s="83" t="s">
        <v>208</v>
      </c>
      <c r="H93" s="83" t="s">
        <v>208</v>
      </c>
      <c r="I93" s="83" t="s">
        <v>208</v>
      </c>
      <c r="J93" s="83" t="s">
        <v>208</v>
      </c>
      <c r="K93" s="83" t="s">
        <v>208</v>
      </c>
      <c r="L93" s="83" t="s">
        <v>208</v>
      </c>
      <c r="M93" s="83" t="s">
        <v>208</v>
      </c>
      <c r="N93" s="83" t="s">
        <v>208</v>
      </c>
      <c r="O93" s="83" t="s">
        <v>208</v>
      </c>
      <c r="P93" s="83" t="s">
        <v>208</v>
      </c>
      <c r="Q93" s="83" t="s">
        <v>208</v>
      </c>
      <c r="R93" s="83" t="s">
        <v>208</v>
      </c>
      <c r="S93" s="83" t="s">
        <v>208</v>
      </c>
      <c r="T93" s="83" t="s">
        <v>208</v>
      </c>
      <c r="U93" s="83" t="s">
        <v>208</v>
      </c>
      <c r="V93" s="83" t="s">
        <v>208</v>
      </c>
      <c r="W93" s="83" t="s">
        <v>208</v>
      </c>
      <c r="X93" s="83" t="s">
        <v>208</v>
      </c>
      <c r="Y93" s="83" t="s">
        <v>208</v>
      </c>
      <c r="Z93" s="83" t="s">
        <v>208</v>
      </c>
      <c r="AA93" s="83" t="s">
        <v>208</v>
      </c>
      <c r="AB93" s="83" t="s">
        <v>208</v>
      </c>
      <c r="AC93" s="180" t="s">
        <v>208</v>
      </c>
      <c r="AD93" s="180" t="s">
        <v>208</v>
      </c>
      <c r="AE93" s="171"/>
      <c r="AF93" s="171"/>
      <c r="AG93" s="171"/>
      <c r="AH93" s="171"/>
      <c r="AI93" s="122"/>
      <c r="AJ93" s="122"/>
      <c r="AK93" s="122"/>
      <c r="AL93" s="122"/>
      <c r="AM93" s="122"/>
      <c r="AN93" s="122"/>
      <c r="AO93" s="122"/>
      <c r="AP93" s="122"/>
      <c r="AQ93" s="122"/>
      <c r="AR93" s="122"/>
      <c r="AS93" s="122"/>
      <c r="AT93" s="122"/>
      <c r="AU93" s="122"/>
      <c r="AV93" s="122"/>
      <c r="AW93" s="122"/>
      <c r="AX93" s="122"/>
      <c r="AY93" s="122"/>
      <c r="AZ93" s="122"/>
      <c r="BA93" s="122"/>
      <c r="BB93" s="122"/>
      <c r="BC93" s="122"/>
      <c r="BD93" s="122"/>
      <c r="BE93" s="166">
        <f t="shared" si="17"/>
        <v>6</v>
      </c>
    </row>
    <row r="94" spans="2:57" ht="15.75" customHeight="1" x14ac:dyDescent="0.25">
      <c r="B94" s="176"/>
      <c r="C94" s="345" t="s">
        <v>199</v>
      </c>
      <c r="D94" s="345"/>
      <c r="E94" s="187"/>
      <c r="F94" s="187"/>
      <c r="G94" s="83" t="s">
        <v>208</v>
      </c>
      <c r="H94" s="83" t="s">
        <v>208</v>
      </c>
      <c r="I94" s="83" t="s">
        <v>208</v>
      </c>
      <c r="J94" s="83" t="s">
        <v>208</v>
      </c>
      <c r="K94" s="83" t="s">
        <v>208</v>
      </c>
      <c r="L94" s="83" t="s">
        <v>208</v>
      </c>
      <c r="M94" s="83" t="s">
        <v>208</v>
      </c>
      <c r="N94" s="83" t="s">
        <v>208</v>
      </c>
      <c r="O94" s="83" t="s">
        <v>208</v>
      </c>
      <c r="P94" s="83" t="s">
        <v>208</v>
      </c>
      <c r="Q94" s="83" t="s">
        <v>208</v>
      </c>
      <c r="R94" s="83" t="s">
        <v>208</v>
      </c>
      <c r="S94" s="83" t="s">
        <v>208</v>
      </c>
      <c r="T94" s="83" t="s">
        <v>208</v>
      </c>
      <c r="U94" s="83" t="s">
        <v>208</v>
      </c>
      <c r="V94" s="83" t="s">
        <v>208</v>
      </c>
      <c r="W94" s="83" t="s">
        <v>208</v>
      </c>
      <c r="X94" s="83" t="s">
        <v>208</v>
      </c>
      <c r="Y94" s="83" t="s">
        <v>208</v>
      </c>
      <c r="Z94" s="83" t="s">
        <v>208</v>
      </c>
      <c r="AA94" s="83" t="s">
        <v>208</v>
      </c>
      <c r="AB94" s="83" t="s">
        <v>208</v>
      </c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  <c r="AN94" s="122"/>
      <c r="AO94" s="122"/>
      <c r="AP94" s="171"/>
      <c r="AQ94" s="171"/>
      <c r="AR94" s="171"/>
      <c r="AS94" s="171"/>
      <c r="AT94" s="171"/>
      <c r="AU94" s="171"/>
      <c r="AV94" s="171"/>
      <c r="AW94" s="171"/>
      <c r="AX94" s="171"/>
      <c r="AY94" s="171"/>
      <c r="AZ94" s="171"/>
      <c r="BA94" s="171"/>
      <c r="BB94" s="171"/>
      <c r="BC94" s="171"/>
      <c r="BD94" s="171"/>
      <c r="BE94" s="166">
        <f t="shared" si="17"/>
        <v>5.5</v>
      </c>
    </row>
    <row r="95" spans="2:57" ht="15.75" customHeight="1" x14ac:dyDescent="0.25">
      <c r="B95" s="176"/>
      <c r="C95" s="346" t="s">
        <v>200</v>
      </c>
      <c r="D95" s="346"/>
      <c r="E95" s="186" t="s">
        <v>207</v>
      </c>
      <c r="F95" s="186" t="s">
        <v>207</v>
      </c>
      <c r="G95" s="83" t="s">
        <v>207</v>
      </c>
      <c r="H95" s="83" t="s">
        <v>207</v>
      </c>
      <c r="I95" s="83" t="s">
        <v>207</v>
      </c>
      <c r="J95" s="83" t="s">
        <v>207</v>
      </c>
      <c r="K95" s="83" t="s">
        <v>207</v>
      </c>
      <c r="L95" s="83" t="s">
        <v>207</v>
      </c>
      <c r="M95" s="83" t="s">
        <v>207</v>
      </c>
      <c r="N95" s="83" t="s">
        <v>207</v>
      </c>
      <c r="O95" s="83" t="s">
        <v>207</v>
      </c>
      <c r="P95" s="83" t="s">
        <v>207</v>
      </c>
      <c r="Q95" s="83" t="s">
        <v>207</v>
      </c>
      <c r="R95" s="83" t="s">
        <v>207</v>
      </c>
      <c r="S95" s="83" t="s">
        <v>207</v>
      </c>
      <c r="T95" s="83" t="s">
        <v>207</v>
      </c>
      <c r="U95" s="83" t="s">
        <v>207</v>
      </c>
      <c r="V95" s="83" t="s">
        <v>207</v>
      </c>
      <c r="W95" s="83" t="s">
        <v>207</v>
      </c>
      <c r="X95" s="83" t="s">
        <v>207</v>
      </c>
      <c r="Y95" s="83" t="s">
        <v>207</v>
      </c>
      <c r="Z95" s="83" t="s">
        <v>207</v>
      </c>
      <c r="AA95" s="83" t="s">
        <v>207</v>
      </c>
      <c r="AB95" s="83" t="s">
        <v>207</v>
      </c>
      <c r="AC95" s="83"/>
      <c r="AD95" s="83"/>
      <c r="AE95" s="83"/>
      <c r="AF95" s="83"/>
      <c r="AG95" s="122"/>
      <c r="AH95" s="132"/>
      <c r="AI95" s="132"/>
      <c r="AJ95" s="132"/>
      <c r="AK95" s="132"/>
      <c r="AL95" s="132"/>
      <c r="AM95" s="132"/>
      <c r="AN95" s="132"/>
      <c r="AO95" s="132"/>
      <c r="AP95" s="132"/>
      <c r="AQ95" s="132"/>
      <c r="AR95" s="132"/>
      <c r="AS95" s="132"/>
      <c r="AT95" s="132"/>
      <c r="AU95" s="132"/>
      <c r="AV95" s="132"/>
      <c r="AW95" s="132"/>
      <c r="AX95" s="132"/>
      <c r="AY95" s="132"/>
      <c r="AZ95" s="132"/>
      <c r="BA95" s="132"/>
      <c r="BB95" s="132"/>
      <c r="BC95" s="132"/>
      <c r="BD95" s="132"/>
      <c r="BE95" s="166">
        <f t="shared" si="17"/>
        <v>6</v>
      </c>
    </row>
    <row r="96" spans="2:57" ht="15.75" customHeight="1" x14ac:dyDescent="0.25">
      <c r="B96" s="176"/>
      <c r="C96" s="339" t="s">
        <v>201</v>
      </c>
      <c r="D96" s="340"/>
      <c r="E96" s="188" t="s">
        <v>207</v>
      </c>
      <c r="F96" s="188" t="s">
        <v>207</v>
      </c>
      <c r="G96" s="188" t="s">
        <v>207</v>
      </c>
      <c r="H96" s="188" t="s">
        <v>207</v>
      </c>
      <c r="I96" s="188" t="s">
        <v>207</v>
      </c>
      <c r="J96" s="188" t="s">
        <v>207</v>
      </c>
      <c r="K96" s="188" t="s">
        <v>207</v>
      </c>
      <c r="L96" s="188" t="s">
        <v>207</v>
      </c>
      <c r="M96" s="188" t="s">
        <v>207</v>
      </c>
      <c r="N96" s="188" t="s">
        <v>207</v>
      </c>
      <c r="O96" s="188" t="s">
        <v>207</v>
      </c>
      <c r="P96" s="188" t="s">
        <v>207</v>
      </c>
      <c r="Q96" s="188" t="s">
        <v>207</v>
      </c>
      <c r="R96" s="188" t="s">
        <v>207</v>
      </c>
      <c r="S96" s="188" t="s">
        <v>207</v>
      </c>
      <c r="T96" s="188" t="s">
        <v>207</v>
      </c>
      <c r="U96" s="188" t="s">
        <v>207</v>
      </c>
      <c r="V96" s="188" t="s">
        <v>207</v>
      </c>
      <c r="W96" s="188" t="s">
        <v>207</v>
      </c>
      <c r="X96" s="188" t="s">
        <v>207</v>
      </c>
      <c r="Y96" s="188" t="s">
        <v>207</v>
      </c>
      <c r="Z96" s="188" t="s">
        <v>207</v>
      </c>
      <c r="AA96" s="188" t="s">
        <v>207</v>
      </c>
      <c r="AB96" s="188" t="s">
        <v>207</v>
      </c>
      <c r="AC96" s="171"/>
      <c r="AD96" s="171"/>
      <c r="AE96" s="171"/>
      <c r="AF96" s="171"/>
      <c r="AG96" s="122"/>
      <c r="AH96" s="122"/>
      <c r="AI96" s="122"/>
      <c r="AJ96" s="122"/>
      <c r="AK96" s="122"/>
      <c r="AL96" s="122"/>
      <c r="AM96" s="122"/>
      <c r="AN96" s="122"/>
      <c r="AO96" s="122"/>
      <c r="AP96" s="122"/>
      <c r="AQ96" s="122"/>
      <c r="AR96" s="122"/>
      <c r="AS96" s="122"/>
      <c r="AT96" s="122"/>
      <c r="AU96" s="122"/>
      <c r="AV96" s="122"/>
      <c r="AW96" s="122"/>
      <c r="AX96" s="122"/>
      <c r="AY96" s="122"/>
      <c r="AZ96" s="122"/>
      <c r="BA96" s="122"/>
      <c r="BB96" s="122"/>
      <c r="BC96" s="122"/>
      <c r="BD96" s="122"/>
      <c r="BE96" s="166">
        <f t="shared" si="17"/>
        <v>6</v>
      </c>
    </row>
    <row r="97" spans="2:57" ht="15.75" customHeight="1" x14ac:dyDescent="0.25">
      <c r="B97" s="176"/>
      <c r="C97" s="347" t="s">
        <v>202</v>
      </c>
      <c r="D97" s="347"/>
      <c r="E97" s="180"/>
      <c r="F97" s="180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80" t="s">
        <v>212</v>
      </c>
      <c r="R97" s="180" t="s">
        <v>212</v>
      </c>
      <c r="S97" s="180" t="s">
        <v>212</v>
      </c>
      <c r="T97" s="180" t="s">
        <v>212</v>
      </c>
      <c r="U97" s="180" t="s">
        <v>212</v>
      </c>
      <c r="V97" s="180" t="s">
        <v>212</v>
      </c>
      <c r="W97" s="180" t="s">
        <v>212</v>
      </c>
      <c r="X97" s="180" t="s">
        <v>212</v>
      </c>
      <c r="Y97" s="180" t="s">
        <v>212</v>
      </c>
      <c r="Z97" s="180" t="s">
        <v>212</v>
      </c>
      <c r="AA97" s="180" t="s">
        <v>212</v>
      </c>
      <c r="AB97" s="180" t="s">
        <v>212</v>
      </c>
      <c r="AC97" s="180" t="s">
        <v>212</v>
      </c>
      <c r="AD97" s="180" t="s">
        <v>212</v>
      </c>
      <c r="AE97" s="122"/>
      <c r="AF97" s="122"/>
      <c r="AG97" s="122"/>
      <c r="AH97" s="132"/>
      <c r="AI97" s="132"/>
      <c r="AJ97" s="132"/>
      <c r="AK97" s="132"/>
      <c r="AL97" s="132"/>
      <c r="AM97" s="132"/>
      <c r="AN97" s="132"/>
      <c r="AO97" s="132"/>
      <c r="AP97" s="132"/>
      <c r="AQ97" s="122"/>
      <c r="AR97" s="122"/>
      <c r="AS97" s="122"/>
      <c r="AT97" s="122"/>
      <c r="AU97" s="122"/>
      <c r="AV97" s="122"/>
      <c r="AW97" s="122"/>
      <c r="AX97" s="122"/>
      <c r="AY97" s="122"/>
      <c r="AZ97" s="122"/>
      <c r="BA97" s="122"/>
      <c r="BB97" s="122"/>
      <c r="BC97" s="122"/>
      <c r="BD97" s="122"/>
      <c r="BE97" s="166">
        <f t="shared" si="17"/>
        <v>3.5</v>
      </c>
    </row>
    <row r="98" spans="2:57" ht="15.75" hidden="1" customHeight="1" x14ac:dyDescent="0.25">
      <c r="B98" s="176"/>
      <c r="C98" s="320"/>
      <c r="D98" s="320"/>
      <c r="E98" s="170"/>
      <c r="F98" s="170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  <c r="AN98" s="122"/>
      <c r="AO98" s="122"/>
      <c r="AP98" s="122"/>
      <c r="AQ98" s="122"/>
      <c r="AR98" s="122"/>
      <c r="AS98" s="122"/>
      <c r="AT98" s="122"/>
      <c r="AU98" s="122"/>
      <c r="AV98" s="122"/>
      <c r="AW98" s="122"/>
      <c r="AX98" s="122"/>
      <c r="AY98" s="122"/>
      <c r="AZ98" s="122"/>
      <c r="BA98" s="122"/>
      <c r="BB98" s="122"/>
      <c r="BC98" s="122"/>
      <c r="BD98" s="122"/>
      <c r="BE98" s="166">
        <f t="shared" si="17"/>
        <v>0</v>
      </c>
    </row>
    <row r="99" spans="2:57" hidden="1" x14ac:dyDescent="0.25">
      <c r="B99" s="284"/>
      <c r="C99" s="315"/>
      <c r="D99" s="315"/>
      <c r="E99" s="167"/>
      <c r="F99" s="167"/>
      <c r="G99" s="122"/>
      <c r="H99" s="12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  <c r="AA99" s="132"/>
      <c r="AB99" s="132"/>
      <c r="AC99" s="132"/>
      <c r="AD99" s="132"/>
      <c r="AE99" s="132"/>
      <c r="AF99" s="132"/>
      <c r="AG99" s="132"/>
      <c r="AH99" s="132"/>
      <c r="AI99" s="132"/>
      <c r="AJ99" s="122"/>
      <c r="AK99" s="122"/>
      <c r="AL99" s="122"/>
      <c r="AM99" s="122"/>
      <c r="AN99" s="122"/>
      <c r="AO99" s="122"/>
      <c r="AP99" s="122"/>
      <c r="AQ99" s="122"/>
      <c r="AR99" s="122"/>
      <c r="AS99" s="122"/>
      <c r="AT99" s="122"/>
      <c r="AU99" s="122"/>
      <c r="AV99" s="122"/>
      <c r="AW99" s="122"/>
      <c r="AX99" s="122"/>
      <c r="AY99" s="122"/>
      <c r="AZ99" s="122"/>
      <c r="BA99" s="122"/>
      <c r="BB99" s="122"/>
      <c r="BC99" s="122"/>
      <c r="BD99" s="122"/>
      <c r="BE99" s="166">
        <f t="shared" si="17"/>
        <v>0</v>
      </c>
    </row>
    <row r="100" spans="2:57" hidden="1" x14ac:dyDescent="0.25">
      <c r="B100" s="284"/>
      <c r="C100" s="315"/>
      <c r="D100" s="315"/>
      <c r="E100" s="167"/>
      <c r="F100" s="167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32"/>
      <c r="AK100" s="132"/>
      <c r="AL100" s="132"/>
      <c r="AM100" s="132"/>
      <c r="AN100" s="132"/>
      <c r="AO100" s="132"/>
      <c r="AP100" s="132"/>
      <c r="AQ100" s="132"/>
      <c r="AR100" s="132"/>
      <c r="AS100" s="132"/>
      <c r="AT100" s="132"/>
      <c r="AU100" s="132"/>
      <c r="AV100" s="132"/>
      <c r="AW100" s="132"/>
      <c r="AX100" s="132"/>
      <c r="AY100" s="132"/>
      <c r="AZ100" s="132"/>
      <c r="BA100" s="132"/>
      <c r="BB100" s="132"/>
      <c r="BC100" s="132"/>
      <c r="BD100" s="132"/>
      <c r="BE100" s="166">
        <f t="shared" si="17"/>
        <v>0</v>
      </c>
    </row>
    <row r="101" spans="2:57" hidden="1" x14ac:dyDescent="0.25">
      <c r="B101" s="284"/>
      <c r="C101" s="316"/>
      <c r="D101" s="317"/>
      <c r="E101" s="168"/>
      <c r="F101" s="168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  <c r="AN101" s="122"/>
      <c r="AO101" s="122"/>
      <c r="AP101" s="122"/>
      <c r="AQ101" s="122"/>
      <c r="AR101" s="122"/>
      <c r="AS101" s="122"/>
      <c r="AT101" s="122"/>
      <c r="AU101" s="122"/>
      <c r="AV101" s="122"/>
      <c r="AW101" s="122"/>
      <c r="AX101" s="122"/>
      <c r="AY101" s="122"/>
      <c r="AZ101" s="122"/>
      <c r="BA101" s="122"/>
      <c r="BB101" s="122"/>
      <c r="BC101" s="122"/>
      <c r="BD101" s="122"/>
      <c r="BE101" s="166">
        <f t="shared" si="17"/>
        <v>0</v>
      </c>
    </row>
    <row r="102" spans="2:57" x14ac:dyDescent="0.25">
      <c r="B102" s="285"/>
      <c r="C102" s="291" t="s">
        <v>0</v>
      </c>
      <c r="D102" s="291"/>
      <c r="E102" s="164">
        <f t="shared" ref="E102:F102" si="18">COUNTA(E88:E101)*0.25</f>
        <v>0.5</v>
      </c>
      <c r="F102" s="164">
        <f t="shared" si="18"/>
        <v>0.5</v>
      </c>
      <c r="G102" s="122">
        <f>COUNTA(G88:G101)*0.25</f>
        <v>2</v>
      </c>
      <c r="H102" s="122">
        <f t="shared" ref="H102:BD102" si="19">COUNTA(H88:H101)*0.25</f>
        <v>2</v>
      </c>
      <c r="I102" s="122">
        <f t="shared" si="19"/>
        <v>2</v>
      </c>
      <c r="J102" s="122">
        <f t="shared" si="19"/>
        <v>2</v>
      </c>
      <c r="K102" s="122">
        <f t="shared" si="19"/>
        <v>2</v>
      </c>
      <c r="L102" s="122">
        <f t="shared" si="19"/>
        <v>2</v>
      </c>
      <c r="M102" s="122">
        <f t="shared" si="19"/>
        <v>2</v>
      </c>
      <c r="N102" s="122">
        <f t="shared" si="19"/>
        <v>2</v>
      </c>
      <c r="O102" s="122">
        <f t="shared" si="19"/>
        <v>2</v>
      </c>
      <c r="P102" s="122">
        <f t="shared" si="19"/>
        <v>2</v>
      </c>
      <c r="Q102" s="122">
        <f t="shared" si="19"/>
        <v>2.5</v>
      </c>
      <c r="R102" s="122">
        <f t="shared" si="19"/>
        <v>2.5</v>
      </c>
      <c r="S102" s="122">
        <f t="shared" si="19"/>
        <v>2.5</v>
      </c>
      <c r="T102" s="122">
        <f t="shared" si="19"/>
        <v>2.5</v>
      </c>
      <c r="U102" s="122">
        <f t="shared" si="19"/>
        <v>2.5</v>
      </c>
      <c r="V102" s="122">
        <f t="shared" si="19"/>
        <v>2.5</v>
      </c>
      <c r="W102" s="122">
        <f t="shared" si="19"/>
        <v>2.5</v>
      </c>
      <c r="X102" s="122">
        <f t="shared" si="19"/>
        <v>2.5</v>
      </c>
      <c r="Y102" s="122">
        <f t="shared" si="19"/>
        <v>2.5</v>
      </c>
      <c r="Z102" s="122">
        <f t="shared" si="19"/>
        <v>2.5</v>
      </c>
      <c r="AA102" s="122">
        <f t="shared" si="19"/>
        <v>2.25</v>
      </c>
      <c r="AB102" s="122">
        <f t="shared" si="19"/>
        <v>2.25</v>
      </c>
      <c r="AC102" s="122">
        <f t="shared" si="19"/>
        <v>0.5</v>
      </c>
      <c r="AD102" s="122">
        <f t="shared" si="19"/>
        <v>0.5</v>
      </c>
      <c r="AE102" s="122">
        <f t="shared" si="19"/>
        <v>0</v>
      </c>
      <c r="AF102" s="122">
        <f t="shared" si="19"/>
        <v>0</v>
      </c>
      <c r="AG102" s="122">
        <f t="shared" si="19"/>
        <v>0</v>
      </c>
      <c r="AH102" s="122">
        <f t="shared" si="19"/>
        <v>0</v>
      </c>
      <c r="AI102" s="122">
        <f t="shared" si="19"/>
        <v>0</v>
      </c>
      <c r="AJ102" s="122">
        <f t="shared" si="19"/>
        <v>0</v>
      </c>
      <c r="AK102" s="122">
        <f t="shared" si="19"/>
        <v>0</v>
      </c>
      <c r="AL102" s="122">
        <f t="shared" si="19"/>
        <v>0</v>
      </c>
      <c r="AM102" s="122">
        <f t="shared" si="19"/>
        <v>0.25</v>
      </c>
      <c r="AN102" s="122">
        <f t="shared" si="19"/>
        <v>0.25</v>
      </c>
      <c r="AO102" s="122">
        <f t="shared" si="19"/>
        <v>0.25</v>
      </c>
      <c r="AP102" s="122">
        <f t="shared" si="19"/>
        <v>0.25</v>
      </c>
      <c r="AQ102" s="122">
        <f t="shared" si="19"/>
        <v>0.25</v>
      </c>
      <c r="AR102" s="122">
        <f t="shared" si="19"/>
        <v>0.25</v>
      </c>
      <c r="AS102" s="122">
        <f t="shared" si="19"/>
        <v>0.25</v>
      </c>
      <c r="AT102" s="122">
        <f t="shared" si="19"/>
        <v>0.25</v>
      </c>
      <c r="AU102" s="122">
        <f t="shared" si="19"/>
        <v>0.25</v>
      </c>
      <c r="AV102" s="122">
        <f t="shared" si="19"/>
        <v>0.25</v>
      </c>
      <c r="AW102" s="122">
        <f t="shared" si="19"/>
        <v>0.25</v>
      </c>
      <c r="AX102" s="122">
        <f t="shared" si="19"/>
        <v>0.25</v>
      </c>
      <c r="AY102" s="122">
        <f t="shared" si="19"/>
        <v>0</v>
      </c>
      <c r="AZ102" s="122">
        <f t="shared" si="19"/>
        <v>0</v>
      </c>
      <c r="BA102" s="122">
        <f t="shared" si="19"/>
        <v>0</v>
      </c>
      <c r="BB102" s="122">
        <f t="shared" si="19"/>
        <v>0</v>
      </c>
      <c r="BC102" s="122">
        <f t="shared" si="19"/>
        <v>0</v>
      </c>
      <c r="BD102" s="122">
        <f t="shared" si="19"/>
        <v>0</v>
      </c>
      <c r="BE102" s="129">
        <f>SUM(BE88:BE101)</f>
        <v>54.5</v>
      </c>
    </row>
    <row r="103" spans="2:57" x14ac:dyDescent="0.25"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</row>
    <row r="104" spans="2:57" s="1" customFormat="1" ht="18.75" x14ac:dyDescent="0.3">
      <c r="B104" s="282" t="s">
        <v>5</v>
      </c>
      <c r="C104" s="283"/>
      <c r="D104" s="283"/>
      <c r="E104" s="131" t="s">
        <v>190</v>
      </c>
      <c r="F104" s="131" t="s">
        <v>189</v>
      </c>
      <c r="G104" s="131" t="s">
        <v>131</v>
      </c>
      <c r="H104" s="11" t="s">
        <v>130</v>
      </c>
      <c r="I104" s="11" t="s">
        <v>132</v>
      </c>
      <c r="J104" s="11" t="s">
        <v>133</v>
      </c>
      <c r="K104" s="11" t="s">
        <v>134</v>
      </c>
      <c r="L104" s="11" t="s">
        <v>135</v>
      </c>
      <c r="M104" s="11" t="s">
        <v>136</v>
      </c>
      <c r="N104" s="11" t="s">
        <v>137</v>
      </c>
      <c r="O104" s="161" t="s">
        <v>138</v>
      </c>
      <c r="P104" s="161" t="s">
        <v>139</v>
      </c>
      <c r="Q104" s="162" t="s">
        <v>140</v>
      </c>
      <c r="R104" s="162" t="s">
        <v>141</v>
      </c>
      <c r="S104" s="161" t="s">
        <v>142</v>
      </c>
      <c r="T104" s="161" t="s">
        <v>143</v>
      </c>
      <c r="U104" s="161" t="s">
        <v>179</v>
      </c>
      <c r="V104" s="161" t="s">
        <v>144</v>
      </c>
      <c r="W104" s="161" t="s">
        <v>145</v>
      </c>
      <c r="X104" s="161" t="s">
        <v>146</v>
      </c>
      <c r="Y104" s="161" t="s">
        <v>147</v>
      </c>
      <c r="Z104" s="161" t="s">
        <v>148</v>
      </c>
      <c r="AA104" s="161" t="s">
        <v>149</v>
      </c>
      <c r="AB104" s="161" t="s">
        <v>150</v>
      </c>
      <c r="AC104" s="161" t="s">
        <v>151</v>
      </c>
      <c r="AD104" s="163" t="s">
        <v>152</v>
      </c>
      <c r="AE104" s="163" t="s">
        <v>153</v>
      </c>
      <c r="AF104" s="163" t="s">
        <v>154</v>
      </c>
      <c r="AG104" s="163" t="s">
        <v>155</v>
      </c>
      <c r="AH104" s="163" t="s">
        <v>156</v>
      </c>
      <c r="AI104" s="163" t="s">
        <v>157</v>
      </c>
      <c r="AJ104" s="163" t="s">
        <v>158</v>
      </c>
      <c r="AK104" s="163" t="s">
        <v>159</v>
      </c>
      <c r="AL104" s="163" t="s">
        <v>160</v>
      </c>
      <c r="AM104" s="163" t="s">
        <v>161</v>
      </c>
      <c r="AN104" s="163" t="s">
        <v>162</v>
      </c>
      <c r="AO104" s="163" t="s">
        <v>163</v>
      </c>
      <c r="AP104" s="163" t="s">
        <v>164</v>
      </c>
      <c r="AQ104" s="163" t="s">
        <v>165</v>
      </c>
      <c r="AR104" s="163" t="s">
        <v>166</v>
      </c>
      <c r="AS104" s="163" t="s">
        <v>180</v>
      </c>
      <c r="AT104" s="163" t="s">
        <v>181</v>
      </c>
      <c r="AU104" s="163" t="s">
        <v>167</v>
      </c>
      <c r="AV104" s="163" t="s">
        <v>168</v>
      </c>
      <c r="AW104" s="163" t="s">
        <v>169</v>
      </c>
      <c r="AX104" s="163" t="s">
        <v>170</v>
      </c>
      <c r="AY104" s="163" t="s">
        <v>171</v>
      </c>
      <c r="AZ104" s="163" t="s">
        <v>172</v>
      </c>
      <c r="BA104" s="163" t="s">
        <v>173</v>
      </c>
      <c r="BB104" s="163" t="s">
        <v>174</v>
      </c>
      <c r="BC104" s="163" t="s">
        <v>175</v>
      </c>
      <c r="BD104" s="163" t="s">
        <v>176</v>
      </c>
      <c r="BE104" s="129" t="s">
        <v>178</v>
      </c>
    </row>
    <row r="105" spans="2:57" ht="18.75" x14ac:dyDescent="0.3">
      <c r="B105" s="194" t="s">
        <v>203</v>
      </c>
      <c r="C105" s="341" t="s">
        <v>194</v>
      </c>
      <c r="D105" s="341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29">
        <f t="shared" ref="BE105:BE118" si="20">COUNTA(G105:BD105)*0.25</f>
        <v>0</v>
      </c>
    </row>
    <row r="106" spans="2:57" ht="18.75" x14ac:dyDescent="0.3">
      <c r="B106" s="195" t="s">
        <v>204</v>
      </c>
      <c r="C106" s="341" t="s">
        <v>195</v>
      </c>
      <c r="D106" s="341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29">
        <f t="shared" si="20"/>
        <v>0</v>
      </c>
    </row>
    <row r="107" spans="2:57" ht="15.75" customHeight="1" x14ac:dyDescent="0.3">
      <c r="B107" s="196" t="s">
        <v>210</v>
      </c>
      <c r="C107" s="341" t="s">
        <v>196</v>
      </c>
      <c r="D107" s="341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29">
        <f t="shared" si="20"/>
        <v>0</v>
      </c>
    </row>
    <row r="108" spans="2:57" ht="15.75" customHeight="1" x14ac:dyDescent="0.3">
      <c r="B108" s="192" t="s">
        <v>211</v>
      </c>
      <c r="C108" s="341" t="s">
        <v>119</v>
      </c>
      <c r="D108" s="341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29">
        <f t="shared" si="20"/>
        <v>0</v>
      </c>
    </row>
    <row r="109" spans="2:57" ht="15.75" customHeight="1" x14ac:dyDescent="0.25">
      <c r="B109" s="193"/>
      <c r="C109" s="342" t="s">
        <v>197</v>
      </c>
      <c r="D109" s="342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29">
        <f t="shared" si="20"/>
        <v>0</v>
      </c>
    </row>
    <row r="110" spans="2:57" ht="15.75" customHeight="1" x14ac:dyDescent="0.25">
      <c r="B110" s="176"/>
      <c r="C110" s="343" t="s">
        <v>198</v>
      </c>
      <c r="D110" s="344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29">
        <f t="shared" si="20"/>
        <v>0</v>
      </c>
    </row>
    <row r="111" spans="2:57" ht="15.75" customHeight="1" x14ac:dyDescent="0.25">
      <c r="B111" s="176"/>
      <c r="C111" s="345" t="s">
        <v>199</v>
      </c>
      <c r="D111" s="345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29">
        <f t="shared" si="20"/>
        <v>0</v>
      </c>
    </row>
    <row r="112" spans="2:57" ht="15.75" customHeight="1" x14ac:dyDescent="0.25">
      <c r="B112" s="176"/>
      <c r="C112" s="346" t="s">
        <v>200</v>
      </c>
      <c r="D112" s="346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29">
        <f t="shared" si="20"/>
        <v>0</v>
      </c>
    </row>
    <row r="113" spans="2:58" ht="15.75" customHeight="1" x14ac:dyDescent="0.25">
      <c r="B113" s="176"/>
      <c r="C113" s="339" t="s">
        <v>201</v>
      </c>
      <c r="D113" s="34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29">
        <f t="shared" si="20"/>
        <v>0</v>
      </c>
    </row>
    <row r="114" spans="2:58" ht="15.75" customHeight="1" x14ac:dyDescent="0.25">
      <c r="B114" s="176"/>
      <c r="C114" s="320" t="s">
        <v>202</v>
      </c>
      <c r="D114" s="32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29">
        <f t="shared" si="20"/>
        <v>0</v>
      </c>
    </row>
    <row r="115" spans="2:58" ht="15.75" hidden="1" customHeight="1" x14ac:dyDescent="0.25">
      <c r="B115" s="176"/>
      <c r="C115" s="320"/>
      <c r="D115" s="32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29">
        <f t="shared" si="20"/>
        <v>0</v>
      </c>
    </row>
    <row r="116" spans="2:58" hidden="1" x14ac:dyDescent="0.25">
      <c r="B116" s="284"/>
      <c r="C116" s="315"/>
      <c r="D116" s="315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29">
        <f t="shared" si="20"/>
        <v>0</v>
      </c>
    </row>
    <row r="117" spans="2:58" hidden="1" x14ac:dyDescent="0.25">
      <c r="B117" s="284"/>
      <c r="C117" s="315"/>
      <c r="D117" s="315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29">
        <f t="shared" si="20"/>
        <v>0</v>
      </c>
    </row>
    <row r="118" spans="2:58" hidden="1" x14ac:dyDescent="0.25">
      <c r="B118" s="284"/>
      <c r="C118" s="316"/>
      <c r="D118" s="317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29">
        <f t="shared" si="20"/>
        <v>0</v>
      </c>
    </row>
    <row r="119" spans="2:58" x14ac:dyDescent="0.25">
      <c r="B119" s="285"/>
      <c r="C119" s="291" t="s">
        <v>0</v>
      </c>
      <c r="D119" s="291"/>
      <c r="E119" s="165"/>
      <c r="F119" s="165"/>
      <c r="G119" s="122">
        <f>COUNTA(G105:G118)*0.25</f>
        <v>0</v>
      </c>
      <c r="H119" s="122">
        <f t="shared" ref="H119:BD119" si="21">COUNTA(H105:H118)*0.25</f>
        <v>0</v>
      </c>
      <c r="I119" s="122">
        <f t="shared" si="21"/>
        <v>0</v>
      </c>
      <c r="J119" s="122">
        <f t="shared" si="21"/>
        <v>0</v>
      </c>
      <c r="K119" s="122">
        <f t="shared" si="21"/>
        <v>0</v>
      </c>
      <c r="L119" s="122">
        <f t="shared" si="21"/>
        <v>0</v>
      </c>
      <c r="M119" s="122">
        <f t="shared" si="21"/>
        <v>0</v>
      </c>
      <c r="N119" s="122">
        <f t="shared" si="21"/>
        <v>0</v>
      </c>
      <c r="O119" s="122">
        <f t="shared" si="21"/>
        <v>0</v>
      </c>
      <c r="P119" s="122">
        <f t="shared" si="21"/>
        <v>0</v>
      </c>
      <c r="Q119" s="122">
        <f t="shared" si="21"/>
        <v>0</v>
      </c>
      <c r="R119" s="122">
        <f t="shared" si="21"/>
        <v>0</v>
      </c>
      <c r="S119" s="122">
        <f t="shared" si="21"/>
        <v>0</v>
      </c>
      <c r="T119" s="122">
        <f t="shared" si="21"/>
        <v>0</v>
      </c>
      <c r="U119" s="122">
        <f t="shared" si="21"/>
        <v>0</v>
      </c>
      <c r="V119" s="122">
        <f t="shared" si="21"/>
        <v>0</v>
      </c>
      <c r="W119" s="122">
        <f t="shared" si="21"/>
        <v>0</v>
      </c>
      <c r="X119" s="122">
        <f t="shared" si="21"/>
        <v>0</v>
      </c>
      <c r="Y119" s="122">
        <f t="shared" si="21"/>
        <v>0</v>
      </c>
      <c r="Z119" s="122">
        <f t="shared" si="21"/>
        <v>0</v>
      </c>
      <c r="AA119" s="122">
        <f t="shared" si="21"/>
        <v>0</v>
      </c>
      <c r="AB119" s="122">
        <f t="shared" si="21"/>
        <v>0</v>
      </c>
      <c r="AC119" s="122">
        <f t="shared" si="21"/>
        <v>0</v>
      </c>
      <c r="AD119" s="122">
        <f t="shared" si="21"/>
        <v>0</v>
      </c>
      <c r="AE119" s="122">
        <f t="shared" si="21"/>
        <v>0</v>
      </c>
      <c r="AF119" s="122">
        <f t="shared" si="21"/>
        <v>0</v>
      </c>
      <c r="AG119" s="122">
        <f t="shared" si="21"/>
        <v>0</v>
      </c>
      <c r="AH119" s="122">
        <f t="shared" si="21"/>
        <v>0</v>
      </c>
      <c r="AI119" s="122">
        <f t="shared" si="21"/>
        <v>0</v>
      </c>
      <c r="AJ119" s="122">
        <f t="shared" si="21"/>
        <v>0</v>
      </c>
      <c r="AK119" s="122">
        <f t="shared" si="21"/>
        <v>0</v>
      </c>
      <c r="AL119" s="122">
        <f t="shared" si="21"/>
        <v>0</v>
      </c>
      <c r="AM119" s="122">
        <f t="shared" si="21"/>
        <v>0</v>
      </c>
      <c r="AN119" s="122">
        <f t="shared" si="21"/>
        <v>0</v>
      </c>
      <c r="AO119" s="122">
        <f t="shared" si="21"/>
        <v>0</v>
      </c>
      <c r="AP119" s="122">
        <f t="shared" si="21"/>
        <v>0</v>
      </c>
      <c r="AQ119" s="122">
        <f t="shared" si="21"/>
        <v>0</v>
      </c>
      <c r="AR119" s="122">
        <f t="shared" si="21"/>
        <v>0</v>
      </c>
      <c r="AS119" s="122">
        <f t="shared" si="21"/>
        <v>0</v>
      </c>
      <c r="AT119" s="122">
        <f t="shared" si="21"/>
        <v>0</v>
      </c>
      <c r="AU119" s="122">
        <f t="shared" si="21"/>
        <v>0</v>
      </c>
      <c r="AV119" s="122">
        <f t="shared" si="21"/>
        <v>0</v>
      </c>
      <c r="AW119" s="122">
        <f t="shared" si="21"/>
        <v>0</v>
      </c>
      <c r="AX119" s="122">
        <f t="shared" si="21"/>
        <v>0</v>
      </c>
      <c r="AY119" s="122">
        <f t="shared" si="21"/>
        <v>0</v>
      </c>
      <c r="AZ119" s="122">
        <f t="shared" si="21"/>
        <v>0</v>
      </c>
      <c r="BA119" s="122">
        <f t="shared" si="21"/>
        <v>0</v>
      </c>
      <c r="BB119" s="122">
        <f t="shared" si="21"/>
        <v>0</v>
      </c>
      <c r="BC119" s="122">
        <f t="shared" si="21"/>
        <v>0</v>
      </c>
      <c r="BD119" s="122">
        <f t="shared" si="21"/>
        <v>0</v>
      </c>
      <c r="BE119" s="129">
        <f>SUM(G119:BD119)</f>
        <v>0</v>
      </c>
    </row>
    <row r="121" spans="2:58" s="2" customFormat="1" x14ac:dyDescent="0.25">
      <c r="B121" s="260" t="s">
        <v>75</v>
      </c>
      <c r="C121" s="263"/>
      <c r="D121" s="264"/>
      <c r="E121" s="264"/>
      <c r="F121" s="264"/>
      <c r="G121" s="264"/>
      <c r="H121" s="264"/>
      <c r="I121" s="265"/>
      <c r="J121" s="123"/>
      <c r="K121" s="266"/>
      <c r="L121" s="264"/>
      <c r="M121" s="264"/>
      <c r="N121" s="264"/>
      <c r="O121" s="264"/>
      <c r="P121" s="265"/>
      <c r="Q121" s="266"/>
      <c r="R121" s="264"/>
      <c r="S121" s="264"/>
      <c r="T121" s="264"/>
      <c r="U121" s="264"/>
      <c r="V121" s="265"/>
      <c r="W121" s="266"/>
      <c r="X121" s="264"/>
      <c r="Y121" s="264"/>
      <c r="Z121" s="264"/>
      <c r="AA121" s="265"/>
      <c r="AB121" s="35"/>
      <c r="AC121" s="5"/>
      <c r="BE121" s="124"/>
    </row>
    <row r="122" spans="2:58" s="2" customFormat="1" x14ac:dyDescent="0.25">
      <c r="B122" s="261"/>
      <c r="C122" s="263"/>
      <c r="D122" s="264"/>
      <c r="E122" s="264"/>
      <c r="F122" s="264"/>
      <c r="G122" s="264"/>
      <c r="H122" s="264"/>
      <c r="I122" s="265"/>
      <c r="J122" s="123"/>
      <c r="K122" s="266"/>
      <c r="L122" s="264"/>
      <c r="M122" s="264"/>
      <c r="N122" s="264"/>
      <c r="O122" s="264"/>
      <c r="P122" s="265"/>
      <c r="Q122" s="266"/>
      <c r="R122" s="264"/>
      <c r="S122" s="264"/>
      <c r="T122" s="264"/>
      <c r="U122" s="264"/>
      <c r="V122" s="265"/>
      <c r="W122" s="266"/>
      <c r="X122" s="264"/>
      <c r="Y122" s="264"/>
      <c r="Z122" s="264"/>
      <c r="AA122" s="265"/>
      <c r="AB122" s="35"/>
      <c r="AC122" s="5"/>
      <c r="BE122" s="124"/>
    </row>
    <row r="123" spans="2:58" x14ac:dyDescent="0.25">
      <c r="B123" s="262"/>
      <c r="C123" s="266"/>
      <c r="D123" s="264"/>
      <c r="E123" s="264"/>
      <c r="F123" s="264"/>
      <c r="G123" s="264"/>
      <c r="H123" s="264"/>
      <c r="I123" s="265"/>
      <c r="J123" s="123"/>
      <c r="K123" s="266"/>
      <c r="L123" s="264"/>
      <c r="M123" s="264"/>
      <c r="N123" s="264"/>
      <c r="O123" s="264"/>
      <c r="P123" s="265"/>
      <c r="Q123" s="266"/>
      <c r="R123" s="264"/>
      <c r="S123" s="264"/>
      <c r="T123" s="264"/>
      <c r="U123" s="264"/>
      <c r="V123" s="265"/>
      <c r="W123" s="266"/>
      <c r="X123" s="264"/>
      <c r="Y123" s="264"/>
      <c r="Z123" s="264"/>
      <c r="AA123" s="265"/>
      <c r="AB123" s="33"/>
      <c r="AC123" s="34"/>
      <c r="BE123" s="124"/>
    </row>
    <row r="124" spans="2:58" x14ac:dyDescent="0.25">
      <c r="B124" s="262"/>
      <c r="C124" s="263"/>
      <c r="D124" s="264"/>
      <c r="E124" s="264"/>
      <c r="F124" s="264"/>
      <c r="G124" s="264"/>
      <c r="H124" s="264"/>
      <c r="I124" s="265"/>
      <c r="J124" s="123"/>
      <c r="K124" s="266"/>
      <c r="L124" s="264"/>
      <c r="M124" s="264"/>
      <c r="N124" s="264"/>
      <c r="O124" s="264"/>
      <c r="P124" s="265"/>
      <c r="Q124" s="266"/>
      <c r="R124" s="264"/>
      <c r="S124" s="264"/>
      <c r="T124" s="264"/>
      <c r="U124" s="264"/>
      <c r="V124" s="265"/>
      <c r="W124" s="266"/>
      <c r="X124" s="264"/>
      <c r="Y124" s="264"/>
      <c r="Z124" s="264"/>
      <c r="AA124" s="265"/>
      <c r="AB124" s="33"/>
      <c r="AC124" s="34"/>
      <c r="BE124" s="124"/>
    </row>
    <row r="125" spans="2:58" ht="21" x14ac:dyDescent="0.25">
      <c r="B125" s="36"/>
      <c r="C125" s="37"/>
      <c r="D125" s="37"/>
      <c r="E125" s="37"/>
      <c r="F125" s="3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4"/>
      <c r="BE125" s="4"/>
    </row>
    <row r="126" spans="2:58" ht="19.5" thickBot="1" x14ac:dyDescent="0.35">
      <c r="B126" s="295" t="s">
        <v>65</v>
      </c>
      <c r="C126" s="309"/>
      <c r="D126" s="309"/>
      <c r="E126" s="138" t="s">
        <v>190</v>
      </c>
      <c r="F126" s="138" t="s">
        <v>189</v>
      </c>
      <c r="G126" s="138" t="s">
        <v>131</v>
      </c>
      <c r="H126" s="139" t="s">
        <v>130</v>
      </c>
      <c r="I126" s="139" t="s">
        <v>132</v>
      </c>
      <c r="J126" s="139" t="s">
        <v>133</v>
      </c>
      <c r="K126" s="139" t="s">
        <v>134</v>
      </c>
      <c r="L126" s="139" t="s">
        <v>135</v>
      </c>
      <c r="M126" s="139" t="s">
        <v>136</v>
      </c>
      <c r="N126" s="139" t="s">
        <v>137</v>
      </c>
      <c r="O126" s="139" t="s">
        <v>138</v>
      </c>
      <c r="P126" s="139" t="s">
        <v>139</v>
      </c>
      <c r="Q126" s="140" t="s">
        <v>140</v>
      </c>
      <c r="R126" s="140" t="s">
        <v>141</v>
      </c>
      <c r="S126" s="141" t="s">
        <v>142</v>
      </c>
      <c r="T126" s="141" t="s">
        <v>143</v>
      </c>
      <c r="U126" s="141" t="s">
        <v>179</v>
      </c>
      <c r="V126" s="141" t="s">
        <v>144</v>
      </c>
      <c r="W126" s="141" t="s">
        <v>145</v>
      </c>
      <c r="X126" s="141" t="s">
        <v>146</v>
      </c>
      <c r="Y126" s="141" t="s">
        <v>147</v>
      </c>
      <c r="Z126" s="142" t="s">
        <v>148</v>
      </c>
      <c r="AA126" s="142" t="s">
        <v>149</v>
      </c>
      <c r="AB126" s="142" t="s">
        <v>150</v>
      </c>
      <c r="AC126" s="142" t="s">
        <v>151</v>
      </c>
      <c r="AD126" s="142" t="s">
        <v>152</v>
      </c>
      <c r="AE126" s="142" t="s">
        <v>153</v>
      </c>
      <c r="AF126" s="142" t="s">
        <v>154</v>
      </c>
      <c r="AG126" s="142" t="s">
        <v>155</v>
      </c>
      <c r="AH126" s="142" t="s">
        <v>156</v>
      </c>
      <c r="AI126" s="142" t="s">
        <v>157</v>
      </c>
      <c r="AJ126" s="142" t="s">
        <v>158</v>
      </c>
      <c r="AK126" s="142" t="s">
        <v>159</v>
      </c>
      <c r="AL126" s="142" t="s">
        <v>160</v>
      </c>
      <c r="AM126" s="142" t="s">
        <v>161</v>
      </c>
      <c r="AN126" s="142" t="s">
        <v>162</v>
      </c>
      <c r="AO126" s="142" t="s">
        <v>163</v>
      </c>
      <c r="AP126" s="142" t="s">
        <v>164</v>
      </c>
      <c r="AQ126" s="142" t="s">
        <v>165</v>
      </c>
      <c r="AR126" s="142" t="s">
        <v>166</v>
      </c>
      <c r="AS126" s="142" t="s">
        <v>180</v>
      </c>
      <c r="AT126" s="142" t="s">
        <v>181</v>
      </c>
      <c r="AU126" s="142" t="s">
        <v>167</v>
      </c>
      <c r="AV126" s="142" t="s">
        <v>168</v>
      </c>
      <c r="AW126" s="142" t="s">
        <v>169</v>
      </c>
      <c r="AX126" s="142" t="s">
        <v>170</v>
      </c>
      <c r="AY126" s="142" t="s">
        <v>171</v>
      </c>
      <c r="AZ126" s="142" t="s">
        <v>172</v>
      </c>
      <c r="BA126" s="142" t="s">
        <v>173</v>
      </c>
      <c r="BB126" s="142" t="s">
        <v>174</v>
      </c>
      <c r="BC126" s="142" t="s">
        <v>175</v>
      </c>
      <c r="BD126" s="142" t="s">
        <v>176</v>
      </c>
      <c r="BE126"/>
    </row>
    <row r="127" spans="2:58" ht="15.75" customHeight="1" x14ac:dyDescent="0.25">
      <c r="B127" s="330" t="s">
        <v>6</v>
      </c>
      <c r="C127" s="333" t="str">
        <f>+C105</f>
        <v>Aurore</v>
      </c>
      <c r="D127" s="173" t="s">
        <v>206</v>
      </c>
      <c r="E127" s="146">
        <f>(IF(E3="S",1,0)+IF(E20="S",1,0)+IF(E37="S",1,0)+IF(E54="S",1,0)+IF(E71="S",1,0)+IF(E88="S",1,0)+IF(E105="S",1,0))/4</f>
        <v>0</v>
      </c>
      <c r="F127" s="146">
        <f t="shared" ref="F127:BD127" si="22">(IF(F3="S",1,0)+IF(F20="S",1,0)+IF(F37="S",1,0)+IF(F54="S",1,0)+IF(F71="S",1,0)+IF(F88="S",1,0)+IF(F105="S",1,0))/4</f>
        <v>0</v>
      </c>
      <c r="G127" s="146">
        <f t="shared" si="22"/>
        <v>1.5</v>
      </c>
      <c r="H127" s="146">
        <f t="shared" si="22"/>
        <v>1.5</v>
      </c>
      <c r="I127" s="146">
        <f t="shared" si="22"/>
        <v>1.5</v>
      </c>
      <c r="J127" s="146">
        <f t="shared" si="22"/>
        <v>1.5</v>
      </c>
      <c r="K127" s="146">
        <f t="shared" si="22"/>
        <v>1.5</v>
      </c>
      <c r="L127" s="146">
        <f t="shared" si="22"/>
        <v>1.5</v>
      </c>
      <c r="M127" s="146">
        <f t="shared" si="22"/>
        <v>1.5</v>
      </c>
      <c r="N127" s="146">
        <f t="shared" si="22"/>
        <v>1.5</v>
      </c>
      <c r="O127" s="146">
        <f t="shared" si="22"/>
        <v>1.5</v>
      </c>
      <c r="P127" s="146">
        <f t="shared" si="22"/>
        <v>1.5</v>
      </c>
      <c r="Q127" s="146">
        <f t="shared" si="22"/>
        <v>1.5</v>
      </c>
      <c r="R127" s="146">
        <f t="shared" si="22"/>
        <v>1.5</v>
      </c>
      <c r="S127" s="146">
        <f t="shared" si="22"/>
        <v>1.25</v>
      </c>
      <c r="T127" s="146">
        <f t="shared" si="22"/>
        <v>1.25</v>
      </c>
      <c r="U127" s="146">
        <f t="shared" si="22"/>
        <v>1.25</v>
      </c>
      <c r="V127" s="146">
        <f t="shared" si="22"/>
        <v>1.25</v>
      </c>
      <c r="W127" s="146">
        <f t="shared" si="22"/>
        <v>1.25</v>
      </c>
      <c r="X127" s="146">
        <f t="shared" si="22"/>
        <v>1.25</v>
      </c>
      <c r="Y127" s="146">
        <f t="shared" si="22"/>
        <v>1.25</v>
      </c>
      <c r="Z127" s="146">
        <f t="shared" si="22"/>
        <v>1.25</v>
      </c>
      <c r="AA127" s="146">
        <f t="shared" si="22"/>
        <v>0.5</v>
      </c>
      <c r="AB127" s="146">
        <f t="shared" si="22"/>
        <v>0.5</v>
      </c>
      <c r="AC127" s="146">
        <f t="shared" si="22"/>
        <v>0.5</v>
      </c>
      <c r="AD127" s="146">
        <f t="shared" si="22"/>
        <v>0.5</v>
      </c>
      <c r="AE127" s="146">
        <f t="shared" si="22"/>
        <v>0</v>
      </c>
      <c r="AF127" s="146">
        <f t="shared" si="22"/>
        <v>0</v>
      </c>
      <c r="AG127" s="146">
        <f t="shared" si="22"/>
        <v>0</v>
      </c>
      <c r="AH127" s="146">
        <f t="shared" si="22"/>
        <v>0</v>
      </c>
      <c r="AI127" s="146">
        <f t="shared" si="22"/>
        <v>0</v>
      </c>
      <c r="AJ127" s="146">
        <f t="shared" si="22"/>
        <v>0</v>
      </c>
      <c r="AK127" s="146">
        <f t="shared" si="22"/>
        <v>0</v>
      </c>
      <c r="AL127" s="146">
        <f t="shared" si="22"/>
        <v>0</v>
      </c>
      <c r="AM127" s="146">
        <f t="shared" si="22"/>
        <v>0</v>
      </c>
      <c r="AN127" s="146">
        <f t="shared" si="22"/>
        <v>0</v>
      </c>
      <c r="AO127" s="146">
        <f t="shared" si="22"/>
        <v>0</v>
      </c>
      <c r="AP127" s="146">
        <f t="shared" si="22"/>
        <v>0</v>
      </c>
      <c r="AQ127" s="146">
        <f t="shared" si="22"/>
        <v>0</v>
      </c>
      <c r="AR127" s="146">
        <f t="shared" si="22"/>
        <v>0</v>
      </c>
      <c r="AS127" s="146">
        <f t="shared" si="22"/>
        <v>0</v>
      </c>
      <c r="AT127" s="146">
        <f t="shared" si="22"/>
        <v>0</v>
      </c>
      <c r="AU127" s="146">
        <f t="shared" si="22"/>
        <v>0</v>
      </c>
      <c r="AV127" s="146">
        <f t="shared" si="22"/>
        <v>0</v>
      </c>
      <c r="AW127" s="146">
        <f t="shared" si="22"/>
        <v>0</v>
      </c>
      <c r="AX127" s="146">
        <f t="shared" si="22"/>
        <v>0</v>
      </c>
      <c r="AY127" s="146">
        <f t="shared" si="22"/>
        <v>0</v>
      </c>
      <c r="AZ127" s="146">
        <f t="shared" si="22"/>
        <v>0</v>
      </c>
      <c r="BA127" s="146">
        <f t="shared" si="22"/>
        <v>0</v>
      </c>
      <c r="BB127" s="146">
        <f t="shared" si="22"/>
        <v>0</v>
      </c>
      <c r="BC127" s="146">
        <f t="shared" si="22"/>
        <v>0</v>
      </c>
      <c r="BD127" s="146">
        <f t="shared" si="22"/>
        <v>0</v>
      </c>
      <c r="BE127" s="202">
        <f>SUM(E127:BD127)</f>
        <v>30</v>
      </c>
      <c r="BF127" s="321">
        <f>SUM(BE127+BE128)</f>
        <v>30</v>
      </c>
    </row>
    <row r="128" spans="2:58" ht="16.5" hidden="1" customHeight="1" thickBot="1" x14ac:dyDescent="0.3">
      <c r="B128" s="331"/>
      <c r="C128" s="334"/>
      <c r="D128" s="174"/>
      <c r="E128" s="149">
        <f t="shared" ref="E128:AJ128" si="23">(IF(E3="c",1,0)+IF(E20="c",1,0)+IF(E37="c",1,0)+IF(E54="c",1,0)+IF(E71="c",1,0)+IF(E88="c",1,0)+IF(E105="c",1,0))/4</f>
        <v>0</v>
      </c>
      <c r="F128" s="149">
        <f t="shared" si="23"/>
        <v>0</v>
      </c>
      <c r="G128" s="149">
        <f t="shared" si="23"/>
        <v>0</v>
      </c>
      <c r="H128" s="149">
        <f t="shared" si="23"/>
        <v>0</v>
      </c>
      <c r="I128" s="149">
        <f t="shared" si="23"/>
        <v>0</v>
      </c>
      <c r="J128" s="149">
        <f t="shared" si="23"/>
        <v>0</v>
      </c>
      <c r="K128" s="149">
        <f t="shared" si="23"/>
        <v>0</v>
      </c>
      <c r="L128" s="149">
        <f t="shared" si="23"/>
        <v>0</v>
      </c>
      <c r="M128" s="149">
        <f t="shared" si="23"/>
        <v>0</v>
      </c>
      <c r="N128" s="149">
        <f t="shared" si="23"/>
        <v>0</v>
      </c>
      <c r="O128" s="149">
        <f t="shared" si="23"/>
        <v>0</v>
      </c>
      <c r="P128" s="149">
        <f t="shared" si="23"/>
        <v>0</v>
      </c>
      <c r="Q128" s="149">
        <f t="shared" si="23"/>
        <v>0</v>
      </c>
      <c r="R128" s="149">
        <f t="shared" si="23"/>
        <v>0</v>
      </c>
      <c r="S128" s="149">
        <f t="shared" si="23"/>
        <v>0</v>
      </c>
      <c r="T128" s="149">
        <f t="shared" si="23"/>
        <v>0</v>
      </c>
      <c r="U128" s="149">
        <f t="shared" si="23"/>
        <v>0</v>
      </c>
      <c r="V128" s="149">
        <f t="shared" si="23"/>
        <v>0</v>
      </c>
      <c r="W128" s="149">
        <f t="shared" si="23"/>
        <v>0</v>
      </c>
      <c r="X128" s="149">
        <f t="shared" si="23"/>
        <v>0</v>
      </c>
      <c r="Y128" s="149">
        <f t="shared" si="23"/>
        <v>0</v>
      </c>
      <c r="Z128" s="149">
        <f t="shared" si="23"/>
        <v>0</v>
      </c>
      <c r="AA128" s="149">
        <f t="shared" si="23"/>
        <v>0</v>
      </c>
      <c r="AB128" s="149">
        <f t="shared" si="23"/>
        <v>0</v>
      </c>
      <c r="AC128" s="149">
        <f t="shared" si="23"/>
        <v>0</v>
      </c>
      <c r="AD128" s="149">
        <f t="shared" si="23"/>
        <v>0</v>
      </c>
      <c r="AE128" s="149">
        <f t="shared" si="23"/>
        <v>0</v>
      </c>
      <c r="AF128" s="149">
        <f t="shared" si="23"/>
        <v>0</v>
      </c>
      <c r="AG128" s="149">
        <f t="shared" si="23"/>
        <v>0</v>
      </c>
      <c r="AH128" s="149">
        <f t="shared" si="23"/>
        <v>0</v>
      </c>
      <c r="AI128" s="149">
        <f t="shared" si="23"/>
        <v>0</v>
      </c>
      <c r="AJ128" s="149">
        <f t="shared" si="23"/>
        <v>0</v>
      </c>
      <c r="AK128" s="149">
        <f t="shared" ref="AK128:BD128" si="24">(IF(AK3="c",1,0)+IF(AK20="c",1,0)+IF(AK37="c",1,0)+IF(AK54="c",1,0)+IF(AK71="c",1,0)+IF(AK88="c",1,0)+IF(AK105="c",1,0))/4</f>
        <v>0</v>
      </c>
      <c r="AL128" s="149">
        <f t="shared" si="24"/>
        <v>0</v>
      </c>
      <c r="AM128" s="149">
        <f t="shared" si="24"/>
        <v>0</v>
      </c>
      <c r="AN128" s="149">
        <f t="shared" si="24"/>
        <v>0</v>
      </c>
      <c r="AO128" s="149">
        <f t="shared" si="24"/>
        <v>0</v>
      </c>
      <c r="AP128" s="149">
        <f t="shared" si="24"/>
        <v>0</v>
      </c>
      <c r="AQ128" s="149">
        <f t="shared" si="24"/>
        <v>0</v>
      </c>
      <c r="AR128" s="149">
        <f t="shared" si="24"/>
        <v>0</v>
      </c>
      <c r="AS128" s="149">
        <f t="shared" si="24"/>
        <v>0</v>
      </c>
      <c r="AT128" s="149">
        <f t="shared" si="24"/>
        <v>0</v>
      </c>
      <c r="AU128" s="149">
        <f t="shared" si="24"/>
        <v>0</v>
      </c>
      <c r="AV128" s="149">
        <f t="shared" si="24"/>
        <v>0</v>
      </c>
      <c r="AW128" s="149">
        <f t="shared" si="24"/>
        <v>0</v>
      </c>
      <c r="AX128" s="149">
        <f t="shared" si="24"/>
        <v>0</v>
      </c>
      <c r="AY128" s="149">
        <f t="shared" si="24"/>
        <v>0</v>
      </c>
      <c r="AZ128" s="149">
        <f t="shared" si="24"/>
        <v>0</v>
      </c>
      <c r="BA128" s="149">
        <f t="shared" si="24"/>
        <v>0</v>
      </c>
      <c r="BB128" s="149">
        <f t="shared" si="24"/>
        <v>0</v>
      </c>
      <c r="BC128" s="149">
        <f t="shared" si="24"/>
        <v>0</v>
      </c>
      <c r="BD128" s="149">
        <f t="shared" si="24"/>
        <v>0</v>
      </c>
      <c r="BE128" s="202">
        <f>SUM(G128:BD128)</f>
        <v>0</v>
      </c>
      <c r="BF128" s="308"/>
    </row>
    <row r="129" spans="2:58" ht="15.75" hidden="1" customHeight="1" x14ac:dyDescent="0.25">
      <c r="B129" s="331"/>
      <c r="C129" s="197" t="str">
        <f>+C106</f>
        <v>Bertrand</v>
      </c>
      <c r="D129" s="190" t="s">
        <v>192</v>
      </c>
      <c r="E129" s="144">
        <f t="shared" ref="E129:AJ129" si="25">(IF(E4="B",1,0)+IF(E21="B",1,0)+IF(E38="B",1,0)+IF(E55="B",1,0)+IF(E72="B",1,0)+IF(E89="B",1,0)+IF(E106="B",1,0))/4</f>
        <v>0</v>
      </c>
      <c r="F129" s="144">
        <f t="shared" si="25"/>
        <v>0</v>
      </c>
      <c r="G129" s="144">
        <f t="shared" si="25"/>
        <v>0</v>
      </c>
      <c r="H129" s="144">
        <f t="shared" si="25"/>
        <v>0</v>
      </c>
      <c r="I129" s="144">
        <f t="shared" si="25"/>
        <v>0</v>
      </c>
      <c r="J129" s="144">
        <f t="shared" si="25"/>
        <v>0</v>
      </c>
      <c r="K129" s="144">
        <f t="shared" si="25"/>
        <v>0</v>
      </c>
      <c r="L129" s="144">
        <f t="shared" si="25"/>
        <v>0</v>
      </c>
      <c r="M129" s="144">
        <f t="shared" si="25"/>
        <v>0</v>
      </c>
      <c r="N129" s="144">
        <f t="shared" si="25"/>
        <v>0</v>
      </c>
      <c r="O129" s="144">
        <f t="shared" si="25"/>
        <v>0</v>
      </c>
      <c r="P129" s="144">
        <f t="shared" si="25"/>
        <v>0</v>
      </c>
      <c r="Q129" s="144">
        <f t="shared" si="25"/>
        <v>0</v>
      </c>
      <c r="R129" s="144">
        <f t="shared" si="25"/>
        <v>0</v>
      </c>
      <c r="S129" s="144">
        <f t="shared" si="25"/>
        <v>0</v>
      </c>
      <c r="T129" s="144">
        <f t="shared" si="25"/>
        <v>0</v>
      </c>
      <c r="U129" s="144">
        <f t="shared" si="25"/>
        <v>0</v>
      </c>
      <c r="V129" s="144">
        <f t="shared" si="25"/>
        <v>0</v>
      </c>
      <c r="W129" s="144">
        <f t="shared" si="25"/>
        <v>0</v>
      </c>
      <c r="X129" s="144">
        <f t="shared" si="25"/>
        <v>0</v>
      </c>
      <c r="Y129" s="144">
        <f t="shared" si="25"/>
        <v>0</v>
      </c>
      <c r="Z129" s="144">
        <f t="shared" si="25"/>
        <v>0</v>
      </c>
      <c r="AA129" s="144">
        <f t="shared" si="25"/>
        <v>0</v>
      </c>
      <c r="AB129" s="144">
        <f t="shared" si="25"/>
        <v>0</v>
      </c>
      <c r="AC129" s="144">
        <f t="shared" si="25"/>
        <v>0</v>
      </c>
      <c r="AD129" s="144">
        <f t="shared" si="25"/>
        <v>0</v>
      </c>
      <c r="AE129" s="144">
        <f t="shared" si="25"/>
        <v>0</v>
      </c>
      <c r="AF129" s="144">
        <f t="shared" si="25"/>
        <v>0</v>
      </c>
      <c r="AG129" s="144">
        <f t="shared" si="25"/>
        <v>0</v>
      </c>
      <c r="AH129" s="144">
        <f t="shared" si="25"/>
        <v>0</v>
      </c>
      <c r="AI129" s="144">
        <f t="shared" si="25"/>
        <v>0</v>
      </c>
      <c r="AJ129" s="144">
        <f t="shared" si="25"/>
        <v>0</v>
      </c>
      <c r="AK129" s="144">
        <f t="shared" ref="AK129:BD129" si="26">(IF(AK4="B",1,0)+IF(AK21="B",1,0)+IF(AK38="B",1,0)+IF(AK55="B",1,0)+IF(AK72="B",1,0)+IF(AK89="B",1,0)+IF(AK106="B",1,0))/4</f>
        <v>0</v>
      </c>
      <c r="AL129" s="144">
        <f t="shared" si="26"/>
        <v>0</v>
      </c>
      <c r="AM129" s="144">
        <f t="shared" si="26"/>
        <v>0</v>
      </c>
      <c r="AN129" s="144">
        <f t="shared" si="26"/>
        <v>0</v>
      </c>
      <c r="AO129" s="144">
        <f t="shared" si="26"/>
        <v>0</v>
      </c>
      <c r="AP129" s="144">
        <f t="shared" si="26"/>
        <v>0</v>
      </c>
      <c r="AQ129" s="144">
        <f t="shared" si="26"/>
        <v>0</v>
      </c>
      <c r="AR129" s="144">
        <f t="shared" si="26"/>
        <v>0</v>
      </c>
      <c r="AS129" s="144">
        <f t="shared" si="26"/>
        <v>0</v>
      </c>
      <c r="AT129" s="144">
        <f t="shared" si="26"/>
        <v>0</v>
      </c>
      <c r="AU129" s="144">
        <f t="shared" si="26"/>
        <v>0</v>
      </c>
      <c r="AV129" s="144">
        <f t="shared" si="26"/>
        <v>0</v>
      </c>
      <c r="AW129" s="144">
        <f t="shared" si="26"/>
        <v>0</v>
      </c>
      <c r="AX129" s="144">
        <f t="shared" si="26"/>
        <v>0</v>
      </c>
      <c r="AY129" s="144">
        <f t="shared" si="26"/>
        <v>0</v>
      </c>
      <c r="AZ129" s="144">
        <f t="shared" si="26"/>
        <v>0</v>
      </c>
      <c r="BA129" s="144">
        <f t="shared" si="26"/>
        <v>0</v>
      </c>
      <c r="BB129" s="144">
        <f t="shared" si="26"/>
        <v>0</v>
      </c>
      <c r="BC129" s="144">
        <f t="shared" si="26"/>
        <v>0</v>
      </c>
      <c r="BD129" s="144">
        <f t="shared" si="26"/>
        <v>0</v>
      </c>
      <c r="BE129" s="203">
        <f>SUM(E129:BD129)</f>
        <v>0</v>
      </c>
      <c r="BF129" s="321">
        <f t="shared" ref="BF129" si="27">SUM(BE129+BE130)</f>
        <v>20</v>
      </c>
    </row>
    <row r="130" spans="2:58" x14ac:dyDescent="0.25">
      <c r="B130" s="331"/>
      <c r="C130" s="198" t="str">
        <f>+C4</f>
        <v>Bertrand</v>
      </c>
      <c r="D130" s="83" t="s">
        <v>206</v>
      </c>
      <c r="E130" s="180">
        <f>(IF(E4="S",1,0)+IF(E21="S",1,0)+IF(E38="S",1,0)+IF(E55="S",1,0)+IF(E72="S",1,0)+IF(E89="S",1,0)+IF(E106="S",1,0))/4</f>
        <v>0</v>
      </c>
      <c r="F130" s="180">
        <f t="shared" ref="F130:BD130" si="28">(IF(F4="S",1,0)+IF(F21="S",1,0)+IF(F38="S",1,0)+IF(F55="S",1,0)+IF(F72="S",1,0)+IF(F89="S",1,0)+IF(F106="S",1,0))/4</f>
        <v>0</v>
      </c>
      <c r="G130" s="180">
        <f t="shared" si="28"/>
        <v>0</v>
      </c>
      <c r="H130" s="180">
        <f t="shared" si="28"/>
        <v>0</v>
      </c>
      <c r="I130" s="180">
        <f t="shared" si="28"/>
        <v>0</v>
      </c>
      <c r="J130" s="180">
        <f t="shared" si="28"/>
        <v>0</v>
      </c>
      <c r="K130" s="180">
        <f t="shared" si="28"/>
        <v>0</v>
      </c>
      <c r="L130" s="180">
        <f t="shared" si="28"/>
        <v>0</v>
      </c>
      <c r="M130" s="180">
        <f t="shared" si="28"/>
        <v>0</v>
      </c>
      <c r="N130" s="180">
        <f t="shared" si="28"/>
        <v>0</v>
      </c>
      <c r="O130" s="180">
        <f t="shared" si="28"/>
        <v>0</v>
      </c>
      <c r="P130" s="180">
        <f t="shared" si="28"/>
        <v>0</v>
      </c>
      <c r="Q130" s="180">
        <f t="shared" si="28"/>
        <v>0.75</v>
      </c>
      <c r="R130" s="180">
        <f t="shared" si="28"/>
        <v>0.75</v>
      </c>
      <c r="S130" s="180">
        <f t="shared" si="28"/>
        <v>0.75</v>
      </c>
      <c r="T130" s="180">
        <f t="shared" si="28"/>
        <v>0.75</v>
      </c>
      <c r="U130" s="180">
        <f t="shared" si="28"/>
        <v>0.75</v>
      </c>
      <c r="V130" s="180">
        <f t="shared" si="28"/>
        <v>0.75</v>
      </c>
      <c r="W130" s="180">
        <f t="shared" si="28"/>
        <v>0.75</v>
      </c>
      <c r="X130" s="180">
        <f t="shared" si="28"/>
        <v>0.75</v>
      </c>
      <c r="Y130" s="180">
        <f t="shared" si="28"/>
        <v>0.75</v>
      </c>
      <c r="Z130" s="180">
        <f t="shared" si="28"/>
        <v>0.75</v>
      </c>
      <c r="AA130" s="180">
        <f t="shared" si="28"/>
        <v>0.75</v>
      </c>
      <c r="AB130" s="180">
        <f t="shared" si="28"/>
        <v>0.75</v>
      </c>
      <c r="AC130" s="180">
        <f t="shared" si="28"/>
        <v>0.5</v>
      </c>
      <c r="AD130" s="180">
        <f t="shared" si="28"/>
        <v>0.5</v>
      </c>
      <c r="AE130" s="180">
        <f t="shared" si="28"/>
        <v>0.75</v>
      </c>
      <c r="AF130" s="180">
        <f t="shared" si="28"/>
        <v>0.75</v>
      </c>
      <c r="AG130" s="180">
        <f t="shared" si="28"/>
        <v>0.75</v>
      </c>
      <c r="AH130" s="180">
        <f t="shared" si="28"/>
        <v>0.75</v>
      </c>
      <c r="AI130" s="180">
        <f t="shared" si="28"/>
        <v>0.5</v>
      </c>
      <c r="AJ130" s="180">
        <f t="shared" si="28"/>
        <v>0.5</v>
      </c>
      <c r="AK130" s="180">
        <f t="shared" si="28"/>
        <v>0.5</v>
      </c>
      <c r="AL130" s="180">
        <f t="shared" si="28"/>
        <v>0.5</v>
      </c>
      <c r="AM130" s="180">
        <f t="shared" si="28"/>
        <v>0.5</v>
      </c>
      <c r="AN130" s="180">
        <f t="shared" si="28"/>
        <v>0.5</v>
      </c>
      <c r="AO130" s="180">
        <f t="shared" si="28"/>
        <v>0.5</v>
      </c>
      <c r="AP130" s="180">
        <f t="shared" si="28"/>
        <v>0.5</v>
      </c>
      <c r="AQ130" s="180">
        <f t="shared" si="28"/>
        <v>0.5</v>
      </c>
      <c r="AR130" s="180">
        <f t="shared" si="28"/>
        <v>0.5</v>
      </c>
      <c r="AS130" s="180">
        <f t="shared" si="28"/>
        <v>0.5</v>
      </c>
      <c r="AT130" s="180">
        <f t="shared" si="28"/>
        <v>0.5</v>
      </c>
      <c r="AU130" s="180">
        <f t="shared" si="28"/>
        <v>0.5</v>
      </c>
      <c r="AV130" s="180">
        <f t="shared" si="28"/>
        <v>0.5</v>
      </c>
      <c r="AW130" s="180">
        <f t="shared" si="28"/>
        <v>0</v>
      </c>
      <c r="AX130" s="180">
        <f t="shared" si="28"/>
        <v>0</v>
      </c>
      <c r="AY130" s="180">
        <f t="shared" si="28"/>
        <v>0</v>
      </c>
      <c r="AZ130" s="180">
        <f t="shared" si="28"/>
        <v>0</v>
      </c>
      <c r="BA130" s="180">
        <f t="shared" si="28"/>
        <v>0</v>
      </c>
      <c r="BB130" s="180">
        <f t="shared" si="28"/>
        <v>0</v>
      </c>
      <c r="BC130" s="180">
        <f t="shared" si="28"/>
        <v>0</v>
      </c>
      <c r="BD130" s="180">
        <f t="shared" si="28"/>
        <v>0</v>
      </c>
      <c r="BE130" s="203">
        <f>SUM(G130:BD130)</f>
        <v>20</v>
      </c>
      <c r="BF130" s="308"/>
    </row>
    <row r="131" spans="2:58" ht="15.75" hidden="1" customHeight="1" x14ac:dyDescent="0.25">
      <c r="B131" s="331"/>
      <c r="C131" s="333" t="str">
        <f>+C5</f>
        <v>Corinne</v>
      </c>
      <c r="D131" s="191" t="s">
        <v>191</v>
      </c>
      <c r="E131" s="6">
        <f t="shared" ref="E131:AJ131" si="29">(IF(E4="M",1,0)+IF(E21="M",1,0)+IF(E38="M",1,0)+IF(E55="M",1,0)+IF(E72="M",1,0)+IF(E89="M",1,0)+IF(E106="M",1,0))/4</f>
        <v>0</v>
      </c>
      <c r="F131" s="6">
        <f t="shared" si="29"/>
        <v>0</v>
      </c>
      <c r="G131" s="6">
        <f t="shared" si="29"/>
        <v>0</v>
      </c>
      <c r="H131" s="6">
        <f t="shared" si="29"/>
        <v>0</v>
      </c>
      <c r="I131" s="6">
        <f t="shared" si="29"/>
        <v>0</v>
      </c>
      <c r="J131" s="6">
        <f t="shared" si="29"/>
        <v>0</v>
      </c>
      <c r="K131" s="6">
        <f t="shared" si="29"/>
        <v>0</v>
      </c>
      <c r="L131" s="6">
        <f t="shared" si="29"/>
        <v>0</v>
      </c>
      <c r="M131" s="6">
        <f t="shared" si="29"/>
        <v>0</v>
      </c>
      <c r="N131" s="6">
        <f t="shared" si="29"/>
        <v>0</v>
      </c>
      <c r="O131" s="6">
        <f t="shared" si="29"/>
        <v>0</v>
      </c>
      <c r="P131" s="6">
        <f t="shared" si="29"/>
        <v>0</v>
      </c>
      <c r="Q131" s="6">
        <f t="shared" si="29"/>
        <v>0</v>
      </c>
      <c r="R131" s="6">
        <f t="shared" si="29"/>
        <v>0</v>
      </c>
      <c r="S131" s="6">
        <f t="shared" si="29"/>
        <v>0</v>
      </c>
      <c r="T131" s="6">
        <f t="shared" si="29"/>
        <v>0</v>
      </c>
      <c r="U131" s="6">
        <f t="shared" si="29"/>
        <v>0</v>
      </c>
      <c r="V131" s="6">
        <f t="shared" si="29"/>
        <v>0</v>
      </c>
      <c r="W131" s="6">
        <f t="shared" si="29"/>
        <v>0</v>
      </c>
      <c r="X131" s="6">
        <f t="shared" si="29"/>
        <v>0</v>
      </c>
      <c r="Y131" s="6">
        <f t="shared" si="29"/>
        <v>0</v>
      </c>
      <c r="Z131" s="6">
        <f t="shared" si="29"/>
        <v>0</v>
      </c>
      <c r="AA131" s="6">
        <f t="shared" si="29"/>
        <v>0</v>
      </c>
      <c r="AB131" s="6">
        <f t="shared" si="29"/>
        <v>0</v>
      </c>
      <c r="AC131" s="6">
        <f t="shared" si="29"/>
        <v>0</v>
      </c>
      <c r="AD131" s="6">
        <f t="shared" si="29"/>
        <v>0</v>
      </c>
      <c r="AE131" s="6">
        <f t="shared" si="29"/>
        <v>0</v>
      </c>
      <c r="AF131" s="6">
        <f t="shared" si="29"/>
        <v>0</v>
      </c>
      <c r="AG131" s="6">
        <f t="shared" si="29"/>
        <v>0</v>
      </c>
      <c r="AH131" s="6">
        <f t="shared" si="29"/>
        <v>0</v>
      </c>
      <c r="AI131" s="6">
        <f t="shared" si="29"/>
        <v>0</v>
      </c>
      <c r="AJ131" s="6">
        <f t="shared" si="29"/>
        <v>0</v>
      </c>
      <c r="AK131" s="6">
        <f t="shared" ref="AK131:BD131" si="30">(IF(AK4="M",1,0)+IF(AK21="M",1,0)+IF(AK38="M",1,0)+IF(AK55="M",1,0)+IF(AK72="M",1,0)+IF(AK89="M",1,0)+IF(AK106="M",1,0))/4</f>
        <v>0</v>
      </c>
      <c r="AL131" s="6">
        <f t="shared" si="30"/>
        <v>0</v>
      </c>
      <c r="AM131" s="6">
        <f t="shared" si="30"/>
        <v>0</v>
      </c>
      <c r="AN131" s="6">
        <f t="shared" si="30"/>
        <v>0</v>
      </c>
      <c r="AO131" s="6">
        <f t="shared" si="30"/>
        <v>0</v>
      </c>
      <c r="AP131" s="6">
        <f t="shared" si="30"/>
        <v>0</v>
      </c>
      <c r="AQ131" s="6">
        <f t="shared" si="30"/>
        <v>0</v>
      </c>
      <c r="AR131" s="6">
        <f t="shared" si="30"/>
        <v>0</v>
      </c>
      <c r="AS131" s="6">
        <f t="shared" si="30"/>
        <v>0</v>
      </c>
      <c r="AT131" s="6">
        <f t="shared" si="30"/>
        <v>0</v>
      </c>
      <c r="AU131" s="6">
        <f t="shared" si="30"/>
        <v>0</v>
      </c>
      <c r="AV131" s="6">
        <f t="shared" si="30"/>
        <v>0</v>
      </c>
      <c r="AW131" s="6">
        <f t="shared" si="30"/>
        <v>0</v>
      </c>
      <c r="AX131" s="6">
        <f t="shared" si="30"/>
        <v>0</v>
      </c>
      <c r="AY131" s="6">
        <f t="shared" si="30"/>
        <v>0</v>
      </c>
      <c r="AZ131" s="6">
        <f t="shared" si="30"/>
        <v>0</v>
      </c>
      <c r="BA131" s="6">
        <f t="shared" si="30"/>
        <v>0</v>
      </c>
      <c r="BB131" s="6">
        <f t="shared" si="30"/>
        <v>0</v>
      </c>
      <c r="BC131" s="6">
        <f t="shared" si="30"/>
        <v>0</v>
      </c>
      <c r="BD131" s="6">
        <f t="shared" si="30"/>
        <v>0</v>
      </c>
      <c r="BE131" s="203">
        <f>SUM(G131:BD131)</f>
        <v>0</v>
      </c>
      <c r="BF131" s="321">
        <f t="shared" ref="BF131" si="31">SUM(BE131+BE132)</f>
        <v>36.75</v>
      </c>
    </row>
    <row r="132" spans="2:58" x14ac:dyDescent="0.25">
      <c r="B132" s="331"/>
      <c r="C132" s="334"/>
      <c r="D132" s="191" t="s">
        <v>206</v>
      </c>
      <c r="E132" s="6">
        <f>(IF(E5="S",1,0)+IF(E22="S",1,0)+IF(E39="S",1,0)+IF(E56="S",1,0)+IF(E73="S",1,0)+IF(E90="S",1,0)+IF(E107="S",1,0))/4</f>
        <v>0</v>
      </c>
      <c r="F132" s="6">
        <f t="shared" ref="F132:BD132" si="32">(IF(F5="S",1,0)+IF(F22="S",1,0)+IF(F39="S",1,0)+IF(F56="S",1,0)+IF(F73="S",1,0)+IF(F90="S",1,0)+IF(F107="S",1,0))/4</f>
        <v>0</v>
      </c>
      <c r="G132" s="6">
        <f t="shared" si="32"/>
        <v>1</v>
      </c>
      <c r="H132" s="6">
        <f t="shared" si="32"/>
        <v>1</v>
      </c>
      <c r="I132" s="6">
        <f t="shared" si="32"/>
        <v>1.5</v>
      </c>
      <c r="J132" s="6">
        <f t="shared" si="32"/>
        <v>1.5</v>
      </c>
      <c r="K132" s="6">
        <f t="shared" si="32"/>
        <v>1.5</v>
      </c>
      <c r="L132" s="6">
        <f t="shared" si="32"/>
        <v>1.5</v>
      </c>
      <c r="M132" s="6">
        <f t="shared" si="32"/>
        <v>1.5</v>
      </c>
      <c r="N132" s="6">
        <f t="shared" si="32"/>
        <v>1.5</v>
      </c>
      <c r="O132" s="6">
        <f t="shared" si="32"/>
        <v>1.5</v>
      </c>
      <c r="P132" s="6">
        <f t="shared" si="32"/>
        <v>1.5</v>
      </c>
      <c r="Q132" s="6">
        <f t="shared" si="32"/>
        <v>1.5</v>
      </c>
      <c r="R132" s="6">
        <f t="shared" si="32"/>
        <v>1.5</v>
      </c>
      <c r="S132" s="6">
        <f t="shared" si="32"/>
        <v>1.5</v>
      </c>
      <c r="T132" s="6">
        <f t="shared" si="32"/>
        <v>1.5</v>
      </c>
      <c r="U132" s="6">
        <f t="shared" si="32"/>
        <v>1.5</v>
      </c>
      <c r="V132" s="6">
        <f t="shared" si="32"/>
        <v>1.5</v>
      </c>
      <c r="W132" s="6">
        <f t="shared" si="32"/>
        <v>1.5</v>
      </c>
      <c r="X132" s="6">
        <f t="shared" si="32"/>
        <v>1.5</v>
      </c>
      <c r="Y132" s="6">
        <f t="shared" si="32"/>
        <v>1.5</v>
      </c>
      <c r="Z132" s="6">
        <f t="shared" si="32"/>
        <v>1.5</v>
      </c>
      <c r="AA132" s="6">
        <f t="shared" si="32"/>
        <v>1.25</v>
      </c>
      <c r="AB132" s="6">
        <f t="shared" si="32"/>
        <v>1</v>
      </c>
      <c r="AC132" s="6">
        <f t="shared" si="32"/>
        <v>0.5</v>
      </c>
      <c r="AD132" s="6">
        <f t="shared" si="32"/>
        <v>0.5</v>
      </c>
      <c r="AE132" s="6">
        <f t="shared" si="32"/>
        <v>0.5</v>
      </c>
      <c r="AF132" s="6">
        <f t="shared" si="32"/>
        <v>0.5</v>
      </c>
      <c r="AG132" s="6">
        <f t="shared" si="32"/>
        <v>0</v>
      </c>
      <c r="AH132" s="6">
        <f t="shared" si="32"/>
        <v>0</v>
      </c>
      <c r="AI132" s="6">
        <f t="shared" si="32"/>
        <v>0</v>
      </c>
      <c r="AJ132" s="6">
        <f t="shared" si="32"/>
        <v>0</v>
      </c>
      <c r="AK132" s="6">
        <f t="shared" si="32"/>
        <v>0.25</v>
      </c>
      <c r="AL132" s="6">
        <f t="shared" si="32"/>
        <v>0.25</v>
      </c>
      <c r="AM132" s="6">
        <f t="shared" si="32"/>
        <v>0.25</v>
      </c>
      <c r="AN132" s="6">
        <f t="shared" si="32"/>
        <v>0.25</v>
      </c>
      <c r="AO132" s="6">
        <f t="shared" si="32"/>
        <v>0.25</v>
      </c>
      <c r="AP132" s="6">
        <f t="shared" si="32"/>
        <v>0.25</v>
      </c>
      <c r="AQ132" s="6">
        <f t="shared" si="32"/>
        <v>0.25</v>
      </c>
      <c r="AR132" s="6">
        <f t="shared" si="32"/>
        <v>0.25</v>
      </c>
      <c r="AS132" s="6">
        <f t="shared" si="32"/>
        <v>0.25</v>
      </c>
      <c r="AT132" s="6">
        <f t="shared" si="32"/>
        <v>0.25</v>
      </c>
      <c r="AU132" s="6">
        <f t="shared" si="32"/>
        <v>0.25</v>
      </c>
      <c r="AV132" s="6">
        <f t="shared" si="32"/>
        <v>0.25</v>
      </c>
      <c r="AW132" s="6">
        <f t="shared" si="32"/>
        <v>0.25</v>
      </c>
      <c r="AX132" s="6">
        <f t="shared" si="32"/>
        <v>0.25</v>
      </c>
      <c r="AY132" s="6">
        <f t="shared" si="32"/>
        <v>0</v>
      </c>
      <c r="AZ132" s="6">
        <f t="shared" si="32"/>
        <v>0</v>
      </c>
      <c r="BA132" s="6">
        <f t="shared" si="32"/>
        <v>0</v>
      </c>
      <c r="BB132" s="6">
        <f t="shared" si="32"/>
        <v>0</v>
      </c>
      <c r="BC132" s="6">
        <f t="shared" si="32"/>
        <v>0</v>
      </c>
      <c r="BD132" s="6">
        <f t="shared" si="32"/>
        <v>0</v>
      </c>
      <c r="BE132" s="203">
        <f>SUM(G132:BD132)</f>
        <v>36.75</v>
      </c>
      <c r="BF132" s="308"/>
    </row>
    <row r="133" spans="2:58" ht="15.75" hidden="1" customHeight="1" x14ac:dyDescent="0.25">
      <c r="B133" s="331"/>
      <c r="C133" s="333" t="str">
        <f>+C6</f>
        <v>Laura</v>
      </c>
      <c r="D133" s="175"/>
      <c r="E133" s="6">
        <f t="shared" ref="E133:AJ133" si="33">(IF(E7="r",1,0)+IF(E23="r",1,0)+IF(E40="r",1,0)+IF(E57="r",1,0)+IF(E74="r",1,0)+IF(E91="r",1,0)+IF(E108="r",1,0))/4</f>
        <v>0</v>
      </c>
      <c r="F133" s="6">
        <f t="shared" si="33"/>
        <v>0</v>
      </c>
      <c r="G133" s="6">
        <f t="shared" si="33"/>
        <v>0</v>
      </c>
      <c r="H133" s="6">
        <f t="shared" si="33"/>
        <v>0</v>
      </c>
      <c r="I133" s="6">
        <f t="shared" si="33"/>
        <v>0</v>
      </c>
      <c r="J133" s="6">
        <f t="shared" si="33"/>
        <v>0</v>
      </c>
      <c r="K133" s="6">
        <f t="shared" si="33"/>
        <v>0</v>
      </c>
      <c r="L133" s="6">
        <f t="shared" si="33"/>
        <v>0</v>
      </c>
      <c r="M133" s="6">
        <f t="shared" si="33"/>
        <v>0</v>
      </c>
      <c r="N133" s="6">
        <f t="shared" si="33"/>
        <v>0</v>
      </c>
      <c r="O133" s="6">
        <f t="shared" si="33"/>
        <v>0</v>
      </c>
      <c r="P133" s="6">
        <f t="shared" si="33"/>
        <v>0</v>
      </c>
      <c r="Q133" s="6">
        <f t="shared" si="33"/>
        <v>0</v>
      </c>
      <c r="R133" s="6">
        <f t="shared" si="33"/>
        <v>0</v>
      </c>
      <c r="S133" s="6">
        <f t="shared" si="33"/>
        <v>0</v>
      </c>
      <c r="T133" s="6">
        <f t="shared" si="33"/>
        <v>0</v>
      </c>
      <c r="U133" s="6">
        <f t="shared" si="33"/>
        <v>0</v>
      </c>
      <c r="V133" s="6">
        <f t="shared" si="33"/>
        <v>0</v>
      </c>
      <c r="W133" s="6">
        <f t="shared" si="33"/>
        <v>0</v>
      </c>
      <c r="X133" s="6">
        <f t="shared" si="33"/>
        <v>0</v>
      </c>
      <c r="Y133" s="6">
        <f t="shared" si="33"/>
        <v>0</v>
      </c>
      <c r="Z133" s="6">
        <f t="shared" si="33"/>
        <v>0</v>
      </c>
      <c r="AA133" s="6">
        <f t="shared" si="33"/>
        <v>0</v>
      </c>
      <c r="AB133" s="6">
        <f t="shared" si="33"/>
        <v>0</v>
      </c>
      <c r="AC133" s="6">
        <f t="shared" si="33"/>
        <v>0</v>
      </c>
      <c r="AD133" s="6">
        <f t="shared" si="33"/>
        <v>0</v>
      </c>
      <c r="AE133" s="6">
        <f t="shared" si="33"/>
        <v>0</v>
      </c>
      <c r="AF133" s="6">
        <f t="shared" si="33"/>
        <v>0</v>
      </c>
      <c r="AG133" s="6">
        <f t="shared" si="33"/>
        <v>0</v>
      </c>
      <c r="AH133" s="6">
        <f t="shared" si="33"/>
        <v>0</v>
      </c>
      <c r="AI133" s="6">
        <f t="shared" si="33"/>
        <v>0</v>
      </c>
      <c r="AJ133" s="6">
        <f t="shared" si="33"/>
        <v>0</v>
      </c>
      <c r="AK133" s="6">
        <f t="shared" ref="AK133:BD133" si="34">(IF(AK7="r",1,0)+IF(AK23="r",1,0)+IF(AK40="r",1,0)+IF(AK57="r",1,0)+IF(AK74="r",1,0)+IF(AK91="r",1,0)+IF(AK108="r",1,0))/4</f>
        <v>0</v>
      </c>
      <c r="AL133" s="6">
        <f t="shared" si="34"/>
        <v>0</v>
      </c>
      <c r="AM133" s="6">
        <f t="shared" si="34"/>
        <v>0</v>
      </c>
      <c r="AN133" s="6">
        <f t="shared" si="34"/>
        <v>0</v>
      </c>
      <c r="AO133" s="6">
        <f t="shared" si="34"/>
        <v>0</v>
      </c>
      <c r="AP133" s="6">
        <f t="shared" si="34"/>
        <v>0</v>
      </c>
      <c r="AQ133" s="6">
        <f t="shared" si="34"/>
        <v>0</v>
      </c>
      <c r="AR133" s="6">
        <f t="shared" si="34"/>
        <v>0</v>
      </c>
      <c r="AS133" s="6">
        <f t="shared" si="34"/>
        <v>0</v>
      </c>
      <c r="AT133" s="6">
        <f t="shared" si="34"/>
        <v>0</v>
      </c>
      <c r="AU133" s="6">
        <f t="shared" si="34"/>
        <v>0</v>
      </c>
      <c r="AV133" s="6">
        <f t="shared" si="34"/>
        <v>0</v>
      </c>
      <c r="AW133" s="6">
        <f t="shared" si="34"/>
        <v>0</v>
      </c>
      <c r="AX133" s="6">
        <f t="shared" si="34"/>
        <v>0</v>
      </c>
      <c r="AY133" s="6">
        <f t="shared" si="34"/>
        <v>0</v>
      </c>
      <c r="AZ133" s="6">
        <f t="shared" si="34"/>
        <v>0</v>
      </c>
      <c r="BA133" s="6">
        <f t="shared" si="34"/>
        <v>0</v>
      </c>
      <c r="BB133" s="6">
        <f t="shared" si="34"/>
        <v>0</v>
      </c>
      <c r="BC133" s="6">
        <f t="shared" si="34"/>
        <v>0</v>
      </c>
      <c r="BD133" s="6">
        <f t="shared" si="34"/>
        <v>0</v>
      </c>
      <c r="BE133" s="203">
        <f t="shared" ref="BE133" si="35">SUM(G133:BD133)</f>
        <v>0</v>
      </c>
      <c r="BF133" s="321">
        <f>SUM(BE133+BE134)</f>
        <v>36.75</v>
      </c>
    </row>
    <row r="134" spans="2:58" ht="15.75" customHeight="1" x14ac:dyDescent="0.25">
      <c r="B134" s="331"/>
      <c r="C134" s="334"/>
      <c r="D134" s="191" t="s">
        <v>206</v>
      </c>
      <c r="E134" s="180">
        <f>(IF(E6="S",1,0)+IF(E23="S",1,0)+IF(E40="S",1,0)+IF(E57="S",1,0)+IF(E74="S",1,0)+IF(E91="S",1,0)+IF(E108="S",1,0))/4</f>
        <v>0.75</v>
      </c>
      <c r="F134" s="180">
        <f t="shared" ref="F134:BD134" si="36">(IF(F6="S",1,0)+IF(F23="S",1,0)+IF(F40="S",1,0)+IF(F57="S",1,0)+IF(F74="S",1,0)+IF(F91="S",1,0)+IF(F108="S",1,0))/4</f>
        <v>0.75</v>
      </c>
      <c r="G134" s="180">
        <f t="shared" si="36"/>
        <v>1</v>
      </c>
      <c r="H134" s="180">
        <f t="shared" si="36"/>
        <v>1</v>
      </c>
      <c r="I134" s="180">
        <f t="shared" si="36"/>
        <v>1.5</v>
      </c>
      <c r="J134" s="180">
        <f t="shared" si="36"/>
        <v>1.5</v>
      </c>
      <c r="K134" s="180">
        <f t="shared" si="36"/>
        <v>1.5</v>
      </c>
      <c r="L134" s="180">
        <f t="shared" si="36"/>
        <v>1.5</v>
      </c>
      <c r="M134" s="180">
        <f t="shared" si="36"/>
        <v>1.5</v>
      </c>
      <c r="N134" s="180">
        <f t="shared" si="36"/>
        <v>1.5</v>
      </c>
      <c r="O134" s="180">
        <f t="shared" si="36"/>
        <v>1.5</v>
      </c>
      <c r="P134" s="180">
        <f t="shared" si="36"/>
        <v>1.5</v>
      </c>
      <c r="Q134" s="180">
        <f t="shared" si="36"/>
        <v>1.5</v>
      </c>
      <c r="R134" s="180">
        <f t="shared" si="36"/>
        <v>1.5</v>
      </c>
      <c r="S134" s="180">
        <f t="shared" si="36"/>
        <v>1.5</v>
      </c>
      <c r="T134" s="180">
        <f t="shared" si="36"/>
        <v>1.5</v>
      </c>
      <c r="U134" s="180">
        <f t="shared" si="36"/>
        <v>1.5</v>
      </c>
      <c r="V134" s="180">
        <f t="shared" si="36"/>
        <v>1.5</v>
      </c>
      <c r="W134" s="180">
        <f t="shared" si="36"/>
        <v>1.5</v>
      </c>
      <c r="X134" s="180">
        <f t="shared" si="36"/>
        <v>1.5</v>
      </c>
      <c r="Y134" s="180">
        <f t="shared" si="36"/>
        <v>1.5</v>
      </c>
      <c r="Z134" s="180">
        <f t="shared" si="36"/>
        <v>1.5</v>
      </c>
      <c r="AA134" s="180">
        <f t="shared" si="36"/>
        <v>1.25</v>
      </c>
      <c r="AB134" s="180">
        <f t="shared" si="36"/>
        <v>1</v>
      </c>
      <c r="AC134" s="180">
        <f t="shared" si="36"/>
        <v>0.25</v>
      </c>
      <c r="AD134" s="180">
        <f t="shared" si="36"/>
        <v>0.25</v>
      </c>
      <c r="AE134" s="180">
        <f t="shared" si="36"/>
        <v>0</v>
      </c>
      <c r="AF134" s="180">
        <f t="shared" si="36"/>
        <v>0</v>
      </c>
      <c r="AG134" s="180">
        <f t="shared" si="36"/>
        <v>0</v>
      </c>
      <c r="AH134" s="180">
        <f t="shared" si="36"/>
        <v>0</v>
      </c>
      <c r="AI134" s="180">
        <f t="shared" si="36"/>
        <v>0</v>
      </c>
      <c r="AJ134" s="180">
        <f t="shared" si="36"/>
        <v>0</v>
      </c>
      <c r="AK134" s="180">
        <f t="shared" si="36"/>
        <v>0.25</v>
      </c>
      <c r="AL134" s="180">
        <f t="shared" si="36"/>
        <v>0.25</v>
      </c>
      <c r="AM134" s="180">
        <f t="shared" si="36"/>
        <v>0.25</v>
      </c>
      <c r="AN134" s="180">
        <f t="shared" si="36"/>
        <v>0.25</v>
      </c>
      <c r="AO134" s="180">
        <f t="shared" si="36"/>
        <v>0.25</v>
      </c>
      <c r="AP134" s="180">
        <f t="shared" si="36"/>
        <v>0.25</v>
      </c>
      <c r="AQ134" s="180">
        <f t="shared" si="36"/>
        <v>0.25</v>
      </c>
      <c r="AR134" s="180">
        <f t="shared" si="36"/>
        <v>0.25</v>
      </c>
      <c r="AS134" s="180">
        <f t="shared" si="36"/>
        <v>0.25</v>
      </c>
      <c r="AT134" s="180">
        <f t="shared" si="36"/>
        <v>0.25</v>
      </c>
      <c r="AU134" s="180">
        <f t="shared" si="36"/>
        <v>0.25</v>
      </c>
      <c r="AV134" s="180">
        <f t="shared" si="36"/>
        <v>0.25</v>
      </c>
      <c r="AW134" s="180">
        <f t="shared" si="36"/>
        <v>0.25</v>
      </c>
      <c r="AX134" s="180">
        <f t="shared" si="36"/>
        <v>0.25</v>
      </c>
      <c r="AY134" s="180">
        <f t="shared" si="36"/>
        <v>0</v>
      </c>
      <c r="AZ134" s="180">
        <f t="shared" si="36"/>
        <v>0</v>
      </c>
      <c r="BA134" s="180">
        <f t="shared" si="36"/>
        <v>0</v>
      </c>
      <c r="BB134" s="180">
        <f t="shared" si="36"/>
        <v>0</v>
      </c>
      <c r="BC134" s="180">
        <f t="shared" si="36"/>
        <v>0</v>
      </c>
      <c r="BD134" s="180">
        <f t="shared" si="36"/>
        <v>0</v>
      </c>
      <c r="BE134" s="198">
        <f>SUM(E134:BD134)</f>
        <v>36.75</v>
      </c>
      <c r="BF134" s="308"/>
    </row>
    <row r="135" spans="2:58" ht="15.75" hidden="1" customHeight="1" x14ac:dyDescent="0.25">
      <c r="B135" s="331"/>
      <c r="C135" s="326" t="str">
        <f>+C7</f>
        <v>Ghislaine</v>
      </c>
      <c r="D135" s="175"/>
      <c r="E135" s="6" t="e">
        <f>(IF(#REF!="r",1,0)+IF(E24="r",1,0)+IF(E41="r",1,0)+IF(E58="r",1,0)+IF(E75="r",1,0)+IF(E92="r",1,0)+IF(E109="r",1,0))/4</f>
        <v>#REF!</v>
      </c>
      <c r="F135" s="6" t="e">
        <f>(IF(#REF!="r",1,0)+IF(F24="r",1,0)+IF(F41="r",1,0)+IF(F58="r",1,0)+IF(F75="r",1,0)+IF(F92="r",1,0)+IF(F109="r",1,0))/4</f>
        <v>#REF!</v>
      </c>
      <c r="G135" s="6" t="e">
        <f>(IF(#REF!="r",1,0)+IF(G24="r",1,0)+IF(G41="r",1,0)+IF(G58="r",1,0)+IF(G75="r",1,0)+IF(G92="r",1,0)+IF(G109="r",1,0))/4</f>
        <v>#REF!</v>
      </c>
      <c r="H135" s="6" t="e">
        <f>(IF(#REF!="r",1,0)+IF(H24="r",1,0)+IF(H41="r",1,0)+IF(H58="r",1,0)+IF(H75="r",1,0)+IF(H92="r",1,0)+IF(H109="r",1,0))/4</f>
        <v>#REF!</v>
      </c>
      <c r="I135" s="6" t="e">
        <f>(IF(#REF!="r",1,0)+IF(I24="r",1,0)+IF(I41="r",1,0)+IF(I58="r",1,0)+IF(I75="r",1,0)+IF(I92="r",1,0)+IF(I109="r",1,0))/4</f>
        <v>#REF!</v>
      </c>
      <c r="J135" s="6" t="e">
        <f>(IF(#REF!="r",1,0)+IF(J24="r",1,0)+IF(J41="r",1,0)+IF(J58="r",1,0)+IF(J75="r",1,0)+IF(J92="r",1,0)+IF(J109="r",1,0))/4</f>
        <v>#REF!</v>
      </c>
      <c r="K135" s="6" t="e">
        <f>(IF(#REF!="r",1,0)+IF(K24="r",1,0)+IF(K41="r",1,0)+IF(K58="r",1,0)+IF(K75="r",1,0)+IF(K92="r",1,0)+IF(K109="r",1,0))/4</f>
        <v>#REF!</v>
      </c>
      <c r="L135" s="6" t="e">
        <f>(IF(#REF!="r",1,0)+IF(L24="r",1,0)+IF(L41="r",1,0)+IF(L58="r",1,0)+IF(L75="r",1,0)+IF(L92="r",1,0)+IF(L109="r",1,0))/4</f>
        <v>#REF!</v>
      </c>
      <c r="M135" s="6" t="e">
        <f>(IF(#REF!="r",1,0)+IF(M24="r",1,0)+IF(M41="r",1,0)+IF(M58="r",1,0)+IF(M75="r",1,0)+IF(M92="r",1,0)+IF(M109="r",1,0))/4</f>
        <v>#REF!</v>
      </c>
      <c r="N135" s="6" t="e">
        <f>(IF(#REF!="r",1,0)+IF(N24="r",1,0)+IF(N41="r",1,0)+IF(N58="r",1,0)+IF(N75="r",1,0)+IF(N92="r",1,0)+IF(N109="r",1,0))/4</f>
        <v>#REF!</v>
      </c>
      <c r="O135" s="6" t="e">
        <f>(IF(#REF!="r",1,0)+IF(O24="r",1,0)+IF(O41="r",1,0)+IF(O58="r",1,0)+IF(O75="r",1,0)+IF(O92="r",1,0)+IF(O109="r",1,0))/4</f>
        <v>#REF!</v>
      </c>
      <c r="P135" s="6" t="e">
        <f>(IF(#REF!="r",1,0)+IF(P24="r",1,0)+IF(P41="r",1,0)+IF(P58="r",1,0)+IF(P75="r",1,0)+IF(P92="r",1,0)+IF(P109="r",1,0))/4</f>
        <v>#REF!</v>
      </c>
      <c r="Q135" s="6" t="e">
        <f>(IF(#REF!="r",1,0)+IF(Q24="r",1,0)+IF(Q41="r",1,0)+IF(Q58="r",1,0)+IF(Q75="r",1,0)+IF(Q92="r",1,0)+IF(Q109="r",1,0))/4</f>
        <v>#REF!</v>
      </c>
      <c r="R135" s="6" t="e">
        <f>(IF(#REF!="r",1,0)+IF(R24="r",1,0)+IF(R41="r",1,0)+IF(R58="r",1,0)+IF(R75="r",1,0)+IF(R92="r",1,0)+IF(R109="r",1,0))/4</f>
        <v>#REF!</v>
      </c>
      <c r="S135" s="6" t="e">
        <f>(IF(#REF!="r",1,0)+IF(S24="r",1,0)+IF(S41="r",1,0)+IF(S58="r",1,0)+IF(S75="r",1,0)+IF(S92="r",1,0)+IF(S109="r",1,0))/4</f>
        <v>#REF!</v>
      </c>
      <c r="T135" s="6" t="e">
        <f>(IF(#REF!="r",1,0)+IF(T24="r",1,0)+IF(T41="r",1,0)+IF(T58="r",1,0)+IF(T75="r",1,0)+IF(T92="r",1,0)+IF(T109="r",1,0))/4</f>
        <v>#REF!</v>
      </c>
      <c r="U135" s="6" t="e">
        <f>(IF(#REF!="r",1,0)+IF(U24="r",1,0)+IF(U41="r",1,0)+IF(U58="r",1,0)+IF(U75="r",1,0)+IF(U92="r",1,0)+IF(U109="r",1,0))/4</f>
        <v>#REF!</v>
      </c>
      <c r="V135" s="6" t="e">
        <f>(IF(#REF!="r",1,0)+IF(V24="r",1,0)+IF(V41="r",1,0)+IF(V58="r",1,0)+IF(V75="r",1,0)+IF(V92="r",1,0)+IF(V109="r",1,0))/4</f>
        <v>#REF!</v>
      </c>
      <c r="W135" s="6" t="e">
        <f>(IF(#REF!="r",1,0)+IF(W24="r",1,0)+IF(W41="r",1,0)+IF(W58="r",1,0)+IF(W75="r",1,0)+IF(W92="r",1,0)+IF(W109="r",1,0))/4</f>
        <v>#REF!</v>
      </c>
      <c r="X135" s="6" t="e">
        <f>(IF(#REF!="r",1,0)+IF(X24="r",1,0)+IF(X41="r",1,0)+IF(X58="r",1,0)+IF(X75="r",1,0)+IF(X92="r",1,0)+IF(X109="r",1,0))/4</f>
        <v>#REF!</v>
      </c>
      <c r="Y135" s="6" t="e">
        <f>(IF(#REF!="r",1,0)+IF(Y24="r",1,0)+IF(Y41="r",1,0)+IF(Y58="r",1,0)+IF(Y75="r",1,0)+IF(Y92="r",1,0)+IF(Y109="r",1,0))/4</f>
        <v>#REF!</v>
      </c>
      <c r="Z135" s="6" t="e">
        <f>(IF(#REF!="r",1,0)+IF(Z24="r",1,0)+IF(Z41="r",1,0)+IF(Z58="r",1,0)+IF(Z75="r",1,0)+IF(Z92="r",1,0)+IF(Z109="r",1,0))/4</f>
        <v>#REF!</v>
      </c>
      <c r="AA135" s="6" t="e">
        <f>(IF(#REF!="r",1,0)+IF(AA24="r",1,0)+IF(AA41="r",1,0)+IF(AA58="r",1,0)+IF(AA75="r",1,0)+IF(AA92="r",1,0)+IF(AA109="r",1,0))/4</f>
        <v>#REF!</v>
      </c>
      <c r="AB135" s="6" t="e">
        <f>(IF(#REF!="r",1,0)+IF(AB24="r",1,0)+IF(AB41="r",1,0)+IF(AB58="r",1,0)+IF(AB75="r",1,0)+IF(AB92="r",1,0)+IF(AB109="r",1,0))/4</f>
        <v>#REF!</v>
      </c>
      <c r="AC135" s="6" t="e">
        <f>(IF(#REF!="r",1,0)+IF(AC24="r",1,0)+IF(AC41="r",1,0)+IF(AC58="r",1,0)+IF(AC75="r",1,0)+IF(AC92="r",1,0)+IF(AC109="r",1,0))/4</f>
        <v>#REF!</v>
      </c>
      <c r="AD135" s="6" t="e">
        <f>(IF(#REF!="r",1,0)+IF(AD24="r",1,0)+IF(AD41="r",1,0)+IF(AD58="r",1,0)+IF(AD75="r",1,0)+IF(AD92="r",1,0)+IF(AD109="r",1,0))/4</f>
        <v>#REF!</v>
      </c>
      <c r="AE135" s="6" t="e">
        <f>(IF(#REF!="r",1,0)+IF(AE24="r",1,0)+IF(AE41="r",1,0)+IF(AE58="r",1,0)+IF(AE75="r",1,0)+IF(AE92="r",1,0)+IF(AE109="r",1,0))/4</f>
        <v>#REF!</v>
      </c>
      <c r="AF135" s="6" t="e">
        <f>(IF(#REF!="r",1,0)+IF(AF24="r",1,0)+IF(AF41="r",1,0)+IF(AF58="r",1,0)+IF(AF75="r",1,0)+IF(AF92="r",1,0)+IF(AF109="r",1,0))/4</f>
        <v>#REF!</v>
      </c>
      <c r="AG135" s="6" t="e">
        <f>(IF(#REF!="r",1,0)+IF(AG24="r",1,0)+IF(AG41="r",1,0)+IF(AG58="r",1,0)+IF(AG75="r",1,0)+IF(AG92="r",1,0)+IF(AG109="r",1,0))/4</f>
        <v>#REF!</v>
      </c>
      <c r="AH135" s="6" t="e">
        <f>(IF(#REF!="r",1,0)+IF(AH24="r",1,0)+IF(AH41="r",1,0)+IF(AH58="r",1,0)+IF(AH75="r",1,0)+IF(AH92="r",1,0)+IF(AH109="r",1,0))/4</f>
        <v>#REF!</v>
      </c>
      <c r="AI135" s="6" t="e">
        <f>(IF(#REF!="r",1,0)+IF(AI24="r",1,0)+IF(AI41="r",1,0)+IF(AI58="r",1,0)+IF(AI75="r",1,0)+IF(AI92="r",1,0)+IF(AI109="r",1,0))/4</f>
        <v>#REF!</v>
      </c>
      <c r="AJ135" s="6" t="e">
        <f>(IF(#REF!="r",1,0)+IF(AJ24="r",1,0)+IF(AJ41="r",1,0)+IF(AJ58="r",1,0)+IF(AJ75="r",1,0)+IF(AJ92="r",1,0)+IF(AJ109="r",1,0))/4</f>
        <v>#REF!</v>
      </c>
      <c r="AK135" s="6" t="e">
        <f>(IF(#REF!="r",1,0)+IF(AK24="r",1,0)+IF(AK41="r",1,0)+IF(AK58="r",1,0)+IF(AK75="r",1,0)+IF(AK92="r",1,0)+IF(AK109="r",1,0))/4</f>
        <v>#REF!</v>
      </c>
      <c r="AL135" s="6" t="e">
        <f>(IF(#REF!="r",1,0)+IF(AL24="r",1,0)+IF(AL41="r",1,0)+IF(AL58="r",1,0)+IF(AL75="r",1,0)+IF(AL92="r",1,0)+IF(AL109="r",1,0))/4</f>
        <v>#REF!</v>
      </c>
      <c r="AM135" s="6" t="e">
        <f>(IF(#REF!="r",1,0)+IF(AM24="r",1,0)+IF(AM41="r",1,0)+IF(AM58="r",1,0)+IF(AM75="r",1,0)+IF(AM92="r",1,0)+IF(AM109="r",1,0))/4</f>
        <v>#REF!</v>
      </c>
      <c r="AN135" s="6" t="e">
        <f>(IF(#REF!="r",1,0)+IF(AN24="r",1,0)+IF(AN41="r",1,0)+IF(AN58="r",1,0)+IF(AN75="r",1,0)+IF(AN92="r",1,0)+IF(AN109="r",1,0))/4</f>
        <v>#REF!</v>
      </c>
      <c r="AO135" s="6" t="e">
        <f>(IF(#REF!="r",1,0)+IF(AO24="r",1,0)+IF(AO41="r",1,0)+IF(AO58="r",1,0)+IF(AO75="r",1,0)+IF(AO92="r",1,0)+IF(AO109="r",1,0))/4</f>
        <v>#REF!</v>
      </c>
      <c r="AP135" s="6" t="e">
        <f>(IF(#REF!="r",1,0)+IF(AP24="r",1,0)+IF(AP41="r",1,0)+IF(AP58="r",1,0)+IF(AP75="r",1,0)+IF(AP92="r",1,0)+IF(AP109="r",1,0))/4</f>
        <v>#REF!</v>
      </c>
      <c r="AQ135" s="6" t="e">
        <f>(IF(#REF!="r",1,0)+IF(AQ24="r",1,0)+IF(AQ41="r",1,0)+IF(AQ58="r",1,0)+IF(AQ75="r",1,0)+IF(AQ92="r",1,0)+IF(AQ109="r",1,0))/4</f>
        <v>#REF!</v>
      </c>
      <c r="AR135" s="6" t="e">
        <f>(IF(#REF!="r",1,0)+IF(AR24="r",1,0)+IF(AR41="r",1,0)+IF(AR58="r",1,0)+IF(AR75="r",1,0)+IF(AR92="r",1,0)+IF(AR109="r",1,0))/4</f>
        <v>#REF!</v>
      </c>
      <c r="AS135" s="6" t="e">
        <f>(IF(#REF!="r",1,0)+IF(AS24="r",1,0)+IF(AS41="r",1,0)+IF(AS58="r",1,0)+IF(AS75="r",1,0)+IF(AS92="r",1,0)+IF(AS109="r",1,0))/4</f>
        <v>#REF!</v>
      </c>
      <c r="AT135" s="6" t="e">
        <f>(IF(#REF!="r",1,0)+IF(AT24="r",1,0)+IF(AT41="r",1,0)+IF(AT58="r",1,0)+IF(AT75="r",1,0)+IF(AT92="r",1,0)+IF(AT109="r",1,0))/4</f>
        <v>#REF!</v>
      </c>
      <c r="AU135" s="6" t="e">
        <f>(IF(#REF!="r",1,0)+IF(AU24="r",1,0)+IF(AU41="r",1,0)+IF(AU58="r",1,0)+IF(AU75="r",1,0)+IF(AU92="r",1,0)+IF(AU109="r",1,0))/4</f>
        <v>#REF!</v>
      </c>
      <c r="AV135" s="6" t="e">
        <f>(IF(#REF!="r",1,0)+IF(AV24="r",1,0)+IF(AV41="r",1,0)+IF(AV58="r",1,0)+IF(AV75="r",1,0)+IF(AV92="r",1,0)+IF(AV109="r",1,0))/4</f>
        <v>#REF!</v>
      </c>
      <c r="AW135" s="6" t="e">
        <f>(IF(#REF!="r",1,0)+IF(AW24="r",1,0)+IF(AW41="r",1,0)+IF(AW58="r",1,0)+IF(AW75="r",1,0)+IF(AW92="r",1,0)+IF(AW109="r",1,0))/4</f>
        <v>#REF!</v>
      </c>
      <c r="AX135" s="6" t="e">
        <f>(IF(#REF!="r",1,0)+IF(AX24="r",1,0)+IF(AX41="r",1,0)+IF(AX58="r",1,0)+IF(AX75="r",1,0)+IF(AX92="r",1,0)+IF(AX109="r",1,0))/4</f>
        <v>#REF!</v>
      </c>
      <c r="AY135" s="6" t="e">
        <f>(IF(#REF!="r",1,0)+IF(AY24="r",1,0)+IF(AY41="r",1,0)+IF(AY58="r",1,0)+IF(AY75="r",1,0)+IF(AY92="r",1,0)+IF(AY109="r",1,0))/4</f>
        <v>#REF!</v>
      </c>
      <c r="AZ135" s="6" t="e">
        <f>(IF(#REF!="r",1,0)+IF(AZ24="r",1,0)+IF(AZ41="r",1,0)+IF(AZ58="r",1,0)+IF(AZ75="r",1,0)+IF(AZ92="r",1,0)+IF(AZ109="r",1,0))/4</f>
        <v>#REF!</v>
      </c>
      <c r="BA135" s="6" t="e">
        <f>(IF(#REF!="r",1,0)+IF(BA24="r",1,0)+IF(BA41="r",1,0)+IF(BA58="r",1,0)+IF(BA75="r",1,0)+IF(BA92="r",1,0)+IF(BA109="r",1,0))/4</f>
        <v>#REF!</v>
      </c>
      <c r="BB135" s="6" t="e">
        <f>(IF(#REF!="r",1,0)+IF(BB24="r",1,0)+IF(BB41="r",1,0)+IF(BB58="r",1,0)+IF(BB75="r",1,0)+IF(BB92="r",1,0)+IF(BB109="r",1,0))/4</f>
        <v>#REF!</v>
      </c>
      <c r="BC135" s="6" t="e">
        <f>(IF(#REF!="r",1,0)+IF(BC24="r",1,0)+IF(BC41="r",1,0)+IF(BC58="r",1,0)+IF(BC75="r",1,0)+IF(BC92="r",1,0)+IF(BC109="r",1,0))/4</f>
        <v>#REF!</v>
      </c>
      <c r="BD135" s="6" t="e">
        <f>(IF(#REF!="r",1,0)+IF(BD24="r",1,0)+IF(BD41="r",1,0)+IF(BD58="r",1,0)+IF(BD75="r",1,0)+IF(BD92="r",1,0)+IF(BD109="r",1,0))/4</f>
        <v>#REF!</v>
      </c>
      <c r="BE135" s="191" t="e">
        <f t="shared" ref="BE135:BE156" si="37">SUM(E135:BD135)</f>
        <v>#REF!</v>
      </c>
      <c r="BF135" s="321" t="e">
        <f t="shared" ref="BF135" si="38">SUM(BE135+BE136)</f>
        <v>#REF!</v>
      </c>
    </row>
    <row r="136" spans="2:58" ht="15.75" customHeight="1" x14ac:dyDescent="0.25">
      <c r="B136" s="331"/>
      <c r="C136" s="327"/>
      <c r="D136" s="191" t="s">
        <v>211</v>
      </c>
      <c r="E136" s="180">
        <f>(IF(E7="DPH",1,0)+IF(E24="DPH",1,0)+IF(E41="DPH",1,0)+IF(E58="DPH",1,0)+IF(E75="DPH",1,0)+IF(E92="DPH",1,0)+IF(E109="DPH",1,0))/4</f>
        <v>0.75</v>
      </c>
      <c r="F136" s="180">
        <f t="shared" ref="F136:BD136" si="39">(IF(F7="DPH",1,0)+IF(F24="DPH",1,0)+IF(F41="DPH",1,0)+IF(F58="DPH",1,0)+IF(F75="DPH",1,0)+IF(F92="DPH",1,0)+IF(F109="DPH",1,0))/4</f>
        <v>0.75</v>
      </c>
      <c r="G136" s="180">
        <f t="shared" si="39"/>
        <v>1</v>
      </c>
      <c r="H136" s="180">
        <f t="shared" si="39"/>
        <v>1</v>
      </c>
      <c r="I136" s="180">
        <f t="shared" si="39"/>
        <v>1.5</v>
      </c>
      <c r="J136" s="180">
        <f t="shared" si="39"/>
        <v>1.5</v>
      </c>
      <c r="K136" s="180">
        <f t="shared" si="39"/>
        <v>1.5</v>
      </c>
      <c r="L136" s="180">
        <f t="shared" si="39"/>
        <v>1.5</v>
      </c>
      <c r="M136" s="180">
        <f t="shared" si="39"/>
        <v>1.5</v>
      </c>
      <c r="N136" s="180">
        <f t="shared" si="39"/>
        <v>1.5</v>
      </c>
      <c r="O136" s="180">
        <f t="shared" si="39"/>
        <v>1.5</v>
      </c>
      <c r="P136" s="180">
        <f t="shared" si="39"/>
        <v>1.5</v>
      </c>
      <c r="Q136" s="180">
        <f t="shared" si="39"/>
        <v>1.5</v>
      </c>
      <c r="R136" s="180">
        <f t="shared" si="39"/>
        <v>1.5</v>
      </c>
      <c r="S136" s="180">
        <f t="shared" si="39"/>
        <v>1.5</v>
      </c>
      <c r="T136" s="180">
        <f t="shared" si="39"/>
        <v>1.5</v>
      </c>
      <c r="U136" s="180">
        <f t="shared" si="39"/>
        <v>1.5</v>
      </c>
      <c r="V136" s="180">
        <f t="shared" si="39"/>
        <v>1.5</v>
      </c>
      <c r="W136" s="180">
        <f t="shared" si="39"/>
        <v>1.5</v>
      </c>
      <c r="X136" s="180">
        <f t="shared" si="39"/>
        <v>1.5</v>
      </c>
      <c r="Y136" s="180">
        <f t="shared" si="39"/>
        <v>1.5</v>
      </c>
      <c r="Z136" s="180">
        <f t="shared" si="39"/>
        <v>1.5</v>
      </c>
      <c r="AA136" s="180">
        <f t="shared" si="39"/>
        <v>1.25</v>
      </c>
      <c r="AB136" s="180">
        <f t="shared" si="39"/>
        <v>1</v>
      </c>
      <c r="AC136" s="180">
        <f t="shared" si="39"/>
        <v>0</v>
      </c>
      <c r="AD136" s="180">
        <f t="shared" si="39"/>
        <v>0</v>
      </c>
      <c r="AE136" s="180">
        <f t="shared" si="39"/>
        <v>0</v>
      </c>
      <c r="AF136" s="180">
        <f t="shared" si="39"/>
        <v>0</v>
      </c>
      <c r="AG136" s="180">
        <f t="shared" si="39"/>
        <v>0</v>
      </c>
      <c r="AH136" s="180">
        <f t="shared" si="39"/>
        <v>0</v>
      </c>
      <c r="AI136" s="180">
        <f t="shared" si="39"/>
        <v>0.25</v>
      </c>
      <c r="AJ136" s="180">
        <f t="shared" si="39"/>
        <v>0.25</v>
      </c>
      <c r="AK136" s="180">
        <f t="shared" si="39"/>
        <v>0.25</v>
      </c>
      <c r="AL136" s="180">
        <f t="shared" si="39"/>
        <v>0.25</v>
      </c>
      <c r="AM136" s="180">
        <f t="shared" si="39"/>
        <v>0.25</v>
      </c>
      <c r="AN136" s="180">
        <f t="shared" si="39"/>
        <v>0.25</v>
      </c>
      <c r="AO136" s="180">
        <f t="shared" si="39"/>
        <v>0.25</v>
      </c>
      <c r="AP136" s="180">
        <f t="shared" si="39"/>
        <v>0.25</v>
      </c>
      <c r="AQ136" s="180">
        <f t="shared" si="39"/>
        <v>0.25</v>
      </c>
      <c r="AR136" s="180">
        <f t="shared" si="39"/>
        <v>0.25</v>
      </c>
      <c r="AS136" s="180">
        <f t="shared" si="39"/>
        <v>0.25</v>
      </c>
      <c r="AT136" s="180">
        <f t="shared" si="39"/>
        <v>0.25</v>
      </c>
      <c r="AU136" s="180">
        <f t="shared" si="39"/>
        <v>0.25</v>
      </c>
      <c r="AV136" s="180">
        <f t="shared" si="39"/>
        <v>0.25</v>
      </c>
      <c r="AW136" s="180">
        <f t="shared" si="39"/>
        <v>0.25</v>
      </c>
      <c r="AX136" s="180">
        <f t="shared" si="39"/>
        <v>0.25</v>
      </c>
      <c r="AY136" s="180">
        <f t="shared" si="39"/>
        <v>0</v>
      </c>
      <c r="AZ136" s="180">
        <f t="shared" si="39"/>
        <v>0</v>
      </c>
      <c r="BA136" s="180">
        <f t="shared" si="39"/>
        <v>0</v>
      </c>
      <c r="BB136" s="180">
        <f t="shared" si="39"/>
        <v>0</v>
      </c>
      <c r="BC136" s="180">
        <f t="shared" si="39"/>
        <v>0</v>
      </c>
      <c r="BD136" s="180">
        <f t="shared" si="39"/>
        <v>0</v>
      </c>
      <c r="BE136" s="201">
        <f t="shared" si="37"/>
        <v>36.75</v>
      </c>
      <c r="BF136" s="308"/>
    </row>
    <row r="137" spans="2:58" ht="15.75" hidden="1" customHeight="1" x14ac:dyDescent="0.25">
      <c r="B137" s="331"/>
      <c r="C137" s="328" t="str">
        <f>+C8</f>
        <v>Thibaut</v>
      </c>
      <c r="D137" s="175"/>
      <c r="E137" s="6">
        <f t="shared" ref="E137:F137" si="40">(IF(E8="r",1,0)+IF(E25="r",1,0)+IF(E42="r",1,0)+IF(E59="r",1,0)+IF(E76="r",1,0)+IF(E93="r",1,0)+IF(E110="r",1,0))/4</f>
        <v>0</v>
      </c>
      <c r="F137" s="6">
        <f t="shared" si="40"/>
        <v>0</v>
      </c>
      <c r="G137" s="6">
        <f>(IF(G8="r",1,0)+IF(G25="r",1,0)+IF(G42="r",1,0)+IF(G59="r",1,0)+IF(G76="r",1,0)+IF(G93="r",1,0)+IF(G110="r",1,0))/4</f>
        <v>0</v>
      </c>
      <c r="H137" s="6">
        <f t="shared" ref="H137:BD137" si="41">(IF(H8="r",1,0)+IF(H25="r",1,0)+IF(H42="r",1,0)+IF(H59="r",1,0)+IF(H76="r",1,0)+IF(H93="r",1,0)+IF(H110="r",1,0))/4</f>
        <v>0</v>
      </c>
      <c r="I137" s="6">
        <f t="shared" si="41"/>
        <v>0</v>
      </c>
      <c r="J137" s="6">
        <f t="shared" si="41"/>
        <v>0</v>
      </c>
      <c r="K137" s="6">
        <f t="shared" si="41"/>
        <v>0</v>
      </c>
      <c r="L137" s="6">
        <f t="shared" si="41"/>
        <v>0</v>
      </c>
      <c r="M137" s="6">
        <f t="shared" si="41"/>
        <v>0</v>
      </c>
      <c r="N137" s="6">
        <f t="shared" si="41"/>
        <v>0</v>
      </c>
      <c r="O137" s="6">
        <f t="shared" si="41"/>
        <v>0</v>
      </c>
      <c r="P137" s="6">
        <f t="shared" si="41"/>
        <v>0</v>
      </c>
      <c r="Q137" s="6">
        <f t="shared" si="41"/>
        <v>0</v>
      </c>
      <c r="R137" s="6">
        <f t="shared" si="41"/>
        <v>0</v>
      </c>
      <c r="S137" s="6">
        <f t="shared" si="41"/>
        <v>0</v>
      </c>
      <c r="T137" s="6">
        <f t="shared" si="41"/>
        <v>0</v>
      </c>
      <c r="U137" s="6">
        <f t="shared" si="41"/>
        <v>0</v>
      </c>
      <c r="V137" s="6">
        <f t="shared" si="41"/>
        <v>0</v>
      </c>
      <c r="W137" s="6">
        <f t="shared" si="41"/>
        <v>0</v>
      </c>
      <c r="X137" s="6">
        <f t="shared" si="41"/>
        <v>0</v>
      </c>
      <c r="Y137" s="6">
        <f t="shared" si="41"/>
        <v>0</v>
      </c>
      <c r="Z137" s="6">
        <f t="shared" si="41"/>
        <v>0</v>
      </c>
      <c r="AA137" s="6">
        <f t="shared" si="41"/>
        <v>0</v>
      </c>
      <c r="AB137" s="6">
        <f t="shared" si="41"/>
        <v>0</v>
      </c>
      <c r="AC137" s="6">
        <f t="shared" si="41"/>
        <v>0</v>
      </c>
      <c r="AD137" s="6">
        <f t="shared" si="41"/>
        <v>0</v>
      </c>
      <c r="AE137" s="6">
        <f t="shared" si="41"/>
        <v>0</v>
      </c>
      <c r="AF137" s="6">
        <f t="shared" si="41"/>
        <v>0</v>
      </c>
      <c r="AG137" s="6">
        <f t="shared" si="41"/>
        <v>0</v>
      </c>
      <c r="AH137" s="6">
        <f t="shared" si="41"/>
        <v>0</v>
      </c>
      <c r="AI137" s="6">
        <f t="shared" si="41"/>
        <v>0</v>
      </c>
      <c r="AJ137" s="6">
        <f t="shared" si="41"/>
        <v>0</v>
      </c>
      <c r="AK137" s="6">
        <f t="shared" si="41"/>
        <v>0</v>
      </c>
      <c r="AL137" s="6">
        <f t="shared" si="41"/>
        <v>0</v>
      </c>
      <c r="AM137" s="6">
        <f t="shared" si="41"/>
        <v>0</v>
      </c>
      <c r="AN137" s="6">
        <f t="shared" si="41"/>
        <v>0</v>
      </c>
      <c r="AO137" s="6">
        <f t="shared" si="41"/>
        <v>0</v>
      </c>
      <c r="AP137" s="6">
        <f t="shared" si="41"/>
        <v>0</v>
      </c>
      <c r="AQ137" s="6">
        <f t="shared" si="41"/>
        <v>0</v>
      </c>
      <c r="AR137" s="6">
        <f t="shared" si="41"/>
        <v>0</v>
      </c>
      <c r="AS137" s="6">
        <f t="shared" si="41"/>
        <v>0</v>
      </c>
      <c r="AT137" s="6">
        <f t="shared" si="41"/>
        <v>0</v>
      </c>
      <c r="AU137" s="6">
        <f t="shared" si="41"/>
        <v>0</v>
      </c>
      <c r="AV137" s="6">
        <f t="shared" si="41"/>
        <v>0</v>
      </c>
      <c r="AW137" s="6">
        <f t="shared" si="41"/>
        <v>0</v>
      </c>
      <c r="AX137" s="6">
        <f t="shared" si="41"/>
        <v>0</v>
      </c>
      <c r="AY137" s="6">
        <f t="shared" si="41"/>
        <v>0</v>
      </c>
      <c r="AZ137" s="6">
        <f t="shared" si="41"/>
        <v>0</v>
      </c>
      <c r="BA137" s="6">
        <f t="shared" si="41"/>
        <v>0</v>
      </c>
      <c r="BB137" s="6">
        <f t="shared" si="41"/>
        <v>0</v>
      </c>
      <c r="BC137" s="6">
        <f t="shared" si="41"/>
        <v>0</v>
      </c>
      <c r="BD137" s="6">
        <f t="shared" si="41"/>
        <v>0</v>
      </c>
      <c r="BE137" s="191">
        <f t="shared" si="37"/>
        <v>0</v>
      </c>
      <c r="BF137" s="321">
        <f t="shared" ref="BF137" si="42">SUM(BE137+BE138)</f>
        <v>36.75</v>
      </c>
    </row>
    <row r="138" spans="2:58" ht="15.75" customHeight="1" x14ac:dyDescent="0.25">
      <c r="B138" s="331"/>
      <c r="C138" s="329"/>
      <c r="D138" s="191" t="s">
        <v>208</v>
      </c>
      <c r="E138" s="180">
        <f>(IF(E8="L",1,0)+IF(E25="L",1,0)+IF(E42="L",1,0)+IF(E59="L",1,0)+IF(E76="L",1,0)+IF(E93="L",1,0)+IF(E110="L",1,0))/4</f>
        <v>0.75</v>
      </c>
      <c r="F138" s="180">
        <f t="shared" ref="F138:BD138" si="43">(IF(F8="L",1,0)+IF(F25="L",1,0)+IF(F42="L",1,0)+IF(F59="L",1,0)+IF(F76="L",1,0)+IF(F93="L",1,0)+IF(F110="L",1,0))/4</f>
        <v>0.75</v>
      </c>
      <c r="G138" s="180">
        <f t="shared" si="43"/>
        <v>1</v>
      </c>
      <c r="H138" s="180">
        <f t="shared" si="43"/>
        <v>1</v>
      </c>
      <c r="I138" s="180">
        <f t="shared" si="43"/>
        <v>1.5</v>
      </c>
      <c r="J138" s="180">
        <f t="shared" si="43"/>
        <v>1.5</v>
      </c>
      <c r="K138" s="180">
        <f t="shared" si="43"/>
        <v>1.5</v>
      </c>
      <c r="L138" s="180">
        <f t="shared" si="43"/>
        <v>1.5</v>
      </c>
      <c r="M138" s="180">
        <f t="shared" si="43"/>
        <v>1.5</v>
      </c>
      <c r="N138" s="180">
        <f t="shared" si="43"/>
        <v>1.5</v>
      </c>
      <c r="O138" s="180">
        <f t="shared" si="43"/>
        <v>1.5</v>
      </c>
      <c r="P138" s="180">
        <f t="shared" si="43"/>
        <v>1.5</v>
      </c>
      <c r="Q138" s="180">
        <f t="shared" si="43"/>
        <v>1.5</v>
      </c>
      <c r="R138" s="180">
        <f t="shared" si="43"/>
        <v>1.5</v>
      </c>
      <c r="S138" s="180">
        <f t="shared" si="43"/>
        <v>1.5</v>
      </c>
      <c r="T138" s="180">
        <f t="shared" si="43"/>
        <v>1.5</v>
      </c>
      <c r="U138" s="180">
        <f t="shared" si="43"/>
        <v>1.5</v>
      </c>
      <c r="V138" s="180">
        <f t="shared" si="43"/>
        <v>1.5</v>
      </c>
      <c r="W138" s="180">
        <f t="shared" si="43"/>
        <v>1.5</v>
      </c>
      <c r="X138" s="180">
        <f t="shared" si="43"/>
        <v>1.5</v>
      </c>
      <c r="Y138" s="180">
        <f t="shared" si="43"/>
        <v>1.25</v>
      </c>
      <c r="Z138" s="180">
        <f t="shared" si="43"/>
        <v>1.25</v>
      </c>
      <c r="AA138" s="180">
        <f t="shared" si="43"/>
        <v>0.75</v>
      </c>
      <c r="AB138" s="180">
        <f t="shared" si="43"/>
        <v>0.75</v>
      </c>
      <c r="AC138" s="180">
        <f t="shared" si="43"/>
        <v>0.75</v>
      </c>
      <c r="AD138" s="180">
        <f t="shared" si="43"/>
        <v>0.5</v>
      </c>
      <c r="AE138" s="180">
        <f t="shared" si="43"/>
        <v>0</v>
      </c>
      <c r="AF138" s="180">
        <f t="shared" si="43"/>
        <v>0</v>
      </c>
      <c r="AG138" s="180">
        <f t="shared" si="43"/>
        <v>0</v>
      </c>
      <c r="AH138" s="180">
        <f t="shared" si="43"/>
        <v>0</v>
      </c>
      <c r="AI138" s="180">
        <f t="shared" si="43"/>
        <v>0.25</v>
      </c>
      <c r="AJ138" s="180">
        <f t="shared" si="43"/>
        <v>0.25</v>
      </c>
      <c r="AK138" s="180">
        <f t="shared" si="43"/>
        <v>0.25</v>
      </c>
      <c r="AL138" s="180">
        <f t="shared" si="43"/>
        <v>0.25</v>
      </c>
      <c r="AM138" s="180">
        <f t="shared" si="43"/>
        <v>0.25</v>
      </c>
      <c r="AN138" s="180">
        <f t="shared" si="43"/>
        <v>0.25</v>
      </c>
      <c r="AO138" s="180">
        <f t="shared" si="43"/>
        <v>0.25</v>
      </c>
      <c r="AP138" s="180">
        <f t="shared" si="43"/>
        <v>0.25</v>
      </c>
      <c r="AQ138" s="180">
        <f t="shared" si="43"/>
        <v>0.25</v>
      </c>
      <c r="AR138" s="180">
        <f t="shared" si="43"/>
        <v>0.25</v>
      </c>
      <c r="AS138" s="180">
        <f t="shared" si="43"/>
        <v>0.25</v>
      </c>
      <c r="AT138" s="180">
        <f t="shared" si="43"/>
        <v>0.25</v>
      </c>
      <c r="AU138" s="180">
        <f t="shared" si="43"/>
        <v>0.25</v>
      </c>
      <c r="AV138" s="180">
        <f t="shared" si="43"/>
        <v>0.25</v>
      </c>
      <c r="AW138" s="180">
        <f t="shared" si="43"/>
        <v>0.25</v>
      </c>
      <c r="AX138" s="180">
        <f t="shared" si="43"/>
        <v>0.25</v>
      </c>
      <c r="AY138" s="180">
        <f t="shared" si="43"/>
        <v>0</v>
      </c>
      <c r="AZ138" s="180">
        <f t="shared" si="43"/>
        <v>0</v>
      </c>
      <c r="BA138" s="180">
        <f t="shared" si="43"/>
        <v>0</v>
      </c>
      <c r="BB138" s="180">
        <f t="shared" si="43"/>
        <v>0</v>
      </c>
      <c r="BC138" s="180">
        <f t="shared" si="43"/>
        <v>0</v>
      </c>
      <c r="BD138" s="180">
        <f t="shared" si="43"/>
        <v>0</v>
      </c>
      <c r="BE138" s="199">
        <f t="shared" si="37"/>
        <v>36.75</v>
      </c>
      <c r="BF138" s="308"/>
    </row>
    <row r="139" spans="2:58" ht="15.75" customHeight="1" x14ac:dyDescent="0.25">
      <c r="B139" s="331"/>
      <c r="C139" s="199" t="str">
        <f>+C9</f>
        <v>Said</v>
      </c>
      <c r="D139" s="189" t="s">
        <v>208</v>
      </c>
      <c r="E139" s="6">
        <f>(IF(E9="BCH",1,0)+IF(E26="BCH",1,0)+IF(E43="BCH",1,0)+IF(E60="BCH",1,0)+IF(E77="BCH",1,0)+IF(E94="BCH",1,0)+IF(E111="BCH",1,0))/4</f>
        <v>0</v>
      </c>
      <c r="F139" s="6">
        <f>(IF(F9="l",1,0)+IF(F26="l",1,0)+IF(F43="l",1,0)+IF(F60="l",1,0)+IF(F77="l",1,0)+IF(F94="l",1,0)+IF(F111="l",1,0))/4</f>
        <v>0</v>
      </c>
      <c r="G139" s="6">
        <f t="shared" ref="G139:BD139" si="44">(IF(G9="l",1,0)+IF(G26="l",1,0)+IF(G43="l",1,0)+IF(G60="l",1,0)+IF(G77="l",1,0)+IF(G94="l",1,0)+IF(G111="l",1,0))/4</f>
        <v>1.5</v>
      </c>
      <c r="H139" s="6">
        <f t="shared" si="44"/>
        <v>1.5</v>
      </c>
      <c r="I139" s="6">
        <f t="shared" si="44"/>
        <v>1.5</v>
      </c>
      <c r="J139" s="6">
        <f t="shared" si="44"/>
        <v>1.5</v>
      </c>
      <c r="K139" s="6">
        <f t="shared" si="44"/>
        <v>1.5</v>
      </c>
      <c r="L139" s="6">
        <f t="shared" si="44"/>
        <v>1.5</v>
      </c>
      <c r="M139" s="6">
        <f t="shared" si="44"/>
        <v>1.5</v>
      </c>
      <c r="N139" s="6">
        <f t="shared" si="44"/>
        <v>1.5</v>
      </c>
      <c r="O139" s="6">
        <f t="shared" si="44"/>
        <v>1.5</v>
      </c>
      <c r="P139" s="6">
        <f t="shared" si="44"/>
        <v>1.5</v>
      </c>
      <c r="Q139" s="6">
        <f t="shared" si="44"/>
        <v>1.5</v>
      </c>
      <c r="R139" s="6">
        <f t="shared" si="44"/>
        <v>1.5</v>
      </c>
      <c r="S139" s="6">
        <f t="shared" si="44"/>
        <v>1.5</v>
      </c>
      <c r="T139" s="6">
        <f t="shared" si="44"/>
        <v>1.5</v>
      </c>
      <c r="U139" s="6">
        <f t="shared" si="44"/>
        <v>1.5</v>
      </c>
      <c r="V139" s="6">
        <f t="shared" si="44"/>
        <v>1.5</v>
      </c>
      <c r="W139" s="6">
        <f t="shared" si="44"/>
        <v>1.5</v>
      </c>
      <c r="X139" s="6">
        <f t="shared" si="44"/>
        <v>1.5</v>
      </c>
      <c r="Y139" s="6">
        <f t="shared" si="44"/>
        <v>1.5</v>
      </c>
      <c r="Z139" s="6">
        <f t="shared" si="44"/>
        <v>1.5</v>
      </c>
      <c r="AA139" s="6">
        <f t="shared" si="44"/>
        <v>1.5</v>
      </c>
      <c r="AB139" s="6">
        <f t="shared" si="44"/>
        <v>1.5</v>
      </c>
      <c r="AC139" s="6">
        <f t="shared" si="44"/>
        <v>1</v>
      </c>
      <c r="AD139" s="6">
        <f t="shared" si="44"/>
        <v>1</v>
      </c>
      <c r="AE139" s="6">
        <f t="shared" si="44"/>
        <v>0.75</v>
      </c>
      <c r="AF139" s="6">
        <f t="shared" si="44"/>
        <v>0.5</v>
      </c>
      <c r="AG139" s="6">
        <f t="shared" si="44"/>
        <v>0.25</v>
      </c>
      <c r="AH139" s="6">
        <f t="shared" si="44"/>
        <v>0.25</v>
      </c>
      <c r="AI139" s="6">
        <f t="shared" si="44"/>
        <v>0</v>
      </c>
      <c r="AJ139" s="6">
        <f t="shared" si="44"/>
        <v>0</v>
      </c>
      <c r="AK139" s="6">
        <f t="shared" si="44"/>
        <v>0</v>
      </c>
      <c r="AL139" s="6">
        <f t="shared" si="44"/>
        <v>0</v>
      </c>
      <c r="AM139" s="6">
        <f t="shared" si="44"/>
        <v>0</v>
      </c>
      <c r="AN139" s="6">
        <f t="shared" si="44"/>
        <v>0</v>
      </c>
      <c r="AO139" s="6">
        <f t="shared" si="44"/>
        <v>0</v>
      </c>
      <c r="AP139" s="6">
        <f t="shared" si="44"/>
        <v>0</v>
      </c>
      <c r="AQ139" s="6">
        <f t="shared" si="44"/>
        <v>0</v>
      </c>
      <c r="AR139" s="6">
        <f t="shared" si="44"/>
        <v>0</v>
      </c>
      <c r="AS139" s="6">
        <f t="shared" si="44"/>
        <v>0</v>
      </c>
      <c r="AT139" s="6">
        <f t="shared" si="44"/>
        <v>0</v>
      </c>
      <c r="AU139" s="6">
        <f t="shared" si="44"/>
        <v>0</v>
      </c>
      <c r="AV139" s="6">
        <f t="shared" si="44"/>
        <v>0</v>
      </c>
      <c r="AW139" s="6">
        <f t="shared" si="44"/>
        <v>0</v>
      </c>
      <c r="AX139" s="6">
        <f t="shared" si="44"/>
        <v>0</v>
      </c>
      <c r="AY139" s="6">
        <f t="shared" si="44"/>
        <v>0</v>
      </c>
      <c r="AZ139" s="6">
        <f t="shared" si="44"/>
        <v>0</v>
      </c>
      <c r="BA139" s="6">
        <f t="shared" si="44"/>
        <v>0</v>
      </c>
      <c r="BB139" s="6">
        <f t="shared" si="44"/>
        <v>0</v>
      </c>
      <c r="BC139" s="6">
        <f t="shared" si="44"/>
        <v>0</v>
      </c>
      <c r="BD139" s="6">
        <f t="shared" si="44"/>
        <v>0</v>
      </c>
      <c r="BE139" s="199">
        <f t="shared" si="37"/>
        <v>36.75</v>
      </c>
      <c r="BF139" s="321">
        <f t="shared" ref="BF139" si="45">SUM(BE139+BE140)</f>
        <v>36.75</v>
      </c>
    </row>
    <row r="140" spans="2:58" ht="15.75" hidden="1" customHeight="1" x14ac:dyDescent="0.25">
      <c r="B140" s="331"/>
      <c r="C140" s="191"/>
      <c r="D140" s="189" t="s">
        <v>193</v>
      </c>
      <c r="E140" s="180">
        <f t="shared" ref="E140:F140" si="46">(IF(E9="c",1,0)+IF(E26="c",1,0)+IF(E43="c",1,0)+IF(E60="c",1,0)+IF(E77="c",1,0)+IF(E94="c",1,0)+IF(E111="c",1,0))/4</f>
        <v>0</v>
      </c>
      <c r="F140" s="180">
        <f t="shared" si="46"/>
        <v>0</v>
      </c>
      <c r="G140" s="180">
        <f>(IF(G9="c",1,0)+IF(G26="c",1,0)+IF(G43="c",1,0)+IF(G60="c",1,0)+IF(G77="c",1,0)+IF(G94="c",1,0)+IF(G111="c",1,0))/4</f>
        <v>0</v>
      </c>
      <c r="H140" s="180">
        <f t="shared" ref="H140:BD140" si="47">(IF(H9="c",1,0)+IF(H26="c",1,0)+IF(H43="c",1,0)+IF(H60="c",1,0)+IF(H77="c",1,0)+IF(H94="c",1,0)+IF(H111="c",1,0))/4</f>
        <v>0</v>
      </c>
      <c r="I140" s="180">
        <f t="shared" si="47"/>
        <v>0</v>
      </c>
      <c r="J140" s="180">
        <f t="shared" si="47"/>
        <v>0</v>
      </c>
      <c r="K140" s="180">
        <f t="shared" si="47"/>
        <v>0</v>
      </c>
      <c r="L140" s="180">
        <f t="shared" si="47"/>
        <v>0</v>
      </c>
      <c r="M140" s="180">
        <f t="shared" si="47"/>
        <v>0</v>
      </c>
      <c r="N140" s="180">
        <f t="shared" si="47"/>
        <v>0</v>
      </c>
      <c r="O140" s="180">
        <f t="shared" si="47"/>
        <v>0</v>
      </c>
      <c r="P140" s="180">
        <f t="shared" si="47"/>
        <v>0</v>
      </c>
      <c r="Q140" s="180">
        <f t="shared" si="47"/>
        <v>0</v>
      </c>
      <c r="R140" s="180">
        <f t="shared" si="47"/>
        <v>0</v>
      </c>
      <c r="S140" s="180">
        <f t="shared" si="47"/>
        <v>0</v>
      </c>
      <c r="T140" s="180">
        <f t="shared" si="47"/>
        <v>0</v>
      </c>
      <c r="U140" s="180">
        <f t="shared" si="47"/>
        <v>0</v>
      </c>
      <c r="V140" s="180">
        <f t="shared" si="47"/>
        <v>0</v>
      </c>
      <c r="W140" s="180">
        <f t="shared" si="47"/>
        <v>0</v>
      </c>
      <c r="X140" s="180">
        <f t="shared" si="47"/>
        <v>0</v>
      </c>
      <c r="Y140" s="180">
        <f t="shared" si="47"/>
        <v>0</v>
      </c>
      <c r="Z140" s="180">
        <f t="shared" si="47"/>
        <v>0</v>
      </c>
      <c r="AA140" s="180">
        <f t="shared" si="47"/>
        <v>0</v>
      </c>
      <c r="AB140" s="180">
        <f t="shared" si="47"/>
        <v>0</v>
      </c>
      <c r="AC140" s="180">
        <f t="shared" si="47"/>
        <v>0</v>
      </c>
      <c r="AD140" s="180">
        <f t="shared" si="47"/>
        <v>0</v>
      </c>
      <c r="AE140" s="180">
        <f t="shared" si="47"/>
        <v>0</v>
      </c>
      <c r="AF140" s="180">
        <f t="shared" si="47"/>
        <v>0</v>
      </c>
      <c r="AG140" s="180">
        <f t="shared" si="47"/>
        <v>0</v>
      </c>
      <c r="AH140" s="180">
        <f t="shared" si="47"/>
        <v>0</v>
      </c>
      <c r="AI140" s="180">
        <f t="shared" si="47"/>
        <v>0</v>
      </c>
      <c r="AJ140" s="180">
        <f t="shared" si="47"/>
        <v>0</v>
      </c>
      <c r="AK140" s="180">
        <f t="shared" si="47"/>
        <v>0</v>
      </c>
      <c r="AL140" s="180">
        <f t="shared" si="47"/>
        <v>0</v>
      </c>
      <c r="AM140" s="180">
        <f t="shared" si="47"/>
        <v>0</v>
      </c>
      <c r="AN140" s="180">
        <f t="shared" si="47"/>
        <v>0</v>
      </c>
      <c r="AO140" s="180">
        <f t="shared" si="47"/>
        <v>0</v>
      </c>
      <c r="AP140" s="180">
        <f t="shared" si="47"/>
        <v>0</v>
      </c>
      <c r="AQ140" s="180">
        <f t="shared" si="47"/>
        <v>0</v>
      </c>
      <c r="AR140" s="180">
        <f t="shared" si="47"/>
        <v>0</v>
      </c>
      <c r="AS140" s="180">
        <f t="shared" si="47"/>
        <v>0</v>
      </c>
      <c r="AT140" s="180">
        <f t="shared" si="47"/>
        <v>0</v>
      </c>
      <c r="AU140" s="180">
        <f t="shared" si="47"/>
        <v>0</v>
      </c>
      <c r="AV140" s="180">
        <f t="shared" si="47"/>
        <v>0</v>
      </c>
      <c r="AW140" s="180">
        <f t="shared" si="47"/>
        <v>0</v>
      </c>
      <c r="AX140" s="180">
        <f t="shared" si="47"/>
        <v>0</v>
      </c>
      <c r="AY140" s="180">
        <f t="shared" si="47"/>
        <v>0</v>
      </c>
      <c r="AZ140" s="180">
        <f t="shared" si="47"/>
        <v>0</v>
      </c>
      <c r="BA140" s="180">
        <f t="shared" si="47"/>
        <v>0</v>
      </c>
      <c r="BB140" s="180">
        <f t="shared" si="47"/>
        <v>0</v>
      </c>
      <c r="BC140" s="180">
        <f t="shared" si="47"/>
        <v>0</v>
      </c>
      <c r="BD140" s="180">
        <f t="shared" si="47"/>
        <v>0</v>
      </c>
      <c r="BE140" s="191">
        <f t="shared" si="37"/>
        <v>0</v>
      </c>
      <c r="BF140" s="308"/>
    </row>
    <row r="141" spans="2:58" ht="15.75" customHeight="1" x14ac:dyDescent="0.25">
      <c r="B141" s="331"/>
      <c r="C141" s="337" t="str">
        <f>+C10</f>
        <v>Assiya</v>
      </c>
      <c r="D141" s="189" t="s">
        <v>207</v>
      </c>
      <c r="E141" s="180">
        <f>(IF(E10="F",1,0)+IF(E27="F",1,0)+IF(E44="F",1,0)+IF(E61="F",1,0)+IF(E78="F",1,0)+IF(E95="F",1,0)+IF(E112="F",1,0))/4</f>
        <v>1.5</v>
      </c>
      <c r="F141" s="180">
        <f t="shared" ref="F141:BD141" si="48">(IF(F10="F",1,0)+IF(F27="F",1,0)+IF(F44="F",1,0)+IF(F61="F",1,0)+IF(F78="F",1,0)+IF(F95="F",1,0)+IF(F112="F",1,0))/4</f>
        <v>1.5</v>
      </c>
      <c r="G141" s="180">
        <f t="shared" si="48"/>
        <v>1.5</v>
      </c>
      <c r="H141" s="180">
        <f t="shared" si="48"/>
        <v>1.5</v>
      </c>
      <c r="I141" s="180">
        <f t="shared" si="48"/>
        <v>1.5</v>
      </c>
      <c r="J141" s="180">
        <f t="shared" si="48"/>
        <v>1.5</v>
      </c>
      <c r="K141" s="180">
        <f t="shared" si="48"/>
        <v>1.5</v>
      </c>
      <c r="L141" s="180">
        <f t="shared" si="48"/>
        <v>1.5</v>
      </c>
      <c r="M141" s="180">
        <f t="shared" si="48"/>
        <v>1.5</v>
      </c>
      <c r="N141" s="180">
        <f t="shared" si="48"/>
        <v>1.5</v>
      </c>
      <c r="O141" s="180">
        <f t="shared" si="48"/>
        <v>1.5</v>
      </c>
      <c r="P141" s="180">
        <f t="shared" si="48"/>
        <v>1.5</v>
      </c>
      <c r="Q141" s="180">
        <f t="shared" si="48"/>
        <v>1.5</v>
      </c>
      <c r="R141" s="180">
        <f t="shared" si="48"/>
        <v>1.5</v>
      </c>
      <c r="S141" s="180">
        <f t="shared" si="48"/>
        <v>1.5</v>
      </c>
      <c r="T141" s="180">
        <f t="shared" si="48"/>
        <v>1.5</v>
      </c>
      <c r="U141" s="180">
        <f t="shared" si="48"/>
        <v>1.5</v>
      </c>
      <c r="V141" s="180">
        <f t="shared" si="48"/>
        <v>1.5</v>
      </c>
      <c r="W141" s="180">
        <f t="shared" si="48"/>
        <v>1.25</v>
      </c>
      <c r="X141" s="180">
        <f t="shared" si="48"/>
        <v>1.25</v>
      </c>
      <c r="Y141" s="180">
        <f t="shared" si="48"/>
        <v>1</v>
      </c>
      <c r="Z141" s="180">
        <f t="shared" si="48"/>
        <v>1</v>
      </c>
      <c r="AA141" s="180">
        <f t="shared" si="48"/>
        <v>0.75</v>
      </c>
      <c r="AB141" s="180">
        <f t="shared" si="48"/>
        <v>0.75</v>
      </c>
      <c r="AC141" s="180">
        <f t="shared" si="48"/>
        <v>0.5</v>
      </c>
      <c r="AD141" s="180">
        <f t="shared" si="48"/>
        <v>0.25</v>
      </c>
      <c r="AE141" s="180">
        <f t="shared" si="48"/>
        <v>0</v>
      </c>
      <c r="AF141" s="180">
        <f t="shared" si="48"/>
        <v>0</v>
      </c>
      <c r="AG141" s="180">
        <f t="shared" si="48"/>
        <v>0</v>
      </c>
      <c r="AH141" s="180">
        <f t="shared" si="48"/>
        <v>0</v>
      </c>
      <c r="AI141" s="180">
        <f t="shared" si="48"/>
        <v>0.25</v>
      </c>
      <c r="AJ141" s="180">
        <f t="shared" si="48"/>
        <v>0.25</v>
      </c>
      <c r="AK141" s="180">
        <f t="shared" si="48"/>
        <v>0.25</v>
      </c>
      <c r="AL141" s="180">
        <f t="shared" si="48"/>
        <v>0.25</v>
      </c>
      <c r="AM141" s="180">
        <f t="shared" si="48"/>
        <v>0.25</v>
      </c>
      <c r="AN141" s="180">
        <f t="shared" si="48"/>
        <v>0.25</v>
      </c>
      <c r="AO141" s="180">
        <f t="shared" si="48"/>
        <v>0.25</v>
      </c>
      <c r="AP141" s="180">
        <f t="shared" si="48"/>
        <v>0.25</v>
      </c>
      <c r="AQ141" s="180">
        <f t="shared" si="48"/>
        <v>0.25</v>
      </c>
      <c r="AR141" s="180">
        <f t="shared" si="48"/>
        <v>0.25</v>
      </c>
      <c r="AS141" s="180">
        <f t="shared" si="48"/>
        <v>0.25</v>
      </c>
      <c r="AT141" s="180">
        <f t="shared" si="48"/>
        <v>0.25</v>
      </c>
      <c r="AU141" s="180">
        <f t="shared" si="48"/>
        <v>0</v>
      </c>
      <c r="AV141" s="180">
        <f t="shared" si="48"/>
        <v>0</v>
      </c>
      <c r="AW141" s="180">
        <f t="shared" si="48"/>
        <v>0</v>
      </c>
      <c r="AX141" s="180">
        <f t="shared" si="48"/>
        <v>0</v>
      </c>
      <c r="AY141" s="180">
        <f t="shared" si="48"/>
        <v>0</v>
      </c>
      <c r="AZ141" s="180">
        <f t="shared" si="48"/>
        <v>0</v>
      </c>
      <c r="BA141" s="180">
        <f t="shared" si="48"/>
        <v>0</v>
      </c>
      <c r="BB141" s="180">
        <f t="shared" si="48"/>
        <v>0</v>
      </c>
      <c r="BC141" s="180">
        <f t="shared" si="48"/>
        <v>0</v>
      </c>
      <c r="BD141" s="180">
        <f t="shared" si="48"/>
        <v>0</v>
      </c>
      <c r="BE141" s="191">
        <f>SUM(E141:BD141)</f>
        <v>36.75</v>
      </c>
      <c r="BF141" s="321">
        <f t="shared" ref="BF141" si="49">SUM(BE141+BE142)</f>
        <v>36.75</v>
      </c>
    </row>
    <row r="142" spans="2:58" ht="15.75" hidden="1" customHeight="1" x14ac:dyDescent="0.25">
      <c r="B142" s="331"/>
      <c r="C142" s="338"/>
      <c r="D142" s="189" t="s">
        <v>193</v>
      </c>
      <c r="E142" s="180">
        <f t="shared" ref="E142:F142" si="50">(IF(E10="c",1,0)+IF(E27="c",1,0)+IF(E44="c",1,0)+IF(E61="c",1,0)+IF(E78="c",1,0)+IF(E95="c",1,0)+IF(E112="c",1,0))/4</f>
        <v>0</v>
      </c>
      <c r="F142" s="180">
        <f t="shared" si="50"/>
        <v>0</v>
      </c>
      <c r="G142" s="180">
        <f>(IF(G10="c",1,0)+IF(G27="c",1,0)+IF(G44="c",1,0)+IF(G61="c",1,0)+IF(G78="c",1,0)+IF(G95="c",1,0)+IF(G112="c",1,0))/4</f>
        <v>0</v>
      </c>
      <c r="H142" s="180">
        <f t="shared" ref="H142:BD142" si="51">(IF(H10="c",1,0)+IF(H27="c",1,0)+IF(H44="c",1,0)+IF(H61="c",1,0)+IF(H78="c",1,0)+IF(H95="c",1,0)+IF(H112="c",1,0))/4</f>
        <v>0</v>
      </c>
      <c r="I142" s="180">
        <f t="shared" si="51"/>
        <v>0</v>
      </c>
      <c r="J142" s="180">
        <f t="shared" si="51"/>
        <v>0</v>
      </c>
      <c r="K142" s="180">
        <f t="shared" si="51"/>
        <v>0</v>
      </c>
      <c r="L142" s="180">
        <f t="shared" si="51"/>
        <v>0</v>
      </c>
      <c r="M142" s="180">
        <f t="shared" si="51"/>
        <v>0</v>
      </c>
      <c r="N142" s="180">
        <f t="shared" si="51"/>
        <v>0</v>
      </c>
      <c r="O142" s="180">
        <f t="shared" si="51"/>
        <v>0</v>
      </c>
      <c r="P142" s="180">
        <f t="shared" si="51"/>
        <v>0</v>
      </c>
      <c r="Q142" s="180">
        <f t="shared" si="51"/>
        <v>0</v>
      </c>
      <c r="R142" s="180">
        <f t="shared" si="51"/>
        <v>0</v>
      </c>
      <c r="S142" s="180">
        <f t="shared" si="51"/>
        <v>0</v>
      </c>
      <c r="T142" s="180">
        <f t="shared" si="51"/>
        <v>0</v>
      </c>
      <c r="U142" s="180">
        <f t="shared" si="51"/>
        <v>0</v>
      </c>
      <c r="V142" s="180">
        <f t="shared" si="51"/>
        <v>0</v>
      </c>
      <c r="W142" s="180">
        <f t="shared" si="51"/>
        <v>0</v>
      </c>
      <c r="X142" s="180">
        <f t="shared" si="51"/>
        <v>0</v>
      </c>
      <c r="Y142" s="180">
        <f t="shared" si="51"/>
        <v>0</v>
      </c>
      <c r="Z142" s="180">
        <f t="shared" si="51"/>
        <v>0</v>
      </c>
      <c r="AA142" s="180">
        <f t="shared" si="51"/>
        <v>0</v>
      </c>
      <c r="AB142" s="180">
        <f t="shared" si="51"/>
        <v>0</v>
      </c>
      <c r="AC142" s="180">
        <f t="shared" si="51"/>
        <v>0</v>
      </c>
      <c r="AD142" s="180">
        <f t="shared" si="51"/>
        <v>0</v>
      </c>
      <c r="AE142" s="180">
        <f t="shared" si="51"/>
        <v>0</v>
      </c>
      <c r="AF142" s="180">
        <f t="shared" si="51"/>
        <v>0</v>
      </c>
      <c r="AG142" s="180">
        <f t="shared" si="51"/>
        <v>0</v>
      </c>
      <c r="AH142" s="180">
        <f t="shared" si="51"/>
        <v>0</v>
      </c>
      <c r="AI142" s="180">
        <f t="shared" si="51"/>
        <v>0</v>
      </c>
      <c r="AJ142" s="180">
        <f t="shared" si="51"/>
        <v>0</v>
      </c>
      <c r="AK142" s="180">
        <f t="shared" si="51"/>
        <v>0</v>
      </c>
      <c r="AL142" s="180">
        <f t="shared" si="51"/>
        <v>0</v>
      </c>
      <c r="AM142" s="180">
        <f t="shared" si="51"/>
        <v>0</v>
      </c>
      <c r="AN142" s="180">
        <f t="shared" si="51"/>
        <v>0</v>
      </c>
      <c r="AO142" s="180">
        <f t="shared" si="51"/>
        <v>0</v>
      </c>
      <c r="AP142" s="180">
        <f t="shared" si="51"/>
        <v>0</v>
      </c>
      <c r="AQ142" s="180">
        <f t="shared" si="51"/>
        <v>0</v>
      </c>
      <c r="AR142" s="180">
        <f t="shared" si="51"/>
        <v>0</v>
      </c>
      <c r="AS142" s="180">
        <f t="shared" si="51"/>
        <v>0</v>
      </c>
      <c r="AT142" s="180">
        <f t="shared" si="51"/>
        <v>0</v>
      </c>
      <c r="AU142" s="180">
        <f t="shared" si="51"/>
        <v>0</v>
      </c>
      <c r="AV142" s="180">
        <f t="shared" si="51"/>
        <v>0</v>
      </c>
      <c r="AW142" s="180">
        <f t="shared" si="51"/>
        <v>0</v>
      </c>
      <c r="AX142" s="180">
        <f t="shared" si="51"/>
        <v>0</v>
      </c>
      <c r="AY142" s="180">
        <f t="shared" si="51"/>
        <v>0</v>
      </c>
      <c r="AZ142" s="180">
        <f t="shared" si="51"/>
        <v>0</v>
      </c>
      <c r="BA142" s="180">
        <f t="shared" si="51"/>
        <v>0</v>
      </c>
      <c r="BB142" s="180">
        <f t="shared" si="51"/>
        <v>0</v>
      </c>
      <c r="BC142" s="180">
        <f t="shared" si="51"/>
        <v>0</v>
      </c>
      <c r="BD142" s="180">
        <f t="shared" si="51"/>
        <v>0</v>
      </c>
      <c r="BE142" s="191">
        <f t="shared" si="37"/>
        <v>0</v>
      </c>
      <c r="BF142" s="308"/>
    </row>
    <row r="143" spans="2:58" ht="15.75" customHeight="1" x14ac:dyDescent="0.25">
      <c r="B143" s="331"/>
      <c r="C143" s="200" t="str">
        <f>+C11</f>
        <v>Francoise</v>
      </c>
      <c r="D143" s="189" t="s">
        <v>207</v>
      </c>
      <c r="E143" s="180">
        <f>(IF(E11="F",1,0)+IF(E28="F",1,0)+IF(E45="F",1,0)+IF(E62="F",1,0)+IF(E79="F",1,0)+IF(E96="F",1,0)+IF(E113="F",1,0))/4</f>
        <v>0.25</v>
      </c>
      <c r="F143" s="180">
        <f t="shared" ref="F143:BD143" si="52">(IF(F11="F",1,0)+IF(F28="F",1,0)+IF(F45="F",1,0)+IF(F62="F",1,0)+IF(F79="F",1,0)+IF(F96="F",1,0)+IF(F113="F",1,0))/4</f>
        <v>1.5</v>
      </c>
      <c r="G143" s="180">
        <f t="shared" si="52"/>
        <v>1.5</v>
      </c>
      <c r="H143" s="180">
        <f t="shared" si="52"/>
        <v>1.5</v>
      </c>
      <c r="I143" s="180">
        <f t="shared" si="52"/>
        <v>1.5</v>
      </c>
      <c r="J143" s="180">
        <f t="shared" si="52"/>
        <v>1.5</v>
      </c>
      <c r="K143" s="180">
        <f t="shared" si="52"/>
        <v>1.5</v>
      </c>
      <c r="L143" s="180">
        <f t="shared" si="52"/>
        <v>1.5</v>
      </c>
      <c r="M143" s="180">
        <f t="shared" si="52"/>
        <v>1.5</v>
      </c>
      <c r="N143" s="180">
        <f t="shared" si="52"/>
        <v>1.5</v>
      </c>
      <c r="O143" s="180">
        <f t="shared" si="52"/>
        <v>1.5</v>
      </c>
      <c r="P143" s="180">
        <f t="shared" si="52"/>
        <v>1.5</v>
      </c>
      <c r="Q143" s="180">
        <f t="shared" si="52"/>
        <v>1.5</v>
      </c>
      <c r="R143" s="180">
        <f t="shared" si="52"/>
        <v>1.5</v>
      </c>
      <c r="S143" s="180">
        <f t="shared" si="52"/>
        <v>1.5</v>
      </c>
      <c r="T143" s="180">
        <f t="shared" si="52"/>
        <v>1.5</v>
      </c>
      <c r="U143" s="180">
        <f t="shared" si="52"/>
        <v>1.5</v>
      </c>
      <c r="V143" s="180">
        <f t="shared" si="52"/>
        <v>1.5</v>
      </c>
      <c r="W143" s="180">
        <f t="shared" si="52"/>
        <v>1.5</v>
      </c>
      <c r="X143" s="180">
        <f t="shared" si="52"/>
        <v>1.25</v>
      </c>
      <c r="Y143" s="180">
        <f t="shared" si="52"/>
        <v>1.25</v>
      </c>
      <c r="Z143" s="180">
        <f t="shared" si="52"/>
        <v>1.25</v>
      </c>
      <c r="AA143" s="180">
        <f t="shared" si="52"/>
        <v>1</v>
      </c>
      <c r="AB143" s="180">
        <f t="shared" si="52"/>
        <v>1</v>
      </c>
      <c r="AC143" s="180">
        <f t="shared" si="52"/>
        <v>0.5</v>
      </c>
      <c r="AD143" s="180">
        <f t="shared" si="52"/>
        <v>0.25</v>
      </c>
      <c r="AE143" s="180">
        <f t="shared" si="52"/>
        <v>0</v>
      </c>
      <c r="AF143" s="180">
        <f t="shared" si="52"/>
        <v>0</v>
      </c>
      <c r="AG143" s="180">
        <f t="shared" si="52"/>
        <v>0</v>
      </c>
      <c r="AH143" s="180">
        <f t="shared" si="52"/>
        <v>0</v>
      </c>
      <c r="AI143" s="180">
        <f t="shared" si="52"/>
        <v>0.25</v>
      </c>
      <c r="AJ143" s="180">
        <f t="shared" si="52"/>
        <v>0.25</v>
      </c>
      <c r="AK143" s="180">
        <f t="shared" si="52"/>
        <v>0.25</v>
      </c>
      <c r="AL143" s="180">
        <f t="shared" si="52"/>
        <v>0.25</v>
      </c>
      <c r="AM143" s="180">
        <f t="shared" si="52"/>
        <v>0.25</v>
      </c>
      <c r="AN143" s="180">
        <f t="shared" si="52"/>
        <v>0.25</v>
      </c>
      <c r="AO143" s="180">
        <f t="shared" si="52"/>
        <v>0.25</v>
      </c>
      <c r="AP143" s="180">
        <f t="shared" si="52"/>
        <v>0.25</v>
      </c>
      <c r="AQ143" s="180">
        <f t="shared" si="52"/>
        <v>0.25</v>
      </c>
      <c r="AR143" s="180">
        <f t="shared" si="52"/>
        <v>0.25</v>
      </c>
      <c r="AS143" s="180">
        <f t="shared" si="52"/>
        <v>0.25</v>
      </c>
      <c r="AT143" s="180">
        <f t="shared" si="52"/>
        <v>0.25</v>
      </c>
      <c r="AU143" s="180">
        <f t="shared" si="52"/>
        <v>0</v>
      </c>
      <c r="AV143" s="180">
        <f t="shared" si="52"/>
        <v>0</v>
      </c>
      <c r="AW143" s="180">
        <f t="shared" si="52"/>
        <v>0</v>
      </c>
      <c r="AX143" s="180">
        <f t="shared" si="52"/>
        <v>0</v>
      </c>
      <c r="AY143" s="180">
        <f t="shared" si="52"/>
        <v>0</v>
      </c>
      <c r="AZ143" s="180">
        <f t="shared" si="52"/>
        <v>0</v>
      </c>
      <c r="BA143" s="180">
        <f t="shared" si="52"/>
        <v>0</v>
      </c>
      <c r="BB143" s="180">
        <f t="shared" si="52"/>
        <v>0</v>
      </c>
      <c r="BC143" s="180">
        <f t="shared" si="52"/>
        <v>0</v>
      </c>
      <c r="BD143" s="180">
        <f t="shared" si="52"/>
        <v>0</v>
      </c>
      <c r="BE143" s="191">
        <f t="shared" si="37"/>
        <v>36.75</v>
      </c>
      <c r="BF143" s="206">
        <f t="shared" ref="BF143" si="53">SUM(BE143+BE144)</f>
        <v>64.75</v>
      </c>
    </row>
    <row r="144" spans="2:58" ht="15.75" customHeight="1" x14ac:dyDescent="0.25">
      <c r="B144" s="331"/>
      <c r="C144" s="204" t="str">
        <f>+C12</f>
        <v>Vanessa</v>
      </c>
      <c r="D144" s="205" t="s">
        <v>212</v>
      </c>
      <c r="E144" s="180">
        <f>(IF(E12="D/MG",1,0)+IF(E29="D/MG",1,0)+IF(E46="D/MG",1,0)+IF(E63="D/MG",1,0)+IF(E80="D/MG",1,0)+IF(E97="D/MG",1,0)+IF(E114="D/MG",1,0))/4</f>
        <v>0</v>
      </c>
      <c r="F144" s="180">
        <f t="shared" ref="F144:BD144" si="54">(IF(F12="D/MG",1,0)+IF(F29="D/MG",1,0)+IF(F46="D/MG",1,0)+IF(F63="D/MG",1,0)+IF(F80="D/MG",1,0)+IF(F97="D/MG",1,0)+IF(F114="D/MG",1,0))/4</f>
        <v>0</v>
      </c>
      <c r="G144" s="180">
        <f t="shared" si="54"/>
        <v>0</v>
      </c>
      <c r="H144" s="180">
        <f t="shared" si="54"/>
        <v>0</v>
      </c>
      <c r="I144" s="180">
        <f t="shared" si="54"/>
        <v>0.25</v>
      </c>
      <c r="J144" s="180">
        <f t="shared" si="54"/>
        <v>0.25</v>
      </c>
      <c r="K144" s="180">
        <f t="shared" si="54"/>
        <v>0.25</v>
      </c>
      <c r="L144" s="180">
        <f t="shared" si="54"/>
        <v>0.25</v>
      </c>
      <c r="M144" s="180">
        <f t="shared" si="54"/>
        <v>0.25</v>
      </c>
      <c r="N144" s="180">
        <f t="shared" si="54"/>
        <v>0.25</v>
      </c>
      <c r="O144" s="180">
        <f t="shared" si="54"/>
        <v>0.25</v>
      </c>
      <c r="P144" s="180">
        <f t="shared" si="54"/>
        <v>0.25</v>
      </c>
      <c r="Q144" s="180">
        <f t="shared" si="54"/>
        <v>1.25</v>
      </c>
      <c r="R144" s="180">
        <f t="shared" si="54"/>
        <v>1.25</v>
      </c>
      <c r="S144" s="180">
        <f t="shared" si="54"/>
        <v>1.25</v>
      </c>
      <c r="T144" s="180">
        <f t="shared" si="54"/>
        <v>1.25</v>
      </c>
      <c r="U144" s="180">
        <f t="shared" si="54"/>
        <v>1.25</v>
      </c>
      <c r="V144" s="180">
        <f t="shared" si="54"/>
        <v>1.25</v>
      </c>
      <c r="W144" s="180">
        <f t="shared" si="54"/>
        <v>1.25</v>
      </c>
      <c r="X144" s="180">
        <f t="shared" si="54"/>
        <v>1.25</v>
      </c>
      <c r="Y144" s="180">
        <f t="shared" si="54"/>
        <v>1.25</v>
      </c>
      <c r="Z144" s="180">
        <f t="shared" si="54"/>
        <v>1.25</v>
      </c>
      <c r="AA144" s="180">
        <f t="shared" si="54"/>
        <v>1.25</v>
      </c>
      <c r="AB144" s="180">
        <f t="shared" si="54"/>
        <v>1.25</v>
      </c>
      <c r="AC144" s="180">
        <f t="shared" si="54"/>
        <v>0.75</v>
      </c>
      <c r="AD144" s="180">
        <f t="shared" si="54"/>
        <v>0.75</v>
      </c>
      <c r="AE144" s="180">
        <f t="shared" si="54"/>
        <v>0.5</v>
      </c>
      <c r="AF144" s="180">
        <f t="shared" si="54"/>
        <v>0.5</v>
      </c>
      <c r="AG144" s="180">
        <f t="shared" si="54"/>
        <v>0.5</v>
      </c>
      <c r="AH144" s="180">
        <f t="shared" si="54"/>
        <v>0.5</v>
      </c>
      <c r="AI144" s="180">
        <f t="shared" si="54"/>
        <v>0.25</v>
      </c>
      <c r="AJ144" s="180">
        <f t="shared" si="54"/>
        <v>0.25</v>
      </c>
      <c r="AK144" s="180">
        <f t="shared" si="54"/>
        <v>0.75</v>
      </c>
      <c r="AL144" s="180">
        <f t="shared" si="54"/>
        <v>0.75</v>
      </c>
      <c r="AM144" s="180">
        <f t="shared" si="54"/>
        <v>0.75</v>
      </c>
      <c r="AN144" s="180">
        <f t="shared" si="54"/>
        <v>0.5</v>
      </c>
      <c r="AO144" s="180">
        <f t="shared" si="54"/>
        <v>0.5</v>
      </c>
      <c r="AP144" s="180">
        <f t="shared" si="54"/>
        <v>0.5</v>
      </c>
      <c r="AQ144" s="180">
        <f t="shared" si="54"/>
        <v>0.5</v>
      </c>
      <c r="AR144" s="180">
        <f t="shared" si="54"/>
        <v>0.5</v>
      </c>
      <c r="AS144" s="180">
        <f t="shared" si="54"/>
        <v>0.5</v>
      </c>
      <c r="AT144" s="180">
        <f t="shared" si="54"/>
        <v>0.5</v>
      </c>
      <c r="AU144" s="180">
        <f t="shared" si="54"/>
        <v>0.5</v>
      </c>
      <c r="AV144" s="180">
        <f t="shared" si="54"/>
        <v>0.5</v>
      </c>
      <c r="AW144" s="180">
        <f t="shared" si="54"/>
        <v>0.25</v>
      </c>
      <c r="AX144" s="180">
        <f t="shared" si="54"/>
        <v>0</v>
      </c>
      <c r="AY144" s="180">
        <f t="shared" si="54"/>
        <v>0</v>
      </c>
      <c r="AZ144" s="180">
        <f t="shared" si="54"/>
        <v>0</v>
      </c>
      <c r="BA144" s="180">
        <f t="shared" si="54"/>
        <v>0</v>
      </c>
      <c r="BB144" s="180">
        <f t="shared" si="54"/>
        <v>0</v>
      </c>
      <c r="BC144" s="180">
        <f t="shared" si="54"/>
        <v>0</v>
      </c>
      <c r="BD144" s="180">
        <f t="shared" si="54"/>
        <v>0</v>
      </c>
      <c r="BE144" s="205">
        <f>+SUM(E144:BD144)</f>
        <v>28</v>
      </c>
      <c r="BF144" s="207"/>
    </row>
    <row r="145" spans="2:58" ht="15.75" hidden="1" customHeight="1" x14ac:dyDescent="0.25">
      <c r="B145" s="331"/>
      <c r="C145" s="335">
        <f t="shared" ref="C145" si="55">+C19</f>
        <v>0</v>
      </c>
      <c r="D145" s="21" t="s">
        <v>58</v>
      </c>
      <c r="E145" s="21"/>
      <c r="F145" s="21"/>
      <c r="G145" s="6">
        <f>(IF(G12="r",1,0)+IF(G29="r",1,0)+IF(G46="r",1,0)+IF(G63="r",1,0)+IF(G80="r",1,0)+IF(G97="r",1,0)+IF(G114="r",1,0))/4</f>
        <v>0</v>
      </c>
      <c r="H145" s="6">
        <f t="shared" ref="H145:BD145" si="56">(IF(H12="r",1,0)+IF(H29="r",1,0)+IF(H46="r",1,0)+IF(H63="r",1,0)+IF(H80="r",1,0)+IF(H97="r",1,0)+IF(H114="r",1,0))/4</f>
        <v>0</v>
      </c>
      <c r="I145" s="6">
        <f t="shared" si="56"/>
        <v>0</v>
      </c>
      <c r="J145" s="6">
        <f t="shared" si="56"/>
        <v>0</v>
      </c>
      <c r="K145" s="6">
        <f t="shared" si="56"/>
        <v>0</v>
      </c>
      <c r="L145" s="6">
        <f t="shared" si="56"/>
        <v>0</v>
      </c>
      <c r="M145" s="6">
        <f t="shared" si="56"/>
        <v>0</v>
      </c>
      <c r="N145" s="6">
        <f t="shared" si="56"/>
        <v>0</v>
      </c>
      <c r="O145" s="6">
        <f t="shared" si="56"/>
        <v>0</v>
      </c>
      <c r="P145" s="6">
        <f t="shared" si="56"/>
        <v>0</v>
      </c>
      <c r="Q145" s="6">
        <f t="shared" si="56"/>
        <v>0</v>
      </c>
      <c r="R145" s="6">
        <f t="shared" si="56"/>
        <v>0</v>
      </c>
      <c r="S145" s="6">
        <f t="shared" si="56"/>
        <v>0</v>
      </c>
      <c r="T145" s="6">
        <f t="shared" si="56"/>
        <v>0</v>
      </c>
      <c r="U145" s="6">
        <f t="shared" si="56"/>
        <v>0</v>
      </c>
      <c r="V145" s="6">
        <f t="shared" si="56"/>
        <v>0</v>
      </c>
      <c r="W145" s="6">
        <f t="shared" si="56"/>
        <v>0</v>
      </c>
      <c r="X145" s="6">
        <f t="shared" si="56"/>
        <v>0</v>
      </c>
      <c r="Y145" s="6">
        <f t="shared" si="56"/>
        <v>0</v>
      </c>
      <c r="Z145" s="6">
        <f t="shared" si="56"/>
        <v>0</v>
      </c>
      <c r="AA145" s="6">
        <f t="shared" si="56"/>
        <v>0</v>
      </c>
      <c r="AB145" s="6">
        <f t="shared" si="56"/>
        <v>0</v>
      </c>
      <c r="AC145" s="6">
        <f t="shared" si="56"/>
        <v>0</v>
      </c>
      <c r="AD145" s="6">
        <f t="shared" si="56"/>
        <v>0</v>
      </c>
      <c r="AE145" s="6">
        <f t="shared" si="56"/>
        <v>0</v>
      </c>
      <c r="AF145" s="6">
        <f t="shared" si="56"/>
        <v>0</v>
      </c>
      <c r="AG145" s="6">
        <f t="shared" si="56"/>
        <v>0</v>
      </c>
      <c r="AH145" s="6">
        <f t="shared" si="56"/>
        <v>0</v>
      </c>
      <c r="AI145" s="6">
        <f t="shared" si="56"/>
        <v>0</v>
      </c>
      <c r="AJ145" s="6">
        <f t="shared" si="56"/>
        <v>0</v>
      </c>
      <c r="AK145" s="6">
        <f t="shared" si="56"/>
        <v>0</v>
      </c>
      <c r="AL145" s="6">
        <f t="shared" si="56"/>
        <v>0</v>
      </c>
      <c r="AM145" s="6">
        <f t="shared" si="56"/>
        <v>0</v>
      </c>
      <c r="AN145" s="6">
        <f t="shared" si="56"/>
        <v>0</v>
      </c>
      <c r="AO145" s="6">
        <f t="shared" si="56"/>
        <v>0</v>
      </c>
      <c r="AP145" s="6">
        <f t="shared" si="56"/>
        <v>0</v>
      </c>
      <c r="AQ145" s="6">
        <f t="shared" si="56"/>
        <v>0</v>
      </c>
      <c r="AR145" s="6">
        <f t="shared" si="56"/>
        <v>0</v>
      </c>
      <c r="AS145" s="6">
        <f t="shared" si="56"/>
        <v>0</v>
      </c>
      <c r="AT145" s="6">
        <f t="shared" si="56"/>
        <v>0</v>
      </c>
      <c r="AU145" s="6">
        <f t="shared" si="56"/>
        <v>0</v>
      </c>
      <c r="AV145" s="6">
        <f t="shared" si="56"/>
        <v>0</v>
      </c>
      <c r="AW145" s="6">
        <f t="shared" si="56"/>
        <v>0</v>
      </c>
      <c r="AX145" s="6">
        <f t="shared" si="56"/>
        <v>0</v>
      </c>
      <c r="AY145" s="6">
        <f t="shared" si="56"/>
        <v>0</v>
      </c>
      <c r="AZ145" s="6">
        <f t="shared" si="56"/>
        <v>0</v>
      </c>
      <c r="BA145" s="6">
        <f t="shared" si="56"/>
        <v>0</v>
      </c>
      <c r="BB145" s="6">
        <f t="shared" si="56"/>
        <v>0</v>
      </c>
      <c r="BC145" s="6">
        <f t="shared" si="56"/>
        <v>0</v>
      </c>
      <c r="BD145" s="6">
        <f t="shared" si="56"/>
        <v>0</v>
      </c>
      <c r="BE145" s="191">
        <f t="shared" si="37"/>
        <v>0</v>
      </c>
      <c r="BF145" s="321">
        <f t="shared" ref="BF145" si="57">SUM(BE145+BE146)</f>
        <v>0</v>
      </c>
    </row>
    <row r="146" spans="2:58" ht="15.75" hidden="1" customHeight="1" x14ac:dyDescent="0.25">
      <c r="B146" s="331"/>
      <c r="C146" s="336"/>
      <c r="D146" s="23" t="s">
        <v>57</v>
      </c>
      <c r="E146" s="23"/>
      <c r="F146" s="23"/>
      <c r="G146" s="180">
        <f>(IF(G12="c",1,0)+IF(G29="c",1,0)+IF(G46="c",1,0)+IF(G63="c",1,0)+IF(G80="c",1,0)+IF(G97="c",1,0)+IF(G114="c",1,0))/4</f>
        <v>0</v>
      </c>
      <c r="H146" s="180">
        <f t="shared" ref="H146:BD146" si="58">(IF(H12="c",1,0)+IF(H29="c",1,0)+IF(H46="c",1,0)+IF(H63="c",1,0)+IF(H80="c",1,0)+IF(H97="c",1,0)+IF(H114="c",1,0))/4</f>
        <v>0</v>
      </c>
      <c r="I146" s="180">
        <f t="shared" si="58"/>
        <v>0</v>
      </c>
      <c r="J146" s="180">
        <f t="shared" si="58"/>
        <v>0</v>
      </c>
      <c r="K146" s="180">
        <f t="shared" si="58"/>
        <v>0</v>
      </c>
      <c r="L146" s="180">
        <f t="shared" si="58"/>
        <v>0</v>
      </c>
      <c r="M146" s="180">
        <f t="shared" si="58"/>
        <v>0</v>
      </c>
      <c r="N146" s="180">
        <f t="shared" si="58"/>
        <v>0</v>
      </c>
      <c r="O146" s="180">
        <f t="shared" si="58"/>
        <v>0</v>
      </c>
      <c r="P146" s="180">
        <f t="shared" si="58"/>
        <v>0</v>
      </c>
      <c r="Q146" s="180">
        <f t="shared" si="58"/>
        <v>0</v>
      </c>
      <c r="R146" s="180">
        <f t="shared" si="58"/>
        <v>0</v>
      </c>
      <c r="S146" s="180">
        <f t="shared" si="58"/>
        <v>0</v>
      </c>
      <c r="T146" s="180">
        <f t="shared" si="58"/>
        <v>0</v>
      </c>
      <c r="U146" s="180">
        <f t="shared" si="58"/>
        <v>0</v>
      </c>
      <c r="V146" s="180">
        <f t="shared" si="58"/>
        <v>0</v>
      </c>
      <c r="W146" s="180">
        <f t="shared" si="58"/>
        <v>0</v>
      </c>
      <c r="X146" s="180">
        <f t="shared" si="58"/>
        <v>0</v>
      </c>
      <c r="Y146" s="180">
        <f t="shared" si="58"/>
        <v>0</v>
      </c>
      <c r="Z146" s="180">
        <f t="shared" si="58"/>
        <v>0</v>
      </c>
      <c r="AA146" s="180">
        <f t="shared" si="58"/>
        <v>0</v>
      </c>
      <c r="AB146" s="180">
        <f t="shared" si="58"/>
        <v>0</v>
      </c>
      <c r="AC146" s="180">
        <f t="shared" si="58"/>
        <v>0</v>
      </c>
      <c r="AD146" s="180">
        <f t="shared" si="58"/>
        <v>0</v>
      </c>
      <c r="AE146" s="180">
        <f t="shared" si="58"/>
        <v>0</v>
      </c>
      <c r="AF146" s="180">
        <f t="shared" si="58"/>
        <v>0</v>
      </c>
      <c r="AG146" s="180">
        <f t="shared" si="58"/>
        <v>0</v>
      </c>
      <c r="AH146" s="180">
        <f t="shared" si="58"/>
        <v>0</v>
      </c>
      <c r="AI146" s="180">
        <f t="shared" si="58"/>
        <v>0</v>
      </c>
      <c r="AJ146" s="180">
        <f t="shared" si="58"/>
        <v>0</v>
      </c>
      <c r="AK146" s="180">
        <f t="shared" si="58"/>
        <v>0</v>
      </c>
      <c r="AL146" s="180">
        <f t="shared" si="58"/>
        <v>0</v>
      </c>
      <c r="AM146" s="180">
        <f t="shared" si="58"/>
        <v>0</v>
      </c>
      <c r="AN146" s="180">
        <f t="shared" si="58"/>
        <v>0</v>
      </c>
      <c r="AO146" s="180">
        <f t="shared" si="58"/>
        <v>0</v>
      </c>
      <c r="AP146" s="180">
        <f t="shared" si="58"/>
        <v>0</v>
      </c>
      <c r="AQ146" s="180">
        <f t="shared" si="58"/>
        <v>0</v>
      </c>
      <c r="AR146" s="180">
        <f t="shared" si="58"/>
        <v>0</v>
      </c>
      <c r="AS146" s="180">
        <f t="shared" si="58"/>
        <v>0</v>
      </c>
      <c r="AT146" s="180">
        <f t="shared" si="58"/>
        <v>0</v>
      </c>
      <c r="AU146" s="180">
        <f t="shared" si="58"/>
        <v>0</v>
      </c>
      <c r="AV146" s="180">
        <f t="shared" si="58"/>
        <v>0</v>
      </c>
      <c r="AW146" s="180">
        <f t="shared" si="58"/>
        <v>0</v>
      </c>
      <c r="AX146" s="180">
        <f t="shared" si="58"/>
        <v>0</v>
      </c>
      <c r="AY146" s="180">
        <f t="shared" si="58"/>
        <v>0</v>
      </c>
      <c r="AZ146" s="180">
        <f t="shared" si="58"/>
        <v>0</v>
      </c>
      <c r="BA146" s="180">
        <f t="shared" si="58"/>
        <v>0</v>
      </c>
      <c r="BB146" s="180">
        <f t="shared" si="58"/>
        <v>0</v>
      </c>
      <c r="BC146" s="180">
        <f t="shared" si="58"/>
        <v>0</v>
      </c>
      <c r="BD146" s="180">
        <f t="shared" si="58"/>
        <v>0</v>
      </c>
      <c r="BE146" s="191">
        <f t="shared" si="37"/>
        <v>0</v>
      </c>
      <c r="BF146" s="308"/>
    </row>
    <row r="147" spans="2:58" ht="15.75" hidden="1" customHeight="1" x14ac:dyDescent="0.25">
      <c r="B147" s="331"/>
      <c r="C147" s="335" t="str">
        <f t="shared" ref="C147" si="59">+C21</f>
        <v>Bertrand</v>
      </c>
      <c r="D147" s="21" t="s">
        <v>58</v>
      </c>
      <c r="E147" s="21"/>
      <c r="F147" s="21"/>
      <c r="G147" s="6">
        <f>(IF(G13="r",1,0)+IF(G30="r",1,0)+IF(G47="r",1,0)+IF(G64="r",1,0)+IF(G81="r",1,0)+IF(G98="r",1,0)+IF(G115="r",1,0))/4</f>
        <v>0</v>
      </c>
      <c r="H147" s="6">
        <f t="shared" ref="H147:BD147" si="60">(IF(H13="r",1,0)+IF(H30="r",1,0)+IF(H47="r",1,0)+IF(H64="r",1,0)+IF(H81="r",1,0)+IF(H98="r",1,0)+IF(H115="r",1,0))/4</f>
        <v>0</v>
      </c>
      <c r="I147" s="6">
        <f t="shared" si="60"/>
        <v>0</v>
      </c>
      <c r="J147" s="6">
        <f t="shared" si="60"/>
        <v>0</v>
      </c>
      <c r="K147" s="6">
        <f t="shared" si="60"/>
        <v>0</v>
      </c>
      <c r="L147" s="6">
        <f t="shared" si="60"/>
        <v>0</v>
      </c>
      <c r="M147" s="6">
        <f t="shared" si="60"/>
        <v>0</v>
      </c>
      <c r="N147" s="6">
        <f t="shared" si="60"/>
        <v>0</v>
      </c>
      <c r="O147" s="6">
        <f t="shared" si="60"/>
        <v>0</v>
      </c>
      <c r="P147" s="6">
        <f t="shared" si="60"/>
        <v>0</v>
      </c>
      <c r="Q147" s="6">
        <f t="shared" si="60"/>
        <v>0</v>
      </c>
      <c r="R147" s="6">
        <f t="shared" si="60"/>
        <v>0</v>
      </c>
      <c r="S147" s="6">
        <f t="shared" si="60"/>
        <v>0</v>
      </c>
      <c r="T147" s="6">
        <f t="shared" si="60"/>
        <v>0</v>
      </c>
      <c r="U147" s="6">
        <f t="shared" si="60"/>
        <v>0</v>
      </c>
      <c r="V147" s="6">
        <f t="shared" si="60"/>
        <v>0</v>
      </c>
      <c r="W147" s="6">
        <f t="shared" si="60"/>
        <v>0</v>
      </c>
      <c r="X147" s="6">
        <f t="shared" si="60"/>
        <v>0</v>
      </c>
      <c r="Y147" s="6">
        <f t="shared" si="60"/>
        <v>0</v>
      </c>
      <c r="Z147" s="6">
        <f t="shared" si="60"/>
        <v>0</v>
      </c>
      <c r="AA147" s="6">
        <f t="shared" si="60"/>
        <v>0</v>
      </c>
      <c r="AB147" s="6">
        <f t="shared" si="60"/>
        <v>0</v>
      </c>
      <c r="AC147" s="6">
        <f t="shared" si="60"/>
        <v>0</v>
      </c>
      <c r="AD147" s="6">
        <f t="shared" si="60"/>
        <v>0</v>
      </c>
      <c r="AE147" s="6">
        <f t="shared" si="60"/>
        <v>0</v>
      </c>
      <c r="AF147" s="6">
        <f t="shared" si="60"/>
        <v>0</v>
      </c>
      <c r="AG147" s="6">
        <f t="shared" si="60"/>
        <v>0</v>
      </c>
      <c r="AH147" s="6">
        <f t="shared" si="60"/>
        <v>0</v>
      </c>
      <c r="AI147" s="6">
        <f t="shared" si="60"/>
        <v>0</v>
      </c>
      <c r="AJ147" s="6">
        <f t="shared" si="60"/>
        <v>0</v>
      </c>
      <c r="AK147" s="6">
        <f t="shared" si="60"/>
        <v>0</v>
      </c>
      <c r="AL147" s="6">
        <f t="shared" si="60"/>
        <v>0</v>
      </c>
      <c r="AM147" s="6">
        <f t="shared" si="60"/>
        <v>0</v>
      </c>
      <c r="AN147" s="6">
        <f t="shared" si="60"/>
        <v>0</v>
      </c>
      <c r="AO147" s="6">
        <f t="shared" si="60"/>
        <v>0</v>
      </c>
      <c r="AP147" s="6">
        <f t="shared" si="60"/>
        <v>0</v>
      </c>
      <c r="AQ147" s="6">
        <f t="shared" si="60"/>
        <v>0</v>
      </c>
      <c r="AR147" s="6">
        <f t="shared" si="60"/>
        <v>0</v>
      </c>
      <c r="AS147" s="6">
        <f t="shared" si="60"/>
        <v>0</v>
      </c>
      <c r="AT147" s="6">
        <f t="shared" si="60"/>
        <v>0</v>
      </c>
      <c r="AU147" s="6">
        <f t="shared" si="60"/>
        <v>0</v>
      </c>
      <c r="AV147" s="6">
        <f t="shared" si="60"/>
        <v>0</v>
      </c>
      <c r="AW147" s="6">
        <f t="shared" si="60"/>
        <v>0</v>
      </c>
      <c r="AX147" s="6">
        <f t="shared" si="60"/>
        <v>0</v>
      </c>
      <c r="AY147" s="6">
        <f t="shared" si="60"/>
        <v>0</v>
      </c>
      <c r="AZ147" s="6">
        <f t="shared" si="60"/>
        <v>0</v>
      </c>
      <c r="BA147" s="6">
        <f t="shared" si="60"/>
        <v>0</v>
      </c>
      <c r="BB147" s="6">
        <f t="shared" si="60"/>
        <v>0</v>
      </c>
      <c r="BC147" s="6">
        <f t="shared" si="60"/>
        <v>0</v>
      </c>
      <c r="BD147" s="6">
        <f t="shared" si="60"/>
        <v>0</v>
      </c>
      <c r="BE147" s="191">
        <f t="shared" si="37"/>
        <v>0</v>
      </c>
      <c r="BF147" s="321">
        <f t="shared" ref="BF147" si="61">SUM(BE147+BE148)</f>
        <v>0</v>
      </c>
    </row>
    <row r="148" spans="2:58" ht="15.75" hidden="1" customHeight="1" x14ac:dyDescent="0.25">
      <c r="B148" s="331"/>
      <c r="C148" s="336"/>
      <c r="D148" s="23" t="s">
        <v>57</v>
      </c>
      <c r="E148" s="23"/>
      <c r="F148" s="23"/>
      <c r="G148" s="180">
        <f>(IF(G13="c",1,0)+IF(G30="c",1,0)+IF(G47="c",1,0)+IF(G64="c",1,0)+IF(G81="c",1,0)+IF(G98="c",1,0)+IF(G115="c",1,0))/4</f>
        <v>0</v>
      </c>
      <c r="H148" s="180">
        <f t="shared" ref="H148:BD148" si="62">(IF(H13="c",1,0)+IF(H30="c",1,0)+IF(H47="c",1,0)+IF(H64="c",1,0)+IF(H81="c",1,0)+IF(H98="c",1,0)+IF(H115="c",1,0))/4</f>
        <v>0</v>
      </c>
      <c r="I148" s="180">
        <f t="shared" si="62"/>
        <v>0</v>
      </c>
      <c r="J148" s="180">
        <f t="shared" si="62"/>
        <v>0</v>
      </c>
      <c r="K148" s="180">
        <f t="shared" si="62"/>
        <v>0</v>
      </c>
      <c r="L148" s="180">
        <f t="shared" si="62"/>
        <v>0</v>
      </c>
      <c r="M148" s="180">
        <f t="shared" si="62"/>
        <v>0</v>
      </c>
      <c r="N148" s="180">
        <f t="shared" si="62"/>
        <v>0</v>
      </c>
      <c r="O148" s="180">
        <f t="shared" si="62"/>
        <v>0</v>
      </c>
      <c r="P148" s="180">
        <f t="shared" si="62"/>
        <v>0</v>
      </c>
      <c r="Q148" s="180">
        <f t="shared" si="62"/>
        <v>0</v>
      </c>
      <c r="R148" s="180">
        <f t="shared" si="62"/>
        <v>0</v>
      </c>
      <c r="S148" s="180">
        <f t="shared" si="62"/>
        <v>0</v>
      </c>
      <c r="T148" s="180">
        <f t="shared" si="62"/>
        <v>0</v>
      </c>
      <c r="U148" s="180">
        <f t="shared" si="62"/>
        <v>0</v>
      </c>
      <c r="V148" s="180">
        <f t="shared" si="62"/>
        <v>0</v>
      </c>
      <c r="W148" s="180">
        <f t="shared" si="62"/>
        <v>0</v>
      </c>
      <c r="X148" s="180">
        <f t="shared" si="62"/>
        <v>0</v>
      </c>
      <c r="Y148" s="180">
        <f t="shared" si="62"/>
        <v>0</v>
      </c>
      <c r="Z148" s="180">
        <f t="shared" si="62"/>
        <v>0</v>
      </c>
      <c r="AA148" s="180">
        <f t="shared" si="62"/>
        <v>0</v>
      </c>
      <c r="AB148" s="180">
        <f t="shared" si="62"/>
        <v>0</v>
      </c>
      <c r="AC148" s="180">
        <f t="shared" si="62"/>
        <v>0</v>
      </c>
      <c r="AD148" s="180">
        <f t="shared" si="62"/>
        <v>0</v>
      </c>
      <c r="AE148" s="180">
        <f t="shared" si="62"/>
        <v>0</v>
      </c>
      <c r="AF148" s="180">
        <f t="shared" si="62"/>
        <v>0</v>
      </c>
      <c r="AG148" s="180">
        <f t="shared" si="62"/>
        <v>0</v>
      </c>
      <c r="AH148" s="180">
        <f t="shared" si="62"/>
        <v>0</v>
      </c>
      <c r="AI148" s="180">
        <f t="shared" si="62"/>
        <v>0</v>
      </c>
      <c r="AJ148" s="180">
        <f t="shared" si="62"/>
        <v>0</v>
      </c>
      <c r="AK148" s="180">
        <f t="shared" si="62"/>
        <v>0</v>
      </c>
      <c r="AL148" s="180">
        <f t="shared" si="62"/>
        <v>0</v>
      </c>
      <c r="AM148" s="180">
        <f t="shared" si="62"/>
        <v>0</v>
      </c>
      <c r="AN148" s="180">
        <f t="shared" si="62"/>
        <v>0</v>
      </c>
      <c r="AO148" s="180">
        <f t="shared" si="62"/>
        <v>0</v>
      </c>
      <c r="AP148" s="180">
        <f t="shared" si="62"/>
        <v>0</v>
      </c>
      <c r="AQ148" s="180">
        <f t="shared" si="62"/>
        <v>0</v>
      </c>
      <c r="AR148" s="180">
        <f t="shared" si="62"/>
        <v>0</v>
      </c>
      <c r="AS148" s="180">
        <f t="shared" si="62"/>
        <v>0</v>
      </c>
      <c r="AT148" s="180">
        <f t="shared" si="62"/>
        <v>0</v>
      </c>
      <c r="AU148" s="180">
        <f t="shared" si="62"/>
        <v>0</v>
      </c>
      <c r="AV148" s="180">
        <f t="shared" si="62"/>
        <v>0</v>
      </c>
      <c r="AW148" s="180">
        <f t="shared" si="62"/>
        <v>0</v>
      </c>
      <c r="AX148" s="180">
        <f t="shared" si="62"/>
        <v>0</v>
      </c>
      <c r="AY148" s="180">
        <f t="shared" si="62"/>
        <v>0</v>
      </c>
      <c r="AZ148" s="180">
        <f t="shared" si="62"/>
        <v>0</v>
      </c>
      <c r="BA148" s="180">
        <f t="shared" si="62"/>
        <v>0</v>
      </c>
      <c r="BB148" s="180">
        <f t="shared" si="62"/>
        <v>0</v>
      </c>
      <c r="BC148" s="180">
        <f t="shared" si="62"/>
        <v>0</v>
      </c>
      <c r="BD148" s="180">
        <f t="shared" si="62"/>
        <v>0</v>
      </c>
      <c r="BE148" s="191">
        <f t="shared" si="37"/>
        <v>0</v>
      </c>
      <c r="BF148" s="308"/>
    </row>
    <row r="149" spans="2:58" ht="15.75" hidden="1" customHeight="1" x14ac:dyDescent="0.25">
      <c r="B149" s="331"/>
      <c r="C149" s="321">
        <f>+C116</f>
        <v>0</v>
      </c>
      <c r="D149" s="21" t="s">
        <v>58</v>
      </c>
      <c r="E149" s="21"/>
      <c r="F149" s="21"/>
      <c r="G149" s="180">
        <f>(IF(G14="r",1,0)+IF(G31="r",1,0)+IF(G48="r",1,0)+IF(G65="r",1,0)+IF(G82="r",1,0)+IF(G99="r",1,0)+IF(G116="r",1,0))/4</f>
        <v>0</v>
      </c>
      <c r="H149" s="180">
        <f t="shared" ref="H149:BD149" si="63">(IF(H14="r",1,0)+IF(H31="r",1,0)+IF(H48="r",1,0)+IF(H65="r",1,0)+IF(H82="r",1,0)+IF(H99="r",1,0)+IF(H116="r",1,0))/4</f>
        <v>0</v>
      </c>
      <c r="I149" s="180">
        <f t="shared" si="63"/>
        <v>0</v>
      </c>
      <c r="J149" s="180">
        <f t="shared" si="63"/>
        <v>0</v>
      </c>
      <c r="K149" s="180">
        <f t="shared" si="63"/>
        <v>0</v>
      </c>
      <c r="L149" s="180">
        <f t="shared" si="63"/>
        <v>0</v>
      </c>
      <c r="M149" s="180">
        <f t="shared" si="63"/>
        <v>0</v>
      </c>
      <c r="N149" s="180">
        <f t="shared" si="63"/>
        <v>0</v>
      </c>
      <c r="O149" s="180">
        <f t="shared" si="63"/>
        <v>0</v>
      </c>
      <c r="P149" s="180">
        <f t="shared" si="63"/>
        <v>0</v>
      </c>
      <c r="Q149" s="180">
        <f t="shared" si="63"/>
        <v>0</v>
      </c>
      <c r="R149" s="180">
        <f t="shared" si="63"/>
        <v>0</v>
      </c>
      <c r="S149" s="180">
        <f t="shared" si="63"/>
        <v>0</v>
      </c>
      <c r="T149" s="180">
        <f t="shared" si="63"/>
        <v>0</v>
      </c>
      <c r="U149" s="180">
        <f t="shared" si="63"/>
        <v>0</v>
      </c>
      <c r="V149" s="180">
        <f t="shared" si="63"/>
        <v>0</v>
      </c>
      <c r="W149" s="180">
        <f t="shared" si="63"/>
        <v>0</v>
      </c>
      <c r="X149" s="180">
        <f t="shared" si="63"/>
        <v>0</v>
      </c>
      <c r="Y149" s="180">
        <f t="shared" si="63"/>
        <v>0</v>
      </c>
      <c r="Z149" s="180">
        <f t="shared" si="63"/>
        <v>0</v>
      </c>
      <c r="AA149" s="180">
        <f t="shared" si="63"/>
        <v>0</v>
      </c>
      <c r="AB149" s="180">
        <f t="shared" si="63"/>
        <v>0</v>
      </c>
      <c r="AC149" s="180">
        <f t="shared" si="63"/>
        <v>0</v>
      </c>
      <c r="AD149" s="180">
        <f t="shared" si="63"/>
        <v>0</v>
      </c>
      <c r="AE149" s="180">
        <f t="shared" si="63"/>
        <v>0</v>
      </c>
      <c r="AF149" s="180">
        <f t="shared" si="63"/>
        <v>0</v>
      </c>
      <c r="AG149" s="180">
        <f t="shared" si="63"/>
        <v>0</v>
      </c>
      <c r="AH149" s="180">
        <f t="shared" si="63"/>
        <v>0</v>
      </c>
      <c r="AI149" s="180">
        <f t="shared" si="63"/>
        <v>0</v>
      </c>
      <c r="AJ149" s="180">
        <f t="shared" si="63"/>
        <v>0</v>
      </c>
      <c r="AK149" s="180">
        <f t="shared" si="63"/>
        <v>0</v>
      </c>
      <c r="AL149" s="180">
        <f t="shared" si="63"/>
        <v>0</v>
      </c>
      <c r="AM149" s="180">
        <f t="shared" si="63"/>
        <v>0</v>
      </c>
      <c r="AN149" s="180">
        <f t="shared" si="63"/>
        <v>0</v>
      </c>
      <c r="AO149" s="180">
        <f t="shared" si="63"/>
        <v>0</v>
      </c>
      <c r="AP149" s="180">
        <f t="shared" si="63"/>
        <v>0</v>
      </c>
      <c r="AQ149" s="180">
        <f t="shared" si="63"/>
        <v>0</v>
      </c>
      <c r="AR149" s="180">
        <f t="shared" si="63"/>
        <v>0</v>
      </c>
      <c r="AS149" s="180">
        <f t="shared" si="63"/>
        <v>0</v>
      </c>
      <c r="AT149" s="180">
        <f t="shared" si="63"/>
        <v>0</v>
      </c>
      <c r="AU149" s="180">
        <f t="shared" si="63"/>
        <v>0</v>
      </c>
      <c r="AV149" s="180">
        <f t="shared" si="63"/>
        <v>0</v>
      </c>
      <c r="AW149" s="180">
        <f t="shared" si="63"/>
        <v>0</v>
      </c>
      <c r="AX149" s="180">
        <f t="shared" si="63"/>
        <v>0</v>
      </c>
      <c r="AY149" s="180">
        <f t="shared" si="63"/>
        <v>0</v>
      </c>
      <c r="AZ149" s="180">
        <f t="shared" si="63"/>
        <v>0</v>
      </c>
      <c r="BA149" s="180">
        <f t="shared" si="63"/>
        <v>0</v>
      </c>
      <c r="BB149" s="180">
        <f t="shared" si="63"/>
        <v>0</v>
      </c>
      <c r="BC149" s="180">
        <f t="shared" si="63"/>
        <v>0</v>
      </c>
      <c r="BD149" s="180">
        <f t="shared" si="63"/>
        <v>0</v>
      </c>
      <c r="BE149" s="191">
        <f t="shared" si="37"/>
        <v>0</v>
      </c>
      <c r="BF149" s="321">
        <f t="shared" ref="BF149" si="64">SUM(BE149+BE150)</f>
        <v>0</v>
      </c>
    </row>
    <row r="150" spans="2:58" ht="15.75" hidden="1" customHeight="1" x14ac:dyDescent="0.25">
      <c r="B150" s="331"/>
      <c r="C150" s="308"/>
      <c r="D150" s="191" t="s">
        <v>57</v>
      </c>
      <c r="E150" s="191"/>
      <c r="F150" s="191"/>
      <c r="G150" s="180">
        <f>(IF(G14="c",1,0)+IF(G31="c",1,0)+IF(G48="c",1,0)+IF(G65="c",1,0)+IF(G82="c",1,0)+IF(G99="c",1,0)+IF(G116="c",1,0))/4</f>
        <v>0</v>
      </c>
      <c r="H150" s="180">
        <f t="shared" ref="H150:BD150" si="65">(IF(H14="c",1,0)+IF(H31="c",1,0)+IF(H48="c",1,0)+IF(H65="c",1,0)+IF(H82="c",1,0)+IF(H99="c",1,0)+IF(H116="c",1,0))/4</f>
        <v>0</v>
      </c>
      <c r="I150" s="180">
        <f t="shared" si="65"/>
        <v>0</v>
      </c>
      <c r="J150" s="180">
        <f t="shared" si="65"/>
        <v>0</v>
      </c>
      <c r="K150" s="180">
        <f t="shared" si="65"/>
        <v>0</v>
      </c>
      <c r="L150" s="180">
        <f t="shared" si="65"/>
        <v>0</v>
      </c>
      <c r="M150" s="180">
        <f t="shared" si="65"/>
        <v>0</v>
      </c>
      <c r="N150" s="180">
        <f t="shared" si="65"/>
        <v>0</v>
      </c>
      <c r="O150" s="180">
        <f t="shared" si="65"/>
        <v>0</v>
      </c>
      <c r="P150" s="180">
        <f t="shared" si="65"/>
        <v>0</v>
      </c>
      <c r="Q150" s="180">
        <f t="shared" si="65"/>
        <v>0</v>
      </c>
      <c r="R150" s="180">
        <f t="shared" si="65"/>
        <v>0</v>
      </c>
      <c r="S150" s="180">
        <f t="shared" si="65"/>
        <v>0</v>
      </c>
      <c r="T150" s="180">
        <f t="shared" si="65"/>
        <v>0</v>
      </c>
      <c r="U150" s="180">
        <f t="shared" si="65"/>
        <v>0</v>
      </c>
      <c r="V150" s="180">
        <f t="shared" si="65"/>
        <v>0</v>
      </c>
      <c r="W150" s="180">
        <f t="shared" si="65"/>
        <v>0</v>
      </c>
      <c r="X150" s="180">
        <f t="shared" si="65"/>
        <v>0</v>
      </c>
      <c r="Y150" s="180">
        <f t="shared" si="65"/>
        <v>0</v>
      </c>
      <c r="Z150" s="180">
        <f t="shared" si="65"/>
        <v>0</v>
      </c>
      <c r="AA150" s="180">
        <f t="shared" si="65"/>
        <v>0</v>
      </c>
      <c r="AB150" s="180">
        <f t="shared" si="65"/>
        <v>0</v>
      </c>
      <c r="AC150" s="180">
        <f t="shared" si="65"/>
        <v>0</v>
      </c>
      <c r="AD150" s="180">
        <f t="shared" si="65"/>
        <v>0</v>
      </c>
      <c r="AE150" s="180">
        <f t="shared" si="65"/>
        <v>0</v>
      </c>
      <c r="AF150" s="180">
        <f t="shared" si="65"/>
        <v>0</v>
      </c>
      <c r="AG150" s="180">
        <f t="shared" si="65"/>
        <v>0</v>
      </c>
      <c r="AH150" s="180">
        <f t="shared" si="65"/>
        <v>0</v>
      </c>
      <c r="AI150" s="180">
        <f t="shared" si="65"/>
        <v>0</v>
      </c>
      <c r="AJ150" s="180">
        <f t="shared" si="65"/>
        <v>0</v>
      </c>
      <c r="AK150" s="180">
        <f t="shared" si="65"/>
        <v>0</v>
      </c>
      <c r="AL150" s="180">
        <f t="shared" si="65"/>
        <v>0</v>
      </c>
      <c r="AM150" s="180">
        <f t="shared" si="65"/>
        <v>0</v>
      </c>
      <c r="AN150" s="180">
        <f t="shared" si="65"/>
        <v>0</v>
      </c>
      <c r="AO150" s="180">
        <f t="shared" si="65"/>
        <v>0</v>
      </c>
      <c r="AP150" s="180">
        <f t="shared" si="65"/>
        <v>0</v>
      </c>
      <c r="AQ150" s="180">
        <f t="shared" si="65"/>
        <v>0</v>
      </c>
      <c r="AR150" s="180">
        <f t="shared" si="65"/>
        <v>0</v>
      </c>
      <c r="AS150" s="180">
        <f t="shared" si="65"/>
        <v>0</v>
      </c>
      <c r="AT150" s="180">
        <f t="shared" si="65"/>
        <v>0</v>
      </c>
      <c r="AU150" s="180">
        <f t="shared" si="65"/>
        <v>0</v>
      </c>
      <c r="AV150" s="180">
        <f t="shared" si="65"/>
        <v>0</v>
      </c>
      <c r="AW150" s="180">
        <f t="shared" si="65"/>
        <v>0</v>
      </c>
      <c r="AX150" s="180">
        <f t="shared" si="65"/>
        <v>0</v>
      </c>
      <c r="AY150" s="180">
        <f t="shared" si="65"/>
        <v>0</v>
      </c>
      <c r="AZ150" s="180">
        <f t="shared" si="65"/>
        <v>0</v>
      </c>
      <c r="BA150" s="180">
        <f t="shared" si="65"/>
        <v>0</v>
      </c>
      <c r="BB150" s="180">
        <f t="shared" si="65"/>
        <v>0</v>
      </c>
      <c r="BC150" s="180">
        <f t="shared" si="65"/>
        <v>0</v>
      </c>
      <c r="BD150" s="180">
        <f t="shared" si="65"/>
        <v>0</v>
      </c>
      <c r="BE150" s="191">
        <f t="shared" si="37"/>
        <v>0</v>
      </c>
      <c r="BF150" s="308"/>
    </row>
    <row r="151" spans="2:58" ht="15.75" hidden="1" customHeight="1" x14ac:dyDescent="0.25">
      <c r="B151" s="331"/>
      <c r="C151" s="321">
        <f>+C117</f>
        <v>0</v>
      </c>
      <c r="D151" s="21" t="s">
        <v>58</v>
      </c>
      <c r="E151" s="21"/>
      <c r="F151" s="21"/>
      <c r="G151" s="6">
        <f>(IF(G15="r",1,0)+IF(G32="r",1,0)+IF(G49="r",1,0)+IF(G66="r",1,0)+IF(G83="r",1,0)+IF(G100="r",1,0)+IF(G117="r",1,0))/4</f>
        <v>0</v>
      </c>
      <c r="H151" s="6">
        <f t="shared" ref="H151:BD151" si="66">(IF(H15="r",1,0)+IF(H32="r",1,0)+IF(H49="r",1,0)+IF(H66="r",1,0)+IF(H83="r",1,0)+IF(H100="r",1,0)+IF(H117="r",1,0))/4</f>
        <v>0</v>
      </c>
      <c r="I151" s="6">
        <f t="shared" si="66"/>
        <v>0</v>
      </c>
      <c r="J151" s="6">
        <f t="shared" si="66"/>
        <v>0</v>
      </c>
      <c r="K151" s="6">
        <f t="shared" si="66"/>
        <v>0</v>
      </c>
      <c r="L151" s="6">
        <f t="shared" si="66"/>
        <v>0</v>
      </c>
      <c r="M151" s="6">
        <f t="shared" si="66"/>
        <v>0</v>
      </c>
      <c r="N151" s="6">
        <f t="shared" si="66"/>
        <v>0</v>
      </c>
      <c r="O151" s="6">
        <f t="shared" si="66"/>
        <v>0</v>
      </c>
      <c r="P151" s="6">
        <f t="shared" si="66"/>
        <v>0</v>
      </c>
      <c r="Q151" s="6">
        <f t="shared" si="66"/>
        <v>0</v>
      </c>
      <c r="R151" s="6">
        <f t="shared" si="66"/>
        <v>0</v>
      </c>
      <c r="S151" s="6">
        <f t="shared" si="66"/>
        <v>0</v>
      </c>
      <c r="T151" s="6">
        <f t="shared" si="66"/>
        <v>0</v>
      </c>
      <c r="U151" s="6">
        <f t="shared" si="66"/>
        <v>0</v>
      </c>
      <c r="V151" s="6">
        <f t="shared" si="66"/>
        <v>0</v>
      </c>
      <c r="W151" s="6">
        <f t="shared" si="66"/>
        <v>0</v>
      </c>
      <c r="X151" s="6">
        <f t="shared" si="66"/>
        <v>0</v>
      </c>
      <c r="Y151" s="6">
        <f t="shared" si="66"/>
        <v>0</v>
      </c>
      <c r="Z151" s="6">
        <f t="shared" si="66"/>
        <v>0</v>
      </c>
      <c r="AA151" s="6">
        <f t="shared" si="66"/>
        <v>0</v>
      </c>
      <c r="AB151" s="6">
        <f t="shared" si="66"/>
        <v>0</v>
      </c>
      <c r="AC151" s="6">
        <f t="shared" si="66"/>
        <v>0</v>
      </c>
      <c r="AD151" s="6">
        <f t="shared" si="66"/>
        <v>0</v>
      </c>
      <c r="AE151" s="6">
        <f t="shared" si="66"/>
        <v>0</v>
      </c>
      <c r="AF151" s="6">
        <f t="shared" si="66"/>
        <v>0</v>
      </c>
      <c r="AG151" s="6">
        <f t="shared" si="66"/>
        <v>0</v>
      </c>
      <c r="AH151" s="6">
        <f t="shared" si="66"/>
        <v>0</v>
      </c>
      <c r="AI151" s="6">
        <f t="shared" si="66"/>
        <v>0</v>
      </c>
      <c r="AJ151" s="6">
        <f t="shared" si="66"/>
        <v>0</v>
      </c>
      <c r="AK151" s="6">
        <f t="shared" si="66"/>
        <v>0</v>
      </c>
      <c r="AL151" s="6">
        <f t="shared" si="66"/>
        <v>0</v>
      </c>
      <c r="AM151" s="6">
        <f t="shared" si="66"/>
        <v>0</v>
      </c>
      <c r="AN151" s="6">
        <f t="shared" si="66"/>
        <v>0</v>
      </c>
      <c r="AO151" s="6">
        <f t="shared" si="66"/>
        <v>0</v>
      </c>
      <c r="AP151" s="6">
        <f t="shared" si="66"/>
        <v>0</v>
      </c>
      <c r="AQ151" s="6">
        <f t="shared" si="66"/>
        <v>0</v>
      </c>
      <c r="AR151" s="6">
        <f t="shared" si="66"/>
        <v>0</v>
      </c>
      <c r="AS151" s="6">
        <f t="shared" si="66"/>
        <v>0</v>
      </c>
      <c r="AT151" s="6">
        <f t="shared" si="66"/>
        <v>0</v>
      </c>
      <c r="AU151" s="6">
        <f t="shared" si="66"/>
        <v>0</v>
      </c>
      <c r="AV151" s="6">
        <f t="shared" si="66"/>
        <v>0</v>
      </c>
      <c r="AW151" s="6">
        <f t="shared" si="66"/>
        <v>0</v>
      </c>
      <c r="AX151" s="6">
        <f t="shared" si="66"/>
        <v>0</v>
      </c>
      <c r="AY151" s="6">
        <f t="shared" si="66"/>
        <v>0</v>
      </c>
      <c r="AZ151" s="6">
        <f t="shared" si="66"/>
        <v>0</v>
      </c>
      <c r="BA151" s="6">
        <f t="shared" si="66"/>
        <v>0</v>
      </c>
      <c r="BB151" s="6">
        <f t="shared" si="66"/>
        <v>0</v>
      </c>
      <c r="BC151" s="6">
        <f t="shared" si="66"/>
        <v>0</v>
      </c>
      <c r="BD151" s="6">
        <f t="shared" si="66"/>
        <v>0</v>
      </c>
      <c r="BE151" s="191">
        <f t="shared" si="37"/>
        <v>0</v>
      </c>
      <c r="BF151" s="321">
        <f t="shared" ref="BF151:BF157" si="67">SUM(BE151+BE152)</f>
        <v>0</v>
      </c>
    </row>
    <row r="152" spans="2:58" ht="15.75" hidden="1" customHeight="1" x14ac:dyDescent="0.25">
      <c r="B152" s="331"/>
      <c r="C152" s="308"/>
      <c r="D152" s="23" t="s">
        <v>57</v>
      </c>
      <c r="E152" s="23"/>
      <c r="F152" s="23"/>
      <c r="G152" s="180">
        <f>(IF(G15="c",1,0)+IF(G32="c",1,0)+IF(G49="c",1,0)+IF(G66="c",1,0)+IF(G83="c",1,0)+IF(G100="c",1,0)+IF(G117="c",1,0))/4</f>
        <v>0</v>
      </c>
      <c r="H152" s="180">
        <f t="shared" ref="H152:BD152" si="68">(IF(H15="c",1,0)+IF(H32="c",1,0)+IF(H49="c",1,0)+IF(H66="c",1,0)+IF(H83="c",1,0)+IF(H100="c",1,0)+IF(H117="c",1,0))/4</f>
        <v>0</v>
      </c>
      <c r="I152" s="180">
        <f t="shared" si="68"/>
        <v>0</v>
      </c>
      <c r="J152" s="180">
        <f t="shared" si="68"/>
        <v>0</v>
      </c>
      <c r="K152" s="180">
        <f t="shared" si="68"/>
        <v>0</v>
      </c>
      <c r="L152" s="180">
        <f t="shared" si="68"/>
        <v>0</v>
      </c>
      <c r="M152" s="180">
        <f t="shared" si="68"/>
        <v>0</v>
      </c>
      <c r="N152" s="180">
        <f t="shared" si="68"/>
        <v>0</v>
      </c>
      <c r="O152" s="180">
        <f t="shared" si="68"/>
        <v>0</v>
      </c>
      <c r="P152" s="180">
        <f t="shared" si="68"/>
        <v>0</v>
      </c>
      <c r="Q152" s="180">
        <f t="shared" si="68"/>
        <v>0</v>
      </c>
      <c r="R152" s="180">
        <f t="shared" si="68"/>
        <v>0</v>
      </c>
      <c r="S152" s="180">
        <f t="shared" si="68"/>
        <v>0</v>
      </c>
      <c r="T152" s="180">
        <f t="shared" si="68"/>
        <v>0</v>
      </c>
      <c r="U152" s="180">
        <f t="shared" si="68"/>
        <v>0</v>
      </c>
      <c r="V152" s="180">
        <f t="shared" si="68"/>
        <v>0</v>
      </c>
      <c r="W152" s="180">
        <f t="shared" si="68"/>
        <v>0</v>
      </c>
      <c r="X152" s="180">
        <f t="shared" si="68"/>
        <v>0</v>
      </c>
      <c r="Y152" s="180">
        <f t="shared" si="68"/>
        <v>0</v>
      </c>
      <c r="Z152" s="180">
        <f t="shared" si="68"/>
        <v>0</v>
      </c>
      <c r="AA152" s="180">
        <f t="shared" si="68"/>
        <v>0</v>
      </c>
      <c r="AB152" s="180">
        <f t="shared" si="68"/>
        <v>0</v>
      </c>
      <c r="AC152" s="180">
        <f t="shared" si="68"/>
        <v>0</v>
      </c>
      <c r="AD152" s="180">
        <f t="shared" si="68"/>
        <v>0</v>
      </c>
      <c r="AE152" s="180">
        <f t="shared" si="68"/>
        <v>0</v>
      </c>
      <c r="AF152" s="180">
        <f t="shared" si="68"/>
        <v>0</v>
      </c>
      <c r="AG152" s="180">
        <f t="shared" si="68"/>
        <v>0</v>
      </c>
      <c r="AH152" s="180">
        <f t="shared" si="68"/>
        <v>0</v>
      </c>
      <c r="AI152" s="180">
        <f t="shared" si="68"/>
        <v>0</v>
      </c>
      <c r="AJ152" s="180">
        <f t="shared" si="68"/>
        <v>0</v>
      </c>
      <c r="AK152" s="180">
        <f t="shared" si="68"/>
        <v>0</v>
      </c>
      <c r="AL152" s="180">
        <f t="shared" si="68"/>
        <v>0</v>
      </c>
      <c r="AM152" s="180">
        <f t="shared" si="68"/>
        <v>0</v>
      </c>
      <c r="AN152" s="180">
        <f t="shared" si="68"/>
        <v>0</v>
      </c>
      <c r="AO152" s="180">
        <f t="shared" si="68"/>
        <v>0</v>
      </c>
      <c r="AP152" s="180">
        <f t="shared" si="68"/>
        <v>0</v>
      </c>
      <c r="AQ152" s="180">
        <f t="shared" si="68"/>
        <v>0</v>
      </c>
      <c r="AR152" s="180">
        <f t="shared" si="68"/>
        <v>0</v>
      </c>
      <c r="AS152" s="180">
        <f t="shared" si="68"/>
        <v>0</v>
      </c>
      <c r="AT152" s="180">
        <f t="shared" si="68"/>
        <v>0</v>
      </c>
      <c r="AU152" s="180">
        <f t="shared" si="68"/>
        <v>0</v>
      </c>
      <c r="AV152" s="180">
        <f t="shared" si="68"/>
        <v>0</v>
      </c>
      <c r="AW152" s="180">
        <f t="shared" si="68"/>
        <v>0</v>
      </c>
      <c r="AX152" s="180">
        <f t="shared" si="68"/>
        <v>0</v>
      </c>
      <c r="AY152" s="180">
        <f t="shared" si="68"/>
        <v>0</v>
      </c>
      <c r="AZ152" s="180">
        <f t="shared" si="68"/>
        <v>0</v>
      </c>
      <c r="BA152" s="180">
        <f t="shared" si="68"/>
        <v>0</v>
      </c>
      <c r="BB152" s="180">
        <f t="shared" si="68"/>
        <v>0</v>
      </c>
      <c r="BC152" s="180">
        <f t="shared" si="68"/>
        <v>0</v>
      </c>
      <c r="BD152" s="180">
        <f t="shared" si="68"/>
        <v>0</v>
      </c>
      <c r="BE152" s="191">
        <f t="shared" si="37"/>
        <v>0</v>
      </c>
      <c r="BF152" s="308"/>
    </row>
    <row r="153" spans="2:58" ht="15.75" hidden="1" customHeight="1" x14ac:dyDescent="0.25">
      <c r="B153" s="331"/>
      <c r="C153" s="313">
        <f>+C118</f>
        <v>0</v>
      </c>
      <c r="D153" s="21" t="s">
        <v>58</v>
      </c>
      <c r="E153" s="21"/>
      <c r="F153" s="21"/>
      <c r="G153" s="180">
        <f>(IF(G16="r",1,0)+IF(G33="r",1,0)+IF(G50="r",1,0)+IF(G67="r",1,0)+IF(G84="r",1,0)+IF(G101="r",1,0)+IF(G118="r",1,0))/4</f>
        <v>0</v>
      </c>
      <c r="H153" s="180">
        <f t="shared" ref="H153:BD153" si="69">(IF(H16="r",1,0)+IF(H33="r",1,0)+IF(H50="r",1,0)+IF(H67="r",1,0)+IF(H84="r",1,0)+IF(H101="r",1,0)+IF(H118="r",1,0))/4</f>
        <v>0</v>
      </c>
      <c r="I153" s="180">
        <f t="shared" si="69"/>
        <v>0</v>
      </c>
      <c r="J153" s="180">
        <f t="shared" si="69"/>
        <v>0</v>
      </c>
      <c r="K153" s="180">
        <f t="shared" si="69"/>
        <v>0</v>
      </c>
      <c r="L153" s="180">
        <f t="shared" si="69"/>
        <v>0</v>
      </c>
      <c r="M153" s="180">
        <f t="shared" si="69"/>
        <v>0</v>
      </c>
      <c r="N153" s="180">
        <f t="shared" si="69"/>
        <v>0</v>
      </c>
      <c r="O153" s="180">
        <f t="shared" si="69"/>
        <v>0</v>
      </c>
      <c r="P153" s="180">
        <f t="shared" si="69"/>
        <v>0</v>
      </c>
      <c r="Q153" s="180">
        <f t="shared" si="69"/>
        <v>0</v>
      </c>
      <c r="R153" s="180">
        <f t="shared" si="69"/>
        <v>0</v>
      </c>
      <c r="S153" s="180">
        <f t="shared" si="69"/>
        <v>0</v>
      </c>
      <c r="T153" s="180">
        <f t="shared" si="69"/>
        <v>0</v>
      </c>
      <c r="U153" s="180">
        <f t="shared" si="69"/>
        <v>0</v>
      </c>
      <c r="V153" s="180">
        <f t="shared" si="69"/>
        <v>0</v>
      </c>
      <c r="W153" s="180">
        <f t="shared" si="69"/>
        <v>0</v>
      </c>
      <c r="X153" s="180">
        <f t="shared" si="69"/>
        <v>0</v>
      </c>
      <c r="Y153" s="180">
        <f t="shared" si="69"/>
        <v>0</v>
      </c>
      <c r="Z153" s="180">
        <f t="shared" si="69"/>
        <v>0</v>
      </c>
      <c r="AA153" s="180">
        <f t="shared" si="69"/>
        <v>0</v>
      </c>
      <c r="AB153" s="180">
        <f t="shared" si="69"/>
        <v>0</v>
      </c>
      <c r="AC153" s="180">
        <f t="shared" si="69"/>
        <v>0</v>
      </c>
      <c r="AD153" s="180">
        <f t="shared" si="69"/>
        <v>0</v>
      </c>
      <c r="AE153" s="180">
        <f t="shared" si="69"/>
        <v>0</v>
      </c>
      <c r="AF153" s="180">
        <f t="shared" si="69"/>
        <v>0</v>
      </c>
      <c r="AG153" s="180">
        <f t="shared" si="69"/>
        <v>0</v>
      </c>
      <c r="AH153" s="180">
        <f t="shared" si="69"/>
        <v>0</v>
      </c>
      <c r="AI153" s="180">
        <f t="shared" si="69"/>
        <v>0</v>
      </c>
      <c r="AJ153" s="180">
        <f t="shared" si="69"/>
        <v>0</v>
      </c>
      <c r="AK153" s="180">
        <f t="shared" si="69"/>
        <v>0</v>
      </c>
      <c r="AL153" s="180">
        <f t="shared" si="69"/>
        <v>0</v>
      </c>
      <c r="AM153" s="180">
        <f t="shared" si="69"/>
        <v>0</v>
      </c>
      <c r="AN153" s="180">
        <f t="shared" si="69"/>
        <v>0</v>
      </c>
      <c r="AO153" s="180">
        <f t="shared" si="69"/>
        <v>0</v>
      </c>
      <c r="AP153" s="180">
        <f t="shared" si="69"/>
        <v>0</v>
      </c>
      <c r="AQ153" s="180">
        <f t="shared" si="69"/>
        <v>0</v>
      </c>
      <c r="AR153" s="180">
        <f t="shared" si="69"/>
        <v>0</v>
      </c>
      <c r="AS153" s="180">
        <f t="shared" si="69"/>
        <v>0</v>
      </c>
      <c r="AT153" s="180">
        <f t="shared" si="69"/>
        <v>0</v>
      </c>
      <c r="AU153" s="180">
        <f t="shared" si="69"/>
        <v>0</v>
      </c>
      <c r="AV153" s="180">
        <f t="shared" si="69"/>
        <v>0</v>
      </c>
      <c r="AW153" s="180">
        <f t="shared" si="69"/>
        <v>0</v>
      </c>
      <c r="AX153" s="180">
        <f t="shared" si="69"/>
        <v>0</v>
      </c>
      <c r="AY153" s="180">
        <f t="shared" si="69"/>
        <v>0</v>
      </c>
      <c r="AZ153" s="180">
        <f t="shared" si="69"/>
        <v>0</v>
      </c>
      <c r="BA153" s="180">
        <f t="shared" si="69"/>
        <v>0</v>
      </c>
      <c r="BB153" s="180">
        <f t="shared" si="69"/>
        <v>0</v>
      </c>
      <c r="BC153" s="180">
        <f t="shared" si="69"/>
        <v>0</v>
      </c>
      <c r="BD153" s="180">
        <f t="shared" si="69"/>
        <v>0</v>
      </c>
      <c r="BE153" s="191">
        <f t="shared" si="37"/>
        <v>0</v>
      </c>
      <c r="BF153" s="321">
        <f t="shared" si="67"/>
        <v>0</v>
      </c>
    </row>
    <row r="154" spans="2:58" ht="15.75" hidden="1" customHeight="1" x14ac:dyDescent="0.25">
      <c r="B154" s="331"/>
      <c r="C154" s="314"/>
      <c r="D154" s="23" t="s">
        <v>57</v>
      </c>
      <c r="E154" s="23"/>
      <c r="F154" s="23"/>
      <c r="G154" s="180">
        <f>(IF(G16="c",1,0)+IF(G33="c",1,0)+IF(G50="c",1,0)+IF(G67="c",1,0)+IF(G84="c",1,0)+IF(G101="c",1,0)+IF(G118="c",1,0))/4</f>
        <v>0</v>
      </c>
      <c r="H154" s="180">
        <f t="shared" ref="H154:BD154" si="70">(IF(H16="c",1,0)+IF(H33="c",1,0)+IF(H50="c",1,0)+IF(H67="c",1,0)+IF(H84="c",1,0)+IF(H101="c",1,0)+IF(H118="c",1,0))/4</f>
        <v>0</v>
      </c>
      <c r="I154" s="180">
        <f t="shared" si="70"/>
        <v>0</v>
      </c>
      <c r="J154" s="180">
        <f t="shared" si="70"/>
        <v>0</v>
      </c>
      <c r="K154" s="180">
        <f t="shared" si="70"/>
        <v>0</v>
      </c>
      <c r="L154" s="180">
        <f t="shared" si="70"/>
        <v>0</v>
      </c>
      <c r="M154" s="180">
        <f t="shared" si="70"/>
        <v>0</v>
      </c>
      <c r="N154" s="180">
        <f t="shared" si="70"/>
        <v>0</v>
      </c>
      <c r="O154" s="180">
        <f t="shared" si="70"/>
        <v>0</v>
      </c>
      <c r="P154" s="180">
        <f t="shared" si="70"/>
        <v>0</v>
      </c>
      <c r="Q154" s="180">
        <f t="shared" si="70"/>
        <v>0</v>
      </c>
      <c r="R154" s="180">
        <f t="shared" si="70"/>
        <v>0</v>
      </c>
      <c r="S154" s="180">
        <f t="shared" si="70"/>
        <v>0</v>
      </c>
      <c r="T154" s="180">
        <f t="shared" si="70"/>
        <v>0</v>
      </c>
      <c r="U154" s="180">
        <f t="shared" si="70"/>
        <v>0</v>
      </c>
      <c r="V154" s="180">
        <f t="shared" si="70"/>
        <v>0</v>
      </c>
      <c r="W154" s="180">
        <f t="shared" si="70"/>
        <v>0</v>
      </c>
      <c r="X154" s="180">
        <f t="shared" si="70"/>
        <v>0</v>
      </c>
      <c r="Y154" s="180">
        <f t="shared" si="70"/>
        <v>0</v>
      </c>
      <c r="Z154" s="180">
        <f t="shared" si="70"/>
        <v>0</v>
      </c>
      <c r="AA154" s="180">
        <f t="shared" si="70"/>
        <v>0</v>
      </c>
      <c r="AB154" s="180">
        <f t="shared" si="70"/>
        <v>0</v>
      </c>
      <c r="AC154" s="180">
        <f t="shared" si="70"/>
        <v>0</v>
      </c>
      <c r="AD154" s="180">
        <f t="shared" si="70"/>
        <v>0</v>
      </c>
      <c r="AE154" s="180">
        <f t="shared" si="70"/>
        <v>0</v>
      </c>
      <c r="AF154" s="180">
        <f t="shared" si="70"/>
        <v>0</v>
      </c>
      <c r="AG154" s="180">
        <f t="shared" si="70"/>
        <v>0</v>
      </c>
      <c r="AH154" s="180">
        <f t="shared" si="70"/>
        <v>0</v>
      </c>
      <c r="AI154" s="180">
        <f t="shared" si="70"/>
        <v>0</v>
      </c>
      <c r="AJ154" s="180">
        <f t="shared" si="70"/>
        <v>0</v>
      </c>
      <c r="AK154" s="180">
        <f t="shared" si="70"/>
        <v>0</v>
      </c>
      <c r="AL154" s="180">
        <f t="shared" si="70"/>
        <v>0</v>
      </c>
      <c r="AM154" s="180">
        <f t="shared" si="70"/>
        <v>0</v>
      </c>
      <c r="AN154" s="180">
        <f t="shared" si="70"/>
        <v>0</v>
      </c>
      <c r="AO154" s="180">
        <f t="shared" si="70"/>
        <v>0</v>
      </c>
      <c r="AP154" s="180">
        <f t="shared" si="70"/>
        <v>0</v>
      </c>
      <c r="AQ154" s="180">
        <f t="shared" si="70"/>
        <v>0</v>
      </c>
      <c r="AR154" s="180">
        <f t="shared" si="70"/>
        <v>0</v>
      </c>
      <c r="AS154" s="180">
        <f t="shared" si="70"/>
        <v>0</v>
      </c>
      <c r="AT154" s="180">
        <f t="shared" si="70"/>
        <v>0</v>
      </c>
      <c r="AU154" s="180">
        <f t="shared" si="70"/>
        <v>0</v>
      </c>
      <c r="AV154" s="180">
        <f t="shared" si="70"/>
        <v>0</v>
      </c>
      <c r="AW154" s="180">
        <f t="shared" si="70"/>
        <v>0</v>
      </c>
      <c r="AX154" s="180">
        <f t="shared" si="70"/>
        <v>0</v>
      </c>
      <c r="AY154" s="180">
        <f t="shared" si="70"/>
        <v>0</v>
      </c>
      <c r="AZ154" s="180">
        <f t="shared" si="70"/>
        <v>0</v>
      </c>
      <c r="BA154" s="180">
        <f t="shared" si="70"/>
        <v>0</v>
      </c>
      <c r="BB154" s="180">
        <f t="shared" si="70"/>
        <v>0</v>
      </c>
      <c r="BC154" s="180">
        <f t="shared" si="70"/>
        <v>0</v>
      </c>
      <c r="BD154" s="180">
        <f t="shared" si="70"/>
        <v>0</v>
      </c>
      <c r="BE154" s="191">
        <f t="shared" si="37"/>
        <v>0</v>
      </c>
      <c r="BF154" s="308"/>
    </row>
    <row r="155" spans="2:58" ht="15.75" hidden="1" customHeight="1" x14ac:dyDescent="0.25">
      <c r="B155" s="331"/>
      <c r="C155" s="322" t="s">
        <v>59</v>
      </c>
      <c r="D155" s="151" t="s">
        <v>58</v>
      </c>
      <c r="E155" s="151"/>
      <c r="F155" s="151"/>
      <c r="G155" s="154" t="e">
        <f>G127+G129+G131+G133+G135+G137+G139+G141+G143+G145+G147+G151+G153</f>
        <v>#REF!</v>
      </c>
      <c r="H155" s="154" t="e">
        <f t="shared" ref="H155:BD155" si="71">H127+H129+H131+H133+H135+H137+H139+H141+H143+H145+H147+H151+H153</f>
        <v>#REF!</v>
      </c>
      <c r="I155" s="154" t="e">
        <f t="shared" si="71"/>
        <v>#REF!</v>
      </c>
      <c r="J155" s="154" t="e">
        <f t="shared" si="71"/>
        <v>#REF!</v>
      </c>
      <c r="K155" s="154" t="e">
        <f t="shared" si="71"/>
        <v>#REF!</v>
      </c>
      <c r="L155" s="154" t="e">
        <f t="shared" si="71"/>
        <v>#REF!</v>
      </c>
      <c r="M155" s="154" t="e">
        <f t="shared" si="71"/>
        <v>#REF!</v>
      </c>
      <c r="N155" s="154" t="e">
        <f t="shared" si="71"/>
        <v>#REF!</v>
      </c>
      <c r="O155" s="154" t="e">
        <f t="shared" si="71"/>
        <v>#REF!</v>
      </c>
      <c r="P155" s="154" t="e">
        <f t="shared" si="71"/>
        <v>#REF!</v>
      </c>
      <c r="Q155" s="154" t="e">
        <f t="shared" si="71"/>
        <v>#REF!</v>
      </c>
      <c r="R155" s="154" t="e">
        <f t="shared" si="71"/>
        <v>#REF!</v>
      </c>
      <c r="S155" s="154" t="e">
        <f t="shared" si="71"/>
        <v>#REF!</v>
      </c>
      <c r="T155" s="154" t="e">
        <f t="shared" si="71"/>
        <v>#REF!</v>
      </c>
      <c r="U155" s="154" t="e">
        <f t="shared" si="71"/>
        <v>#REF!</v>
      </c>
      <c r="V155" s="154" t="e">
        <f t="shared" si="71"/>
        <v>#REF!</v>
      </c>
      <c r="W155" s="154" t="e">
        <f t="shared" si="71"/>
        <v>#REF!</v>
      </c>
      <c r="X155" s="154" t="e">
        <f t="shared" si="71"/>
        <v>#REF!</v>
      </c>
      <c r="Y155" s="154" t="e">
        <f t="shared" si="71"/>
        <v>#REF!</v>
      </c>
      <c r="Z155" s="154" t="e">
        <f t="shared" si="71"/>
        <v>#REF!</v>
      </c>
      <c r="AA155" s="154" t="e">
        <f t="shared" si="71"/>
        <v>#REF!</v>
      </c>
      <c r="AB155" s="154" t="e">
        <f t="shared" si="71"/>
        <v>#REF!</v>
      </c>
      <c r="AC155" s="154" t="e">
        <f t="shared" si="71"/>
        <v>#REF!</v>
      </c>
      <c r="AD155" s="154" t="e">
        <f t="shared" si="71"/>
        <v>#REF!</v>
      </c>
      <c r="AE155" s="154" t="e">
        <f t="shared" si="71"/>
        <v>#REF!</v>
      </c>
      <c r="AF155" s="154" t="e">
        <f t="shared" si="71"/>
        <v>#REF!</v>
      </c>
      <c r="AG155" s="154" t="e">
        <f t="shared" si="71"/>
        <v>#REF!</v>
      </c>
      <c r="AH155" s="154" t="e">
        <f t="shared" si="71"/>
        <v>#REF!</v>
      </c>
      <c r="AI155" s="154" t="e">
        <f t="shared" si="71"/>
        <v>#REF!</v>
      </c>
      <c r="AJ155" s="154" t="e">
        <f t="shared" si="71"/>
        <v>#REF!</v>
      </c>
      <c r="AK155" s="154" t="e">
        <f t="shared" si="71"/>
        <v>#REF!</v>
      </c>
      <c r="AL155" s="154" t="e">
        <f t="shared" si="71"/>
        <v>#REF!</v>
      </c>
      <c r="AM155" s="154" t="e">
        <f t="shared" si="71"/>
        <v>#REF!</v>
      </c>
      <c r="AN155" s="154" t="e">
        <f t="shared" si="71"/>
        <v>#REF!</v>
      </c>
      <c r="AO155" s="154" t="e">
        <f t="shared" si="71"/>
        <v>#REF!</v>
      </c>
      <c r="AP155" s="154" t="e">
        <f t="shared" si="71"/>
        <v>#REF!</v>
      </c>
      <c r="AQ155" s="154" t="e">
        <f t="shared" si="71"/>
        <v>#REF!</v>
      </c>
      <c r="AR155" s="154" t="e">
        <f t="shared" si="71"/>
        <v>#REF!</v>
      </c>
      <c r="AS155" s="154" t="e">
        <f t="shared" si="71"/>
        <v>#REF!</v>
      </c>
      <c r="AT155" s="154" t="e">
        <f t="shared" si="71"/>
        <v>#REF!</v>
      </c>
      <c r="AU155" s="154" t="e">
        <f t="shared" si="71"/>
        <v>#REF!</v>
      </c>
      <c r="AV155" s="154" t="e">
        <f t="shared" si="71"/>
        <v>#REF!</v>
      </c>
      <c r="AW155" s="154" t="e">
        <f t="shared" si="71"/>
        <v>#REF!</v>
      </c>
      <c r="AX155" s="154" t="e">
        <f t="shared" si="71"/>
        <v>#REF!</v>
      </c>
      <c r="AY155" s="154" t="e">
        <f t="shared" si="71"/>
        <v>#REF!</v>
      </c>
      <c r="AZ155" s="154" t="e">
        <f t="shared" si="71"/>
        <v>#REF!</v>
      </c>
      <c r="BA155" s="154" t="e">
        <f t="shared" si="71"/>
        <v>#REF!</v>
      </c>
      <c r="BB155" s="154" t="e">
        <f t="shared" si="71"/>
        <v>#REF!</v>
      </c>
      <c r="BC155" s="154" t="e">
        <f t="shared" si="71"/>
        <v>#REF!</v>
      </c>
      <c r="BD155" s="154" t="e">
        <f t="shared" si="71"/>
        <v>#REF!</v>
      </c>
      <c r="BE155" s="191" t="e">
        <f t="shared" si="37"/>
        <v>#REF!</v>
      </c>
      <c r="BF155" s="321" t="e">
        <f t="shared" si="67"/>
        <v>#REF!</v>
      </c>
    </row>
    <row r="156" spans="2:58" ht="15.75" hidden="1" customHeight="1" x14ac:dyDescent="0.25">
      <c r="B156" s="331"/>
      <c r="C156" s="323"/>
      <c r="D156" s="152" t="s">
        <v>57</v>
      </c>
      <c r="E156" s="152"/>
      <c r="F156" s="152"/>
      <c r="G156" s="155">
        <f>G128+G130+G132+G134+G136+G138+G140+G142+G144+G146+G148+G152+G150+G154</f>
        <v>4</v>
      </c>
      <c r="H156" s="155">
        <f t="shared" ref="H156:BD156" si="72">H128+H130+H132+H134+H136+H138+H140+H142+H144+H146+H148+H152+H150+H154</f>
        <v>4</v>
      </c>
      <c r="I156" s="155">
        <f t="shared" si="72"/>
        <v>6.25</v>
      </c>
      <c r="J156" s="155">
        <f t="shared" si="72"/>
        <v>6.25</v>
      </c>
      <c r="K156" s="155">
        <f t="shared" si="72"/>
        <v>6.25</v>
      </c>
      <c r="L156" s="155">
        <f t="shared" si="72"/>
        <v>6.25</v>
      </c>
      <c r="M156" s="155">
        <f t="shared" si="72"/>
        <v>6.25</v>
      </c>
      <c r="N156" s="155">
        <f t="shared" si="72"/>
        <v>6.25</v>
      </c>
      <c r="O156" s="155">
        <f t="shared" si="72"/>
        <v>6.25</v>
      </c>
      <c r="P156" s="155">
        <f t="shared" si="72"/>
        <v>6.25</v>
      </c>
      <c r="Q156" s="155">
        <f t="shared" si="72"/>
        <v>8</v>
      </c>
      <c r="R156" s="155">
        <f t="shared" si="72"/>
        <v>8</v>
      </c>
      <c r="S156" s="155">
        <f t="shared" si="72"/>
        <v>8</v>
      </c>
      <c r="T156" s="155">
        <f t="shared" si="72"/>
        <v>8</v>
      </c>
      <c r="U156" s="155">
        <f t="shared" si="72"/>
        <v>8</v>
      </c>
      <c r="V156" s="155">
        <f t="shared" si="72"/>
        <v>8</v>
      </c>
      <c r="W156" s="155">
        <f t="shared" si="72"/>
        <v>8</v>
      </c>
      <c r="X156" s="155">
        <f t="shared" si="72"/>
        <v>8</v>
      </c>
      <c r="Y156" s="155">
        <f t="shared" si="72"/>
        <v>7.75</v>
      </c>
      <c r="Z156" s="155">
        <f t="shared" si="72"/>
        <v>7.75</v>
      </c>
      <c r="AA156" s="155">
        <f t="shared" si="72"/>
        <v>6.5</v>
      </c>
      <c r="AB156" s="155">
        <f t="shared" si="72"/>
        <v>5.75</v>
      </c>
      <c r="AC156" s="155">
        <f t="shared" si="72"/>
        <v>2.75</v>
      </c>
      <c r="AD156" s="155">
        <f t="shared" si="72"/>
        <v>2.5</v>
      </c>
      <c r="AE156" s="155">
        <f t="shared" si="72"/>
        <v>1.75</v>
      </c>
      <c r="AF156" s="155">
        <f t="shared" si="72"/>
        <v>1.75</v>
      </c>
      <c r="AG156" s="155">
        <f t="shared" si="72"/>
        <v>1.25</v>
      </c>
      <c r="AH156" s="155">
        <f t="shared" si="72"/>
        <v>1.25</v>
      </c>
      <c r="AI156" s="155">
        <f t="shared" si="72"/>
        <v>1.25</v>
      </c>
      <c r="AJ156" s="155">
        <f t="shared" si="72"/>
        <v>1.25</v>
      </c>
      <c r="AK156" s="155">
        <f t="shared" si="72"/>
        <v>2.25</v>
      </c>
      <c r="AL156" s="155">
        <f t="shared" si="72"/>
        <v>2.25</v>
      </c>
      <c r="AM156" s="155">
        <f t="shared" si="72"/>
        <v>2.25</v>
      </c>
      <c r="AN156" s="155">
        <f t="shared" si="72"/>
        <v>2</v>
      </c>
      <c r="AO156" s="155">
        <f t="shared" si="72"/>
        <v>2</v>
      </c>
      <c r="AP156" s="155">
        <f t="shared" si="72"/>
        <v>2</v>
      </c>
      <c r="AQ156" s="155">
        <f t="shared" si="72"/>
        <v>2</v>
      </c>
      <c r="AR156" s="155">
        <f t="shared" si="72"/>
        <v>2</v>
      </c>
      <c r="AS156" s="155">
        <f t="shared" si="72"/>
        <v>2</v>
      </c>
      <c r="AT156" s="155">
        <f t="shared" si="72"/>
        <v>2</v>
      </c>
      <c r="AU156" s="155">
        <f t="shared" si="72"/>
        <v>2</v>
      </c>
      <c r="AV156" s="155">
        <f t="shared" si="72"/>
        <v>2</v>
      </c>
      <c r="AW156" s="155">
        <f t="shared" si="72"/>
        <v>1.25</v>
      </c>
      <c r="AX156" s="155">
        <f t="shared" si="72"/>
        <v>1</v>
      </c>
      <c r="AY156" s="155">
        <f t="shared" si="72"/>
        <v>0</v>
      </c>
      <c r="AZ156" s="155">
        <f t="shared" si="72"/>
        <v>0</v>
      </c>
      <c r="BA156" s="155">
        <f t="shared" si="72"/>
        <v>0</v>
      </c>
      <c r="BB156" s="155">
        <f t="shared" si="72"/>
        <v>0</v>
      </c>
      <c r="BC156" s="155">
        <f t="shared" si="72"/>
        <v>0</v>
      </c>
      <c r="BD156" s="155">
        <f t="shared" si="72"/>
        <v>0</v>
      </c>
      <c r="BE156" s="191">
        <f t="shared" si="37"/>
        <v>190.5</v>
      </c>
      <c r="BF156" s="308"/>
    </row>
    <row r="157" spans="2:58" s="2" customFormat="1" ht="18.75" hidden="1" x14ac:dyDescent="0.25">
      <c r="B157" s="332"/>
      <c r="C157" s="324" t="s">
        <v>0</v>
      </c>
      <c r="D157" s="325"/>
      <c r="E157" s="182" t="e">
        <f>SUM(E127:E147)</f>
        <v>#REF!</v>
      </c>
      <c r="F157" s="182">
        <f t="shared" ref="F157" si="73">+F155+F156</f>
        <v>0</v>
      </c>
      <c r="G157" s="182" t="e">
        <f>SUM(G127:G144)</f>
        <v>#REF!</v>
      </c>
      <c r="H157" s="182" t="e">
        <f t="shared" ref="H157" si="74">+H155+H156</f>
        <v>#REF!</v>
      </c>
      <c r="I157" s="182" t="e">
        <f t="shared" ref="I157" si="75">+I155+I156</f>
        <v>#REF!</v>
      </c>
      <c r="J157" s="182" t="e">
        <f t="shared" ref="J157" si="76">+J155+J156</f>
        <v>#REF!</v>
      </c>
      <c r="K157" s="182" t="e">
        <f t="shared" ref="K157:BD157" si="77">+K155+K156</f>
        <v>#REF!</v>
      </c>
      <c r="L157" s="182" t="e">
        <f t="shared" si="77"/>
        <v>#REF!</v>
      </c>
      <c r="M157" s="182" t="e">
        <f t="shared" si="77"/>
        <v>#REF!</v>
      </c>
      <c r="N157" s="182" t="e">
        <f t="shared" si="77"/>
        <v>#REF!</v>
      </c>
      <c r="O157" s="182" t="e">
        <f t="shared" si="77"/>
        <v>#REF!</v>
      </c>
      <c r="P157" s="182" t="e">
        <f t="shared" si="77"/>
        <v>#REF!</v>
      </c>
      <c r="Q157" s="182" t="e">
        <f t="shared" si="77"/>
        <v>#REF!</v>
      </c>
      <c r="R157" s="182" t="e">
        <f t="shared" si="77"/>
        <v>#REF!</v>
      </c>
      <c r="S157" s="182" t="e">
        <f t="shared" si="77"/>
        <v>#REF!</v>
      </c>
      <c r="T157" s="182" t="e">
        <f t="shared" si="77"/>
        <v>#REF!</v>
      </c>
      <c r="U157" s="182" t="e">
        <f t="shared" si="77"/>
        <v>#REF!</v>
      </c>
      <c r="V157" s="182" t="e">
        <f t="shared" si="77"/>
        <v>#REF!</v>
      </c>
      <c r="W157" s="182" t="e">
        <f t="shared" si="77"/>
        <v>#REF!</v>
      </c>
      <c r="X157" s="182" t="e">
        <f t="shared" si="77"/>
        <v>#REF!</v>
      </c>
      <c r="Y157" s="182" t="e">
        <f t="shared" si="77"/>
        <v>#REF!</v>
      </c>
      <c r="Z157" s="182" t="e">
        <f t="shared" si="77"/>
        <v>#REF!</v>
      </c>
      <c r="AA157" s="182" t="e">
        <f t="shared" si="77"/>
        <v>#REF!</v>
      </c>
      <c r="AB157" s="182" t="e">
        <f t="shared" si="77"/>
        <v>#REF!</v>
      </c>
      <c r="AC157" s="182" t="e">
        <f t="shared" si="77"/>
        <v>#REF!</v>
      </c>
      <c r="AD157" s="182" t="e">
        <f t="shared" si="77"/>
        <v>#REF!</v>
      </c>
      <c r="AE157" s="182" t="e">
        <f t="shared" si="77"/>
        <v>#REF!</v>
      </c>
      <c r="AF157" s="182" t="e">
        <f t="shared" si="77"/>
        <v>#REF!</v>
      </c>
      <c r="AG157" s="182" t="e">
        <f t="shared" si="77"/>
        <v>#REF!</v>
      </c>
      <c r="AH157" s="182" t="e">
        <f t="shared" si="77"/>
        <v>#REF!</v>
      </c>
      <c r="AI157" s="182" t="e">
        <f t="shared" si="77"/>
        <v>#REF!</v>
      </c>
      <c r="AJ157" s="182" t="e">
        <f t="shared" si="77"/>
        <v>#REF!</v>
      </c>
      <c r="AK157" s="182" t="e">
        <f t="shared" si="77"/>
        <v>#REF!</v>
      </c>
      <c r="AL157" s="182" t="e">
        <f t="shared" si="77"/>
        <v>#REF!</v>
      </c>
      <c r="AM157" s="182" t="e">
        <f t="shared" si="77"/>
        <v>#REF!</v>
      </c>
      <c r="AN157" s="182" t="e">
        <f t="shared" si="77"/>
        <v>#REF!</v>
      </c>
      <c r="AO157" s="182" t="e">
        <f t="shared" si="77"/>
        <v>#REF!</v>
      </c>
      <c r="AP157" s="182" t="e">
        <f t="shared" si="77"/>
        <v>#REF!</v>
      </c>
      <c r="AQ157" s="182" t="e">
        <f t="shared" si="77"/>
        <v>#REF!</v>
      </c>
      <c r="AR157" s="182" t="e">
        <f t="shared" si="77"/>
        <v>#REF!</v>
      </c>
      <c r="AS157" s="182" t="e">
        <f t="shared" si="77"/>
        <v>#REF!</v>
      </c>
      <c r="AT157" s="182" t="e">
        <f t="shared" si="77"/>
        <v>#REF!</v>
      </c>
      <c r="AU157" s="182" t="e">
        <f t="shared" si="77"/>
        <v>#REF!</v>
      </c>
      <c r="AV157" s="182" t="e">
        <f t="shared" si="77"/>
        <v>#REF!</v>
      </c>
      <c r="AW157" s="182" t="e">
        <f t="shared" si="77"/>
        <v>#REF!</v>
      </c>
      <c r="AX157" s="182" t="e">
        <f t="shared" si="77"/>
        <v>#REF!</v>
      </c>
      <c r="AY157" s="182" t="e">
        <f t="shared" si="77"/>
        <v>#REF!</v>
      </c>
      <c r="AZ157" s="182" t="e">
        <f t="shared" si="77"/>
        <v>#REF!</v>
      </c>
      <c r="BA157" s="182" t="e">
        <f t="shared" si="77"/>
        <v>#REF!</v>
      </c>
      <c r="BB157" s="182" t="e">
        <f t="shared" si="77"/>
        <v>#REF!</v>
      </c>
      <c r="BC157" s="182" t="e">
        <f t="shared" si="77"/>
        <v>#REF!</v>
      </c>
      <c r="BD157" s="182" t="e">
        <f t="shared" si="77"/>
        <v>#REF!</v>
      </c>
      <c r="BE157" s="158" t="e">
        <f t="shared" ref="BE157" si="78">SUM(G157:BD157)</f>
        <v>#REF!</v>
      </c>
      <c r="BF157" s="160" t="e">
        <f t="shared" si="67"/>
        <v>#REF!</v>
      </c>
    </row>
    <row r="158" spans="2:58" ht="26.25" x14ac:dyDescent="0.25">
      <c r="D158" s="153"/>
      <c r="E158" s="153"/>
      <c r="F158" s="153"/>
      <c r="AB158" s="253"/>
      <c r="AC158" s="254"/>
      <c r="BE158"/>
      <c r="BF158" s="159"/>
    </row>
    <row r="160" spans="2:58" s="2" customFormat="1" x14ac:dyDescent="0.25">
      <c r="B160" s="280"/>
      <c r="C160" s="279"/>
      <c r="D160" s="268"/>
      <c r="E160" s="268"/>
      <c r="F160" s="268"/>
      <c r="G160" s="269"/>
      <c r="H160" s="279"/>
      <c r="I160" s="268"/>
      <c r="J160" s="268"/>
      <c r="K160" s="268"/>
      <c r="L160" s="269"/>
      <c r="M160" s="279"/>
      <c r="N160" s="268"/>
      <c r="O160" s="269"/>
      <c r="P160" s="267"/>
      <c r="Q160" s="268"/>
      <c r="R160" s="269"/>
      <c r="S160" s="279"/>
      <c r="T160" s="307"/>
      <c r="U160" s="268"/>
      <c r="V160" s="268"/>
      <c r="W160" s="269"/>
      <c r="X160" s="279"/>
      <c r="Y160" s="268"/>
      <c r="Z160" s="279"/>
      <c r="AA160" s="268"/>
      <c r="AB160" s="35"/>
      <c r="AC160" s="5"/>
      <c r="AP160" s="2">
        <f>6.5+5.5+6.5+7.75+6.5+6.5</f>
        <v>39.25</v>
      </c>
      <c r="BE160" s="125"/>
    </row>
    <row r="161" spans="2:57" x14ac:dyDescent="0.25">
      <c r="B161" s="281"/>
      <c r="C161" s="270"/>
      <c r="D161" s="271"/>
      <c r="E161" s="271"/>
      <c r="F161" s="271"/>
      <c r="G161" s="272"/>
      <c r="H161" s="270"/>
      <c r="I161" s="271"/>
      <c r="J161" s="271"/>
      <c r="K161" s="271"/>
      <c r="L161" s="272"/>
      <c r="M161" s="270"/>
      <c r="N161" s="271"/>
      <c r="O161" s="272"/>
      <c r="P161" s="273"/>
      <c r="Q161" s="274"/>
      <c r="R161" s="275"/>
      <c r="S161" s="276"/>
      <c r="T161" s="277"/>
      <c r="U161" s="277"/>
      <c r="V161" s="277"/>
      <c r="W161" s="278"/>
      <c r="X161" s="270"/>
      <c r="Y161" s="271"/>
      <c r="Z161" s="276"/>
      <c r="AA161" s="277"/>
      <c r="AB161" s="33"/>
      <c r="AC161" s="34"/>
      <c r="BE161" s="126"/>
    </row>
  </sheetData>
  <mergeCells count="187">
    <mergeCell ref="B2:D2"/>
    <mergeCell ref="C3:D3"/>
    <mergeCell ref="C4:D4"/>
    <mergeCell ref="C5:D5"/>
    <mergeCell ref="C7:D7"/>
    <mergeCell ref="C8:D8"/>
    <mergeCell ref="C9:D9"/>
    <mergeCell ref="C10:D10"/>
    <mergeCell ref="C6:D6"/>
    <mergeCell ref="B11:B13"/>
    <mergeCell ref="C11:D11"/>
    <mergeCell ref="C12:D12"/>
    <mergeCell ref="C13:D13"/>
    <mergeCell ref="B14:B17"/>
    <mergeCell ref="C14:D14"/>
    <mergeCell ref="C15:D15"/>
    <mergeCell ref="C16:D16"/>
    <mergeCell ref="C17:D17"/>
    <mergeCell ref="B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B31:B34"/>
    <mergeCell ref="C31:D31"/>
    <mergeCell ref="C32:D32"/>
    <mergeCell ref="C33:D33"/>
    <mergeCell ref="C34:D34"/>
    <mergeCell ref="B36:D36"/>
    <mergeCell ref="B28:B30"/>
    <mergeCell ref="C37:D37"/>
    <mergeCell ref="C38:D38"/>
    <mergeCell ref="C39:D39"/>
    <mergeCell ref="C40:D40"/>
    <mergeCell ref="C41:D41"/>
    <mergeCell ref="C42:D42"/>
    <mergeCell ref="C43:D43"/>
    <mergeCell ref="C44:D44"/>
    <mergeCell ref="B50:B51"/>
    <mergeCell ref="C50:D50"/>
    <mergeCell ref="C51:D51"/>
    <mergeCell ref="B53:D53"/>
    <mergeCell ref="C54:D54"/>
    <mergeCell ref="C55:D55"/>
    <mergeCell ref="C45:D45"/>
    <mergeCell ref="C46:D46"/>
    <mergeCell ref="C47:D47"/>
    <mergeCell ref="B48:B49"/>
    <mergeCell ref="C48:D48"/>
    <mergeCell ref="C49:D49"/>
    <mergeCell ref="C63:D63"/>
    <mergeCell ref="C64:D64"/>
    <mergeCell ref="C65:D65"/>
    <mergeCell ref="C66:D66"/>
    <mergeCell ref="B67:B68"/>
    <mergeCell ref="C67:D67"/>
    <mergeCell ref="C68:D68"/>
    <mergeCell ref="C56:D56"/>
    <mergeCell ref="C57:D57"/>
    <mergeCell ref="C58:D58"/>
    <mergeCell ref="C59:D59"/>
    <mergeCell ref="C60:D60"/>
    <mergeCell ref="C61:D61"/>
    <mergeCell ref="C62:D62"/>
    <mergeCell ref="B70:D70"/>
    <mergeCell ref="C71:D71"/>
    <mergeCell ref="C72:D72"/>
    <mergeCell ref="C73:D73"/>
    <mergeCell ref="C74:D74"/>
    <mergeCell ref="C75:D75"/>
    <mergeCell ref="C76:D76"/>
    <mergeCell ref="C77:D77"/>
    <mergeCell ref="C78:D78"/>
    <mergeCell ref="B84:B85"/>
    <mergeCell ref="C84:D84"/>
    <mergeCell ref="C85:D85"/>
    <mergeCell ref="B87:D87"/>
    <mergeCell ref="C88:D88"/>
    <mergeCell ref="C89:D89"/>
    <mergeCell ref="C79:D79"/>
    <mergeCell ref="C80:D80"/>
    <mergeCell ref="C81:D81"/>
    <mergeCell ref="B82:B83"/>
    <mergeCell ref="C82:D82"/>
    <mergeCell ref="C83:D83"/>
    <mergeCell ref="B99:B100"/>
    <mergeCell ref="C99:D99"/>
    <mergeCell ref="C100:D100"/>
    <mergeCell ref="B101:B102"/>
    <mergeCell ref="C101:D101"/>
    <mergeCell ref="C102:D102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B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B118:B119"/>
    <mergeCell ref="C118:D118"/>
    <mergeCell ref="C119:D119"/>
    <mergeCell ref="B121:B124"/>
    <mergeCell ref="C121:I121"/>
    <mergeCell ref="K121:P121"/>
    <mergeCell ref="C123:I123"/>
    <mergeCell ref="K123:P123"/>
    <mergeCell ref="C113:D113"/>
    <mergeCell ref="C114:D114"/>
    <mergeCell ref="C115:D115"/>
    <mergeCell ref="B116:B117"/>
    <mergeCell ref="C116:D116"/>
    <mergeCell ref="C117:D117"/>
    <mergeCell ref="Q123:V123"/>
    <mergeCell ref="W123:AA123"/>
    <mergeCell ref="C124:I124"/>
    <mergeCell ref="K124:P124"/>
    <mergeCell ref="Q124:V124"/>
    <mergeCell ref="W124:AA124"/>
    <mergeCell ref="Q121:V121"/>
    <mergeCell ref="W121:AA121"/>
    <mergeCell ref="C122:I122"/>
    <mergeCell ref="K122:P122"/>
    <mergeCell ref="Q122:V122"/>
    <mergeCell ref="W122:AA122"/>
    <mergeCell ref="C135:C136"/>
    <mergeCell ref="BF135:BF136"/>
    <mergeCell ref="C137:C138"/>
    <mergeCell ref="BF137:BF138"/>
    <mergeCell ref="BF139:BF140"/>
    <mergeCell ref="B126:D126"/>
    <mergeCell ref="B127:B157"/>
    <mergeCell ref="C127:C128"/>
    <mergeCell ref="BF127:BF128"/>
    <mergeCell ref="BF129:BF130"/>
    <mergeCell ref="C131:C132"/>
    <mergeCell ref="BF131:BF132"/>
    <mergeCell ref="C133:C134"/>
    <mergeCell ref="BF133:BF134"/>
    <mergeCell ref="C147:C148"/>
    <mergeCell ref="BF147:BF148"/>
    <mergeCell ref="C149:C150"/>
    <mergeCell ref="BF149:BF150"/>
    <mergeCell ref="C151:C152"/>
    <mergeCell ref="BF151:BF152"/>
    <mergeCell ref="C141:C142"/>
    <mergeCell ref="C145:C146"/>
    <mergeCell ref="BF141:BF142"/>
    <mergeCell ref="BF145:BF146"/>
    <mergeCell ref="B160:B161"/>
    <mergeCell ref="C160:G160"/>
    <mergeCell ref="H160:L160"/>
    <mergeCell ref="M160:O160"/>
    <mergeCell ref="P160:R160"/>
    <mergeCell ref="S160:W160"/>
    <mergeCell ref="C153:C154"/>
    <mergeCell ref="BF153:BF154"/>
    <mergeCell ref="C155:C156"/>
    <mergeCell ref="BF155:BF156"/>
    <mergeCell ref="C157:D157"/>
    <mergeCell ref="AB158:AC158"/>
    <mergeCell ref="X160:Y160"/>
    <mergeCell ref="Z160:AA160"/>
    <mergeCell ref="C161:G161"/>
    <mergeCell ref="H161:L161"/>
    <mergeCell ref="M161:O161"/>
    <mergeCell ref="P161:R161"/>
    <mergeCell ref="S161:W161"/>
    <mergeCell ref="X161:Y161"/>
    <mergeCell ref="Z161:AA161"/>
  </mergeCells>
  <conditionalFormatting sqref="E38:F38 E54:F54 E71:F71 E88:F88 E91:F91 E20:X20 E23:AH23 E57:F57 E74:F74 E3:Z3 E28:G29 G37:BD50 E105:BD118 G3:BD16 G20:BD33 G54:BD67 G71:BD84 G88:BD101 E97:F97">
    <cfRule type="cellIs" dxfId="73" priority="14" operator="equal">
      <formula>"m"</formula>
    </cfRule>
    <cfRule type="cellIs" dxfId="72" priority="15" operator="equal">
      <formula>"b"</formula>
    </cfRule>
  </conditionalFormatting>
  <conditionalFormatting sqref="AJ6">
    <cfRule type="cellIs" dxfId="71" priority="9" operator="equal">
      <formula>"c"</formula>
    </cfRule>
  </conditionalFormatting>
  <conditionalFormatting sqref="C133 D1:XFD1048576 C157:C1048576 C155 C143:C145 C149:C153 C147 B158:B1048576 C1:C131 A1:A1048576 B1:B127 C139:C141 C135 C137">
    <cfRule type="cellIs" dxfId="70" priority="1" operator="equal">
      <formula>"D/MG"</formula>
    </cfRule>
    <cfRule type="cellIs" dxfId="69" priority="3" operator="equal">
      <formula>"DPH"</formula>
    </cfRule>
    <cfRule type="cellIs" dxfId="68" priority="4" operator="equal">
      <formula>"l"</formula>
    </cfRule>
    <cfRule type="cellIs" dxfId="67" priority="7" operator="equal">
      <formula>"s"</formula>
    </cfRule>
    <cfRule type="cellIs" dxfId="66" priority="8" operator="equal">
      <formula>"f"</formula>
    </cfRule>
  </conditionalFormatting>
  <pageMargins left="0" right="0" top="0" bottom="0" header="0.31496062992125984" footer="0.31496062992125984"/>
  <pageSetup paperSize="9" scale="6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6"/>
  <dimension ref="A2:BF161"/>
  <sheetViews>
    <sheetView topLeftCell="B40" zoomScale="75" zoomScaleNormal="75" workbookViewId="0">
      <pane xSplit="3" topLeftCell="E1" activePane="topRight" state="frozen"/>
      <selection activeCell="B1" sqref="B1"/>
      <selection pane="topRight" activeCell="BB90" sqref="BB90"/>
    </sheetView>
  </sheetViews>
  <sheetFormatPr baseColWidth="10" defaultColWidth="3.125" defaultRowHeight="15.75" x14ac:dyDescent="0.25"/>
  <cols>
    <col min="1" max="1" width="2.375" hidden="1" customWidth="1"/>
    <col min="2" max="2" width="14" customWidth="1"/>
    <col min="3" max="3" width="14.5" bestFit="1" customWidth="1"/>
    <col min="4" max="4" width="5.875" customWidth="1"/>
    <col min="5" max="5" width="7.625" customWidth="1"/>
    <col min="6" max="6" width="6.375" customWidth="1"/>
    <col min="7" max="7" width="6" style="2" customWidth="1"/>
    <col min="8" max="8" width="6.75" style="2" customWidth="1"/>
    <col min="9" max="9" width="7.625" style="2" customWidth="1"/>
    <col min="10" max="11" width="6" style="2" customWidth="1"/>
    <col min="12" max="12" width="7.75" style="2" customWidth="1"/>
    <col min="13" max="13" width="7.125" style="2" bestFit="1" customWidth="1"/>
    <col min="14" max="14" width="6.375" style="2" customWidth="1"/>
    <col min="15" max="15" width="7.25" style="2" customWidth="1"/>
    <col min="16" max="16" width="6.625" style="2" customWidth="1"/>
    <col min="17" max="17" width="7.375" style="2" customWidth="1"/>
    <col min="18" max="18" width="7.125" style="2" customWidth="1"/>
    <col min="19" max="19" width="7.625" style="2" customWidth="1"/>
    <col min="20" max="20" width="8.25" style="2" customWidth="1"/>
    <col min="21" max="21" width="7.375" style="2" customWidth="1"/>
    <col min="22" max="23" width="7.625" style="2" customWidth="1"/>
    <col min="24" max="24" width="7.875" style="2" customWidth="1"/>
    <col min="25" max="25" width="8.5" style="2" customWidth="1"/>
    <col min="26" max="26" width="7.625" style="2" bestFit="1" customWidth="1"/>
    <col min="27" max="27" width="6.75" style="2" customWidth="1"/>
    <col min="28" max="28" width="8.375" style="2" customWidth="1"/>
    <col min="29" max="29" width="8.625" customWidth="1"/>
    <col min="30" max="30" width="8.5" customWidth="1"/>
    <col min="31" max="31" width="6.625" customWidth="1"/>
    <col min="32" max="32" width="8.625" style="8" customWidth="1"/>
    <col min="33" max="33" width="8.25" customWidth="1"/>
    <col min="34" max="34" width="7" customWidth="1"/>
    <col min="35" max="35" width="6.5" customWidth="1"/>
    <col min="36" max="36" width="8.875" customWidth="1"/>
    <col min="37" max="37" width="8.125" customWidth="1"/>
    <col min="38" max="38" width="7.875" customWidth="1"/>
    <col min="39" max="39" width="7.75" customWidth="1"/>
    <col min="40" max="40" width="8.25" customWidth="1"/>
    <col min="41" max="41" width="8.125" customWidth="1"/>
    <col min="42" max="42" width="6.875" customWidth="1"/>
    <col min="43" max="43" width="7.25" customWidth="1"/>
    <col min="44" max="44" width="8.125" customWidth="1"/>
    <col min="45" max="45" width="8.375" customWidth="1"/>
    <col min="46" max="46" width="8.125" customWidth="1"/>
    <col min="47" max="47" width="7.625" customWidth="1"/>
    <col min="48" max="48" width="8.375" customWidth="1"/>
    <col min="49" max="49" width="7.875" customWidth="1"/>
    <col min="50" max="50" width="7.125" customWidth="1"/>
    <col min="51" max="52" width="7.875" customWidth="1"/>
    <col min="53" max="53" width="8" customWidth="1"/>
    <col min="54" max="54" width="6.375" customWidth="1"/>
    <col min="55" max="55" width="6.25" customWidth="1"/>
    <col min="56" max="56" width="8.125" customWidth="1"/>
    <col min="57" max="57" width="10.625" style="2" customWidth="1"/>
    <col min="58" max="58" width="7.625" hidden="1" customWidth="1"/>
  </cols>
  <sheetData>
    <row r="2" spans="2:57" s="1" customFormat="1" ht="18.75" x14ac:dyDescent="0.3">
      <c r="B2" s="282" t="s">
        <v>186</v>
      </c>
      <c r="C2" s="283"/>
      <c r="D2" s="283"/>
      <c r="E2" s="131" t="s">
        <v>190</v>
      </c>
      <c r="F2" s="131" t="s">
        <v>189</v>
      </c>
      <c r="G2" s="131" t="s">
        <v>131</v>
      </c>
      <c r="H2" s="11" t="s">
        <v>130</v>
      </c>
      <c r="I2" s="11" t="s">
        <v>132</v>
      </c>
      <c r="J2" s="11" t="s">
        <v>133</v>
      </c>
      <c r="K2" s="11" t="s">
        <v>134</v>
      </c>
      <c r="L2" s="11" t="s">
        <v>135</v>
      </c>
      <c r="M2" s="11" t="s">
        <v>136</v>
      </c>
      <c r="N2" s="11" t="s">
        <v>137</v>
      </c>
      <c r="O2" s="161" t="s">
        <v>138</v>
      </c>
      <c r="P2" s="161" t="s">
        <v>139</v>
      </c>
      <c r="Q2" s="162" t="s">
        <v>140</v>
      </c>
      <c r="R2" s="162" t="s">
        <v>141</v>
      </c>
      <c r="S2" s="161" t="s">
        <v>142</v>
      </c>
      <c r="T2" s="161" t="s">
        <v>143</v>
      </c>
      <c r="U2" s="161" t="s">
        <v>179</v>
      </c>
      <c r="V2" s="161" t="s">
        <v>144</v>
      </c>
      <c r="W2" s="161" t="s">
        <v>145</v>
      </c>
      <c r="X2" s="161" t="s">
        <v>146</v>
      </c>
      <c r="Y2" s="161" t="s">
        <v>147</v>
      </c>
      <c r="Z2" s="161" t="s">
        <v>148</v>
      </c>
      <c r="AA2" s="161" t="s">
        <v>149</v>
      </c>
      <c r="AB2" s="161" t="s">
        <v>150</v>
      </c>
      <c r="AC2" s="161" t="s">
        <v>151</v>
      </c>
      <c r="AD2" s="161" t="s">
        <v>152</v>
      </c>
      <c r="AE2" s="161" t="s">
        <v>153</v>
      </c>
      <c r="AF2" s="161" t="s">
        <v>154</v>
      </c>
      <c r="AG2" s="161" t="s">
        <v>155</v>
      </c>
      <c r="AH2" s="161" t="s">
        <v>156</v>
      </c>
      <c r="AI2" s="161" t="s">
        <v>157</v>
      </c>
      <c r="AJ2" s="161" t="s">
        <v>158</v>
      </c>
      <c r="AK2" s="161" t="s">
        <v>159</v>
      </c>
      <c r="AL2" s="161" t="s">
        <v>160</v>
      </c>
      <c r="AM2" s="161" t="s">
        <v>161</v>
      </c>
      <c r="AN2" s="161" t="s">
        <v>162</v>
      </c>
      <c r="AO2" s="161" t="s">
        <v>163</v>
      </c>
      <c r="AP2" s="161" t="s">
        <v>164</v>
      </c>
      <c r="AQ2" s="161" t="s">
        <v>165</v>
      </c>
      <c r="AR2" s="161" t="s">
        <v>166</v>
      </c>
      <c r="AS2" s="161" t="s">
        <v>180</v>
      </c>
      <c r="AT2" s="161" t="s">
        <v>181</v>
      </c>
      <c r="AU2" s="161" t="s">
        <v>167</v>
      </c>
      <c r="AV2" s="161" t="s">
        <v>168</v>
      </c>
      <c r="AW2" s="161" t="s">
        <v>169</v>
      </c>
      <c r="AX2" s="161" t="s">
        <v>170</v>
      </c>
      <c r="AY2" s="161" t="s">
        <v>171</v>
      </c>
      <c r="AZ2" s="161" t="s">
        <v>172</v>
      </c>
      <c r="BA2" s="161" t="s">
        <v>173</v>
      </c>
      <c r="BB2" s="161" t="s">
        <v>174</v>
      </c>
      <c r="BC2" s="161" t="s">
        <v>175</v>
      </c>
      <c r="BD2" s="161" t="s">
        <v>176</v>
      </c>
      <c r="BE2" s="181" t="s">
        <v>178</v>
      </c>
    </row>
    <row r="3" spans="2:57" ht="18.75" x14ac:dyDescent="0.3">
      <c r="B3" s="194" t="s">
        <v>203</v>
      </c>
      <c r="C3" s="341" t="s">
        <v>194</v>
      </c>
      <c r="D3" s="341"/>
      <c r="E3" s="180"/>
      <c r="F3" s="180"/>
      <c r="G3" s="180" t="s">
        <v>206</v>
      </c>
      <c r="H3" s="180" t="s">
        <v>206</v>
      </c>
      <c r="I3" s="180" t="s">
        <v>206</v>
      </c>
      <c r="J3" s="180" t="s">
        <v>206</v>
      </c>
      <c r="K3" s="180" t="s">
        <v>206</v>
      </c>
      <c r="L3" s="180" t="s">
        <v>206</v>
      </c>
      <c r="M3" s="180" t="s">
        <v>206</v>
      </c>
      <c r="N3" s="180" t="s">
        <v>206</v>
      </c>
      <c r="O3" s="180" t="s">
        <v>206</v>
      </c>
      <c r="P3" s="180" t="s">
        <v>206</v>
      </c>
      <c r="Q3" s="180" t="s">
        <v>206</v>
      </c>
      <c r="R3" s="180" t="s">
        <v>206</v>
      </c>
      <c r="S3" s="180" t="s">
        <v>206</v>
      </c>
      <c r="T3" s="180" t="s">
        <v>206</v>
      </c>
      <c r="U3" s="180" t="s">
        <v>206</v>
      </c>
      <c r="V3" s="180" t="s">
        <v>206</v>
      </c>
      <c r="W3" s="180" t="s">
        <v>206</v>
      </c>
      <c r="X3" s="180" t="s">
        <v>206</v>
      </c>
      <c r="Y3" s="180" t="s">
        <v>206</v>
      </c>
      <c r="Z3" s="180" t="s">
        <v>206</v>
      </c>
      <c r="AA3" s="180" t="s">
        <v>206</v>
      </c>
      <c r="AB3" s="180" t="s">
        <v>206</v>
      </c>
      <c r="AC3" s="180" t="s">
        <v>206</v>
      </c>
      <c r="AD3" s="180" t="s">
        <v>206</v>
      </c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  <c r="BE3" s="181">
        <f t="shared" ref="BE3:BE16" si="0">COUNTA(E3:BD3)*0.25</f>
        <v>6</v>
      </c>
    </row>
    <row r="4" spans="2:57" ht="15.75" customHeight="1" x14ac:dyDescent="0.3">
      <c r="B4" s="195" t="s">
        <v>204</v>
      </c>
      <c r="C4" s="341" t="s">
        <v>195</v>
      </c>
      <c r="D4" s="341"/>
      <c r="E4" s="185"/>
      <c r="F4" s="185"/>
      <c r="G4" s="180"/>
      <c r="H4" s="180"/>
      <c r="I4" s="180"/>
      <c r="J4" s="180"/>
      <c r="K4" s="180"/>
      <c r="L4" s="180"/>
      <c r="M4" s="180"/>
      <c r="N4" s="180"/>
      <c r="O4" s="83"/>
      <c r="P4" s="83"/>
      <c r="Q4" s="83" t="s">
        <v>206</v>
      </c>
      <c r="R4" s="83" t="s">
        <v>206</v>
      </c>
      <c r="S4" s="83" t="s">
        <v>206</v>
      </c>
      <c r="T4" s="83" t="s">
        <v>206</v>
      </c>
      <c r="U4" s="83" t="s">
        <v>206</v>
      </c>
      <c r="V4" s="83" t="s">
        <v>206</v>
      </c>
      <c r="W4" s="83" t="s">
        <v>206</v>
      </c>
      <c r="X4" s="83" t="s">
        <v>206</v>
      </c>
      <c r="Y4" s="83" t="s">
        <v>206</v>
      </c>
      <c r="Z4" s="83" t="s">
        <v>206</v>
      </c>
      <c r="AA4" s="83" t="s">
        <v>206</v>
      </c>
      <c r="AB4" s="83" t="s">
        <v>206</v>
      </c>
      <c r="AC4" s="83" t="s">
        <v>206</v>
      </c>
      <c r="AD4" s="83" t="s">
        <v>206</v>
      </c>
      <c r="AE4" s="83" t="s">
        <v>206</v>
      </c>
      <c r="AF4" s="83" t="s">
        <v>206</v>
      </c>
      <c r="AG4" s="83" t="s">
        <v>206</v>
      </c>
      <c r="AH4" s="83" t="s">
        <v>206</v>
      </c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180"/>
      <c r="AZ4" s="180"/>
      <c r="BA4" s="180"/>
      <c r="BB4" s="180"/>
      <c r="BC4" s="180"/>
      <c r="BD4" s="180"/>
      <c r="BE4" s="181">
        <f t="shared" si="0"/>
        <v>4.5</v>
      </c>
    </row>
    <row r="5" spans="2:57" ht="15.75" customHeight="1" x14ac:dyDescent="0.3">
      <c r="B5" s="196" t="s">
        <v>210</v>
      </c>
      <c r="C5" s="341" t="s">
        <v>196</v>
      </c>
      <c r="D5" s="341"/>
      <c r="E5" s="185"/>
      <c r="F5" s="185"/>
      <c r="G5" s="180" t="s">
        <v>206</v>
      </c>
      <c r="H5" s="180" t="s">
        <v>206</v>
      </c>
      <c r="I5" s="180" t="s">
        <v>206</v>
      </c>
      <c r="J5" s="180" t="s">
        <v>206</v>
      </c>
      <c r="K5" s="180" t="s">
        <v>206</v>
      </c>
      <c r="L5" s="180" t="s">
        <v>206</v>
      </c>
      <c r="M5" s="180" t="s">
        <v>206</v>
      </c>
      <c r="N5" s="180" t="s">
        <v>206</v>
      </c>
      <c r="O5" s="180" t="s">
        <v>206</v>
      </c>
      <c r="P5" s="180" t="s">
        <v>206</v>
      </c>
      <c r="Q5" s="180" t="s">
        <v>206</v>
      </c>
      <c r="R5" s="180" t="s">
        <v>206</v>
      </c>
      <c r="S5" s="180" t="s">
        <v>206</v>
      </c>
      <c r="T5" s="180" t="s">
        <v>206</v>
      </c>
      <c r="U5" s="180" t="s">
        <v>206</v>
      </c>
      <c r="V5" s="180" t="s">
        <v>206</v>
      </c>
      <c r="W5" s="180" t="s">
        <v>206</v>
      </c>
      <c r="X5" s="180" t="s">
        <v>206</v>
      </c>
      <c r="Y5" s="180" t="s">
        <v>206</v>
      </c>
      <c r="Z5" s="180" t="s">
        <v>206</v>
      </c>
      <c r="AA5" s="180" t="s">
        <v>206</v>
      </c>
      <c r="AB5" s="180" t="s">
        <v>206</v>
      </c>
      <c r="AC5" s="180" t="s">
        <v>206</v>
      </c>
      <c r="AD5" s="180" t="s">
        <v>206</v>
      </c>
      <c r="AE5" s="180" t="s">
        <v>206</v>
      </c>
      <c r="AF5" s="180" t="s">
        <v>206</v>
      </c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81">
        <f t="shared" si="0"/>
        <v>6.5</v>
      </c>
    </row>
    <row r="6" spans="2:57" ht="15.75" customHeight="1" x14ac:dyDescent="0.25">
      <c r="B6" s="193"/>
      <c r="C6" s="341" t="s">
        <v>119</v>
      </c>
      <c r="D6" s="341"/>
      <c r="E6" s="185" t="s">
        <v>206</v>
      </c>
      <c r="F6" s="185" t="s">
        <v>206</v>
      </c>
      <c r="G6" s="180" t="s">
        <v>206</v>
      </c>
      <c r="H6" s="180" t="s">
        <v>206</v>
      </c>
      <c r="I6" s="180" t="s">
        <v>206</v>
      </c>
      <c r="J6" s="180" t="s">
        <v>206</v>
      </c>
      <c r="K6" s="180" t="s">
        <v>206</v>
      </c>
      <c r="L6" s="180" t="s">
        <v>206</v>
      </c>
      <c r="M6" s="180" t="s">
        <v>206</v>
      </c>
      <c r="N6" s="180" t="s">
        <v>206</v>
      </c>
      <c r="O6" s="180" t="s">
        <v>206</v>
      </c>
      <c r="P6" s="180" t="s">
        <v>206</v>
      </c>
      <c r="Q6" s="180" t="s">
        <v>206</v>
      </c>
      <c r="R6" s="180" t="s">
        <v>206</v>
      </c>
      <c r="S6" s="180" t="s">
        <v>206</v>
      </c>
      <c r="T6" s="180" t="s">
        <v>206</v>
      </c>
      <c r="U6" s="180" t="s">
        <v>206</v>
      </c>
      <c r="V6" s="180" t="s">
        <v>206</v>
      </c>
      <c r="W6" s="180" t="s">
        <v>206</v>
      </c>
      <c r="X6" s="180" t="s">
        <v>206</v>
      </c>
      <c r="Y6" s="180" t="s">
        <v>206</v>
      </c>
      <c r="Z6" s="180" t="s">
        <v>206</v>
      </c>
      <c r="AA6" s="180" t="s">
        <v>206</v>
      </c>
      <c r="AB6" s="180" t="s">
        <v>206</v>
      </c>
      <c r="AC6" s="180"/>
      <c r="AD6" s="180"/>
      <c r="AE6" s="180"/>
      <c r="AF6" s="180"/>
      <c r="AG6" s="180"/>
      <c r="AH6" s="180"/>
      <c r="AI6" s="180"/>
      <c r="AJ6" s="180"/>
      <c r="AK6" s="83" t="s">
        <v>206</v>
      </c>
      <c r="AL6" s="180" t="s">
        <v>206</v>
      </c>
      <c r="AM6" s="180" t="s">
        <v>206</v>
      </c>
      <c r="AN6" s="180" t="s">
        <v>206</v>
      </c>
      <c r="AO6" s="180" t="s">
        <v>206</v>
      </c>
      <c r="AP6" s="180" t="s">
        <v>206</v>
      </c>
      <c r="AQ6" s="180" t="s">
        <v>206</v>
      </c>
      <c r="AR6" s="180" t="s">
        <v>206</v>
      </c>
      <c r="AS6" s="180" t="s">
        <v>206</v>
      </c>
      <c r="AT6" s="180" t="s">
        <v>206</v>
      </c>
      <c r="AU6" s="180" t="s">
        <v>206</v>
      </c>
      <c r="AV6" s="180" t="s">
        <v>206</v>
      </c>
      <c r="AW6" s="180" t="s">
        <v>206</v>
      </c>
      <c r="AX6" s="180" t="s">
        <v>206</v>
      </c>
      <c r="AY6" s="180"/>
      <c r="AZ6" s="180"/>
      <c r="BA6" s="180"/>
      <c r="BB6" s="180"/>
      <c r="BC6" s="180"/>
      <c r="BD6" s="180"/>
      <c r="BE6" s="181">
        <f t="shared" si="0"/>
        <v>9.5</v>
      </c>
    </row>
    <row r="7" spans="2:57" ht="15.75" customHeight="1" x14ac:dyDescent="0.3">
      <c r="B7" s="192" t="s">
        <v>211</v>
      </c>
      <c r="C7" s="342" t="s">
        <v>197</v>
      </c>
      <c r="D7" s="342"/>
      <c r="E7" s="185" t="s">
        <v>211</v>
      </c>
      <c r="F7" s="185" t="s">
        <v>211</v>
      </c>
      <c r="G7" s="185" t="s">
        <v>211</v>
      </c>
      <c r="H7" s="185" t="s">
        <v>211</v>
      </c>
      <c r="I7" s="185" t="s">
        <v>211</v>
      </c>
      <c r="J7" s="185" t="s">
        <v>211</v>
      </c>
      <c r="K7" s="185" t="s">
        <v>211</v>
      </c>
      <c r="L7" s="185" t="s">
        <v>211</v>
      </c>
      <c r="M7" s="185" t="s">
        <v>211</v>
      </c>
      <c r="N7" s="185" t="s">
        <v>211</v>
      </c>
      <c r="O7" s="185" t="s">
        <v>211</v>
      </c>
      <c r="P7" s="185" t="s">
        <v>211</v>
      </c>
      <c r="Q7" s="185" t="s">
        <v>211</v>
      </c>
      <c r="R7" s="185" t="s">
        <v>211</v>
      </c>
      <c r="S7" s="185" t="s">
        <v>211</v>
      </c>
      <c r="T7" s="185" t="s">
        <v>211</v>
      </c>
      <c r="U7" s="185" t="s">
        <v>211</v>
      </c>
      <c r="V7" s="185" t="s">
        <v>211</v>
      </c>
      <c r="W7" s="185" t="s">
        <v>211</v>
      </c>
      <c r="X7" s="185" t="s">
        <v>211</v>
      </c>
      <c r="Y7" s="185" t="s">
        <v>211</v>
      </c>
      <c r="Z7" s="185" t="s">
        <v>211</v>
      </c>
      <c r="AA7" s="185" t="s">
        <v>211</v>
      </c>
      <c r="AB7" s="185" t="s">
        <v>211</v>
      </c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0"/>
      <c r="BA7" s="180"/>
      <c r="BB7" s="180"/>
      <c r="BC7" s="180"/>
      <c r="BD7" s="180"/>
      <c r="BE7" s="181">
        <f t="shared" si="0"/>
        <v>6</v>
      </c>
    </row>
    <row r="8" spans="2:57" ht="15.75" customHeight="1" x14ac:dyDescent="0.25">
      <c r="B8" s="176"/>
      <c r="C8" s="343" t="s">
        <v>198</v>
      </c>
      <c r="D8" s="344"/>
      <c r="E8" s="187" t="s">
        <v>208</v>
      </c>
      <c r="F8" s="187" t="s">
        <v>208</v>
      </c>
      <c r="G8" s="187" t="s">
        <v>208</v>
      </c>
      <c r="H8" s="187" t="s">
        <v>208</v>
      </c>
      <c r="I8" s="187" t="s">
        <v>208</v>
      </c>
      <c r="J8" s="187" t="s">
        <v>208</v>
      </c>
      <c r="K8" s="187" t="s">
        <v>208</v>
      </c>
      <c r="L8" s="187" t="s">
        <v>208</v>
      </c>
      <c r="M8" s="187" t="s">
        <v>208</v>
      </c>
      <c r="N8" s="187" t="s">
        <v>208</v>
      </c>
      <c r="O8" s="187" t="s">
        <v>208</v>
      </c>
      <c r="P8" s="187" t="s">
        <v>208</v>
      </c>
      <c r="Q8" s="187" t="s">
        <v>208</v>
      </c>
      <c r="R8" s="187" t="s">
        <v>208</v>
      </c>
      <c r="S8" s="187" t="s">
        <v>208</v>
      </c>
      <c r="T8" s="187" t="s">
        <v>208</v>
      </c>
      <c r="U8" s="187" t="s">
        <v>208</v>
      </c>
      <c r="V8" s="187" t="s">
        <v>208</v>
      </c>
      <c r="W8" s="187" t="s">
        <v>208</v>
      </c>
      <c r="X8" s="187" t="s">
        <v>208</v>
      </c>
      <c r="Y8" s="187" t="s">
        <v>208</v>
      </c>
      <c r="Z8" s="187" t="s">
        <v>208</v>
      </c>
      <c r="AA8" s="187" t="s">
        <v>208</v>
      </c>
      <c r="AB8" s="187" t="s">
        <v>208</v>
      </c>
      <c r="AC8" s="187" t="s">
        <v>208</v>
      </c>
      <c r="AD8" s="187" t="s">
        <v>208</v>
      </c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180"/>
      <c r="BE8" s="181">
        <f t="shared" si="0"/>
        <v>6.5</v>
      </c>
    </row>
    <row r="9" spans="2:57" ht="15.75" customHeight="1" x14ac:dyDescent="0.25">
      <c r="B9" s="176"/>
      <c r="C9" s="345" t="s">
        <v>199</v>
      </c>
      <c r="D9" s="345"/>
      <c r="E9" s="187"/>
      <c r="F9" s="187"/>
      <c r="G9" s="180" t="s">
        <v>208</v>
      </c>
      <c r="H9" s="180" t="s">
        <v>208</v>
      </c>
      <c r="I9" s="180" t="s">
        <v>208</v>
      </c>
      <c r="J9" s="180" t="s">
        <v>208</v>
      </c>
      <c r="K9" s="180" t="s">
        <v>208</v>
      </c>
      <c r="L9" s="180" t="s">
        <v>208</v>
      </c>
      <c r="M9" s="180" t="s">
        <v>208</v>
      </c>
      <c r="N9" s="180" t="s">
        <v>208</v>
      </c>
      <c r="O9" s="180" t="s">
        <v>208</v>
      </c>
      <c r="P9" s="180" t="s">
        <v>208</v>
      </c>
      <c r="Q9" s="180" t="s">
        <v>208</v>
      </c>
      <c r="R9" s="180" t="s">
        <v>208</v>
      </c>
      <c r="S9" s="180" t="s">
        <v>208</v>
      </c>
      <c r="T9" s="180" t="s">
        <v>208</v>
      </c>
      <c r="U9" s="180" t="s">
        <v>208</v>
      </c>
      <c r="V9" s="180" t="s">
        <v>208</v>
      </c>
      <c r="W9" s="180" t="s">
        <v>208</v>
      </c>
      <c r="X9" s="180" t="s">
        <v>208</v>
      </c>
      <c r="Y9" s="180" t="s">
        <v>208</v>
      </c>
      <c r="Z9" s="180" t="s">
        <v>208</v>
      </c>
      <c r="AA9" s="180" t="s">
        <v>208</v>
      </c>
      <c r="AB9" s="180" t="s">
        <v>208</v>
      </c>
      <c r="AC9" s="180" t="s">
        <v>208</v>
      </c>
      <c r="AD9" s="180" t="s">
        <v>208</v>
      </c>
      <c r="AE9" s="180" t="s">
        <v>208</v>
      </c>
      <c r="AF9" s="180" t="s">
        <v>208</v>
      </c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1">
        <f t="shared" si="0"/>
        <v>6.5</v>
      </c>
    </row>
    <row r="10" spans="2:57" ht="15.75" customHeight="1" x14ac:dyDescent="0.25">
      <c r="B10" s="176"/>
      <c r="C10" s="346" t="s">
        <v>200</v>
      </c>
      <c r="D10" s="346"/>
      <c r="E10" s="187" t="s">
        <v>207</v>
      </c>
      <c r="F10" s="187" t="s">
        <v>207</v>
      </c>
      <c r="G10" s="180" t="s">
        <v>207</v>
      </c>
      <c r="H10" s="180" t="s">
        <v>207</v>
      </c>
      <c r="I10" s="180" t="s">
        <v>207</v>
      </c>
      <c r="J10" s="180" t="s">
        <v>207</v>
      </c>
      <c r="K10" s="180" t="s">
        <v>207</v>
      </c>
      <c r="L10" s="180" t="s">
        <v>207</v>
      </c>
      <c r="M10" s="180" t="s">
        <v>207</v>
      </c>
      <c r="N10" s="180" t="s">
        <v>207</v>
      </c>
      <c r="O10" s="180" t="s">
        <v>207</v>
      </c>
      <c r="P10" s="180" t="s">
        <v>207</v>
      </c>
      <c r="Q10" s="180" t="s">
        <v>207</v>
      </c>
      <c r="R10" s="180" t="s">
        <v>207</v>
      </c>
      <c r="S10" s="180" t="s">
        <v>207</v>
      </c>
      <c r="T10" s="180" t="s">
        <v>207</v>
      </c>
      <c r="U10" s="180" t="s">
        <v>207</v>
      </c>
      <c r="V10" s="180" t="s">
        <v>207</v>
      </c>
      <c r="W10" s="180" t="s">
        <v>207</v>
      </c>
      <c r="X10" s="180" t="s">
        <v>207</v>
      </c>
      <c r="Y10" s="180" t="s">
        <v>207</v>
      </c>
      <c r="Z10" s="180" t="s">
        <v>207</v>
      </c>
      <c r="AA10" s="180" t="s">
        <v>207</v>
      </c>
      <c r="AB10" s="180" t="s">
        <v>207</v>
      </c>
      <c r="AC10" s="180" t="s">
        <v>207</v>
      </c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1">
        <f t="shared" si="0"/>
        <v>6.25</v>
      </c>
    </row>
    <row r="11" spans="2:57" ht="15.75" customHeight="1" x14ac:dyDescent="0.25">
      <c r="B11" s="284"/>
      <c r="C11" s="339" t="s">
        <v>201</v>
      </c>
      <c r="D11" s="340"/>
      <c r="E11" s="187"/>
      <c r="F11" s="187" t="s">
        <v>207</v>
      </c>
      <c r="G11" s="180" t="s">
        <v>207</v>
      </c>
      <c r="H11" s="180" t="s">
        <v>207</v>
      </c>
      <c r="I11" s="180" t="s">
        <v>207</v>
      </c>
      <c r="J11" s="180" t="s">
        <v>207</v>
      </c>
      <c r="K11" s="180" t="s">
        <v>207</v>
      </c>
      <c r="L11" s="180" t="s">
        <v>207</v>
      </c>
      <c r="M11" s="180" t="s">
        <v>207</v>
      </c>
      <c r="N11" s="180" t="s">
        <v>207</v>
      </c>
      <c r="O11" s="180" t="s">
        <v>207</v>
      </c>
      <c r="P11" s="180" t="s">
        <v>207</v>
      </c>
      <c r="Q11" s="180" t="s">
        <v>207</v>
      </c>
      <c r="R11" s="180" t="s">
        <v>207</v>
      </c>
      <c r="S11" s="180" t="s">
        <v>207</v>
      </c>
      <c r="T11" s="180" t="s">
        <v>207</v>
      </c>
      <c r="U11" s="180" t="s">
        <v>207</v>
      </c>
      <c r="V11" s="180" t="s">
        <v>207</v>
      </c>
      <c r="W11" s="180" t="s">
        <v>207</v>
      </c>
      <c r="X11" s="180" t="s">
        <v>207</v>
      </c>
      <c r="Y11" s="180" t="s">
        <v>207</v>
      </c>
      <c r="Z11" s="180" t="s">
        <v>207</v>
      </c>
      <c r="AA11" s="180" t="s">
        <v>207</v>
      </c>
      <c r="AB11" s="180" t="s">
        <v>207</v>
      </c>
      <c r="AC11" s="180" t="s">
        <v>207</v>
      </c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1">
        <f t="shared" si="0"/>
        <v>6</v>
      </c>
    </row>
    <row r="12" spans="2:57" ht="15.75" hidden="1" customHeight="1" x14ac:dyDescent="0.25">
      <c r="B12" s="284"/>
      <c r="C12" s="347" t="s">
        <v>202</v>
      </c>
      <c r="D12" s="347"/>
      <c r="E12" s="187"/>
      <c r="F12" s="187"/>
      <c r="G12" s="180"/>
      <c r="H12" s="180"/>
      <c r="I12" s="180"/>
      <c r="J12" s="180"/>
      <c r="K12" s="180"/>
      <c r="L12" s="83"/>
      <c r="M12" s="180"/>
      <c r="N12" s="180"/>
      <c r="O12" s="180"/>
      <c r="P12" s="180"/>
      <c r="Q12" s="180" t="s">
        <v>212</v>
      </c>
      <c r="R12" s="180" t="s">
        <v>212</v>
      </c>
      <c r="S12" s="180" t="s">
        <v>212</v>
      </c>
      <c r="T12" s="180" t="s">
        <v>212</v>
      </c>
      <c r="U12" s="180" t="s">
        <v>212</v>
      </c>
      <c r="V12" s="180" t="s">
        <v>212</v>
      </c>
      <c r="W12" s="180" t="s">
        <v>212</v>
      </c>
      <c r="X12" s="180" t="s">
        <v>212</v>
      </c>
      <c r="Y12" s="180" t="s">
        <v>212</v>
      </c>
      <c r="Z12" s="180" t="s">
        <v>212</v>
      </c>
      <c r="AA12" s="180" t="s">
        <v>212</v>
      </c>
      <c r="AB12" s="180" t="s">
        <v>212</v>
      </c>
      <c r="AC12" s="180" t="s">
        <v>212</v>
      </c>
      <c r="AD12" s="180" t="s">
        <v>212</v>
      </c>
      <c r="AE12" s="180" t="s">
        <v>212</v>
      </c>
      <c r="AF12" s="180" t="s">
        <v>212</v>
      </c>
      <c r="AG12" s="180" t="s">
        <v>212</v>
      </c>
      <c r="AH12" s="180" t="s">
        <v>212</v>
      </c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181">
        <f t="shared" si="0"/>
        <v>4.5</v>
      </c>
    </row>
    <row r="13" spans="2:57" ht="15.75" hidden="1" customHeight="1" x14ac:dyDescent="0.25">
      <c r="B13" s="284"/>
      <c r="C13" s="320"/>
      <c r="D13" s="320"/>
      <c r="E13" s="187"/>
      <c r="F13" s="187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1">
        <f t="shared" si="0"/>
        <v>0</v>
      </c>
    </row>
    <row r="14" spans="2:57" ht="15.75" hidden="1" customHeight="1" x14ac:dyDescent="0.25">
      <c r="B14" s="284"/>
      <c r="C14" s="315"/>
      <c r="D14" s="315"/>
      <c r="E14" s="185"/>
      <c r="F14" s="185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1">
        <f t="shared" si="0"/>
        <v>0</v>
      </c>
    </row>
    <row r="15" spans="2:57" ht="15.75" hidden="1" customHeight="1" x14ac:dyDescent="0.25">
      <c r="B15" s="284"/>
      <c r="C15" s="315"/>
      <c r="D15" s="315"/>
      <c r="E15" s="185"/>
      <c r="F15" s="185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1">
        <f t="shared" si="0"/>
        <v>0</v>
      </c>
    </row>
    <row r="16" spans="2:57" ht="15.75" hidden="1" customHeight="1" x14ac:dyDescent="0.25">
      <c r="B16" s="284"/>
      <c r="C16" s="316"/>
      <c r="D16" s="317"/>
      <c r="E16" s="188"/>
      <c r="F16" s="188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B16" s="180"/>
      <c r="BC16" s="180"/>
      <c r="BD16" s="180"/>
      <c r="BE16" s="181">
        <f t="shared" si="0"/>
        <v>0</v>
      </c>
    </row>
    <row r="17" spans="2:57" ht="15.75" customHeight="1" x14ac:dyDescent="0.25">
      <c r="B17" s="285"/>
      <c r="C17" s="291" t="s">
        <v>0</v>
      </c>
      <c r="D17" s="291"/>
      <c r="E17" s="180">
        <f t="shared" ref="E17:F17" si="1">COUNTA(E3:E15)*0.25</f>
        <v>1</v>
      </c>
      <c r="F17" s="180">
        <f t="shared" si="1"/>
        <v>1.25</v>
      </c>
      <c r="G17" s="180">
        <f>COUNTA(G3:G15)*0.25</f>
        <v>2</v>
      </c>
      <c r="H17" s="180">
        <f t="shared" ref="H17:BD17" si="2">COUNTA(H3:H15)*0.25</f>
        <v>2</v>
      </c>
      <c r="I17" s="180">
        <f t="shared" si="2"/>
        <v>2</v>
      </c>
      <c r="J17" s="180">
        <f t="shared" si="2"/>
        <v>2</v>
      </c>
      <c r="K17" s="180">
        <f t="shared" si="2"/>
        <v>2</v>
      </c>
      <c r="L17" s="180">
        <f t="shared" si="2"/>
        <v>2</v>
      </c>
      <c r="M17" s="180">
        <f t="shared" si="2"/>
        <v>2</v>
      </c>
      <c r="N17" s="180">
        <f t="shared" si="2"/>
        <v>2</v>
      </c>
      <c r="O17" s="180">
        <f t="shared" si="2"/>
        <v>2</v>
      </c>
      <c r="P17" s="180">
        <f t="shared" si="2"/>
        <v>2</v>
      </c>
      <c r="Q17" s="180">
        <f t="shared" si="2"/>
        <v>2.5</v>
      </c>
      <c r="R17" s="180">
        <f t="shared" si="2"/>
        <v>2.5</v>
      </c>
      <c r="S17" s="180">
        <f t="shared" si="2"/>
        <v>2.5</v>
      </c>
      <c r="T17" s="180">
        <f t="shared" si="2"/>
        <v>2.5</v>
      </c>
      <c r="U17" s="180">
        <f t="shared" si="2"/>
        <v>2.5</v>
      </c>
      <c r="V17" s="180">
        <f t="shared" si="2"/>
        <v>2.5</v>
      </c>
      <c r="W17" s="180">
        <f t="shared" si="2"/>
        <v>2.5</v>
      </c>
      <c r="X17" s="180">
        <f t="shared" si="2"/>
        <v>2.5</v>
      </c>
      <c r="Y17" s="180">
        <f t="shared" si="2"/>
        <v>2.5</v>
      </c>
      <c r="Z17" s="180">
        <f t="shared" si="2"/>
        <v>2.5</v>
      </c>
      <c r="AA17" s="180">
        <f t="shared" si="2"/>
        <v>2.5</v>
      </c>
      <c r="AB17" s="180">
        <f t="shared" si="2"/>
        <v>2.5</v>
      </c>
      <c r="AC17" s="180">
        <f t="shared" si="2"/>
        <v>2</v>
      </c>
      <c r="AD17" s="180">
        <f t="shared" si="2"/>
        <v>1.5</v>
      </c>
      <c r="AE17" s="180">
        <f t="shared" si="2"/>
        <v>1</v>
      </c>
      <c r="AF17" s="180">
        <f t="shared" si="2"/>
        <v>1</v>
      </c>
      <c r="AG17" s="180">
        <f t="shared" si="2"/>
        <v>0.5</v>
      </c>
      <c r="AH17" s="180">
        <f t="shared" si="2"/>
        <v>0.5</v>
      </c>
      <c r="AI17" s="180">
        <f t="shared" si="2"/>
        <v>0</v>
      </c>
      <c r="AJ17" s="180">
        <f t="shared" si="2"/>
        <v>0</v>
      </c>
      <c r="AK17" s="180">
        <f t="shared" si="2"/>
        <v>0.25</v>
      </c>
      <c r="AL17" s="180">
        <f t="shared" si="2"/>
        <v>0.25</v>
      </c>
      <c r="AM17" s="180">
        <f t="shared" si="2"/>
        <v>0.25</v>
      </c>
      <c r="AN17" s="180">
        <f t="shared" si="2"/>
        <v>0.25</v>
      </c>
      <c r="AO17" s="180">
        <f t="shared" si="2"/>
        <v>0.25</v>
      </c>
      <c r="AP17" s="180">
        <f t="shared" si="2"/>
        <v>0.25</v>
      </c>
      <c r="AQ17" s="180">
        <f t="shared" si="2"/>
        <v>0.25</v>
      </c>
      <c r="AR17" s="180">
        <f t="shared" si="2"/>
        <v>0.25</v>
      </c>
      <c r="AS17" s="180">
        <f t="shared" si="2"/>
        <v>0.25</v>
      </c>
      <c r="AT17" s="180">
        <f t="shared" si="2"/>
        <v>0.25</v>
      </c>
      <c r="AU17" s="180">
        <f t="shared" si="2"/>
        <v>0.25</v>
      </c>
      <c r="AV17" s="180">
        <f t="shared" si="2"/>
        <v>0.25</v>
      </c>
      <c r="AW17" s="180">
        <f t="shared" si="2"/>
        <v>0.25</v>
      </c>
      <c r="AX17" s="180">
        <f t="shared" si="2"/>
        <v>0.25</v>
      </c>
      <c r="AY17" s="180">
        <f t="shared" si="2"/>
        <v>0</v>
      </c>
      <c r="AZ17" s="180">
        <f t="shared" si="2"/>
        <v>0</v>
      </c>
      <c r="BA17" s="180">
        <f t="shared" si="2"/>
        <v>0</v>
      </c>
      <c r="BB17" s="180">
        <f t="shared" si="2"/>
        <v>0</v>
      </c>
      <c r="BC17" s="180">
        <f t="shared" si="2"/>
        <v>0</v>
      </c>
      <c r="BD17" s="180">
        <f t="shared" si="2"/>
        <v>0</v>
      </c>
      <c r="BE17" s="181">
        <f>SUM(E17:BD17)</f>
        <v>62.25</v>
      </c>
    </row>
    <row r="18" spans="2:57" x14ac:dyDescent="0.25">
      <c r="G18" s="5" t="s">
        <v>82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18"/>
    </row>
    <row r="19" spans="2:57" s="1" customFormat="1" ht="18.75" x14ac:dyDescent="0.3">
      <c r="B19" s="282" t="s">
        <v>185</v>
      </c>
      <c r="C19" s="283"/>
      <c r="D19" s="283"/>
      <c r="E19" s="131" t="s">
        <v>190</v>
      </c>
      <c r="F19" s="131" t="s">
        <v>189</v>
      </c>
      <c r="G19" s="131" t="s">
        <v>131</v>
      </c>
      <c r="H19" s="11" t="s">
        <v>130</v>
      </c>
      <c r="I19" s="11" t="s">
        <v>132</v>
      </c>
      <c r="J19" s="11" t="s">
        <v>133</v>
      </c>
      <c r="K19" s="11" t="s">
        <v>134</v>
      </c>
      <c r="L19" s="11" t="s">
        <v>135</v>
      </c>
      <c r="M19" s="11" t="s">
        <v>136</v>
      </c>
      <c r="N19" s="11" t="s">
        <v>137</v>
      </c>
      <c r="O19" s="161" t="s">
        <v>138</v>
      </c>
      <c r="P19" s="161" t="s">
        <v>139</v>
      </c>
      <c r="Q19" s="162" t="s">
        <v>140</v>
      </c>
      <c r="R19" s="162" t="s">
        <v>141</v>
      </c>
      <c r="S19" s="161" t="s">
        <v>142</v>
      </c>
      <c r="T19" s="161" t="s">
        <v>143</v>
      </c>
      <c r="U19" s="161" t="s">
        <v>179</v>
      </c>
      <c r="V19" s="161" t="s">
        <v>144</v>
      </c>
      <c r="W19" s="161" t="s">
        <v>145</v>
      </c>
      <c r="X19" s="161" t="s">
        <v>146</v>
      </c>
      <c r="Y19" s="161" t="s">
        <v>147</v>
      </c>
      <c r="Z19" s="161" t="s">
        <v>148</v>
      </c>
      <c r="AA19" s="161" t="s">
        <v>149</v>
      </c>
      <c r="AB19" s="161" t="s">
        <v>150</v>
      </c>
      <c r="AC19" s="161" t="s">
        <v>151</v>
      </c>
      <c r="AD19" s="161" t="s">
        <v>152</v>
      </c>
      <c r="AE19" s="161" t="s">
        <v>153</v>
      </c>
      <c r="AF19" s="161" t="s">
        <v>154</v>
      </c>
      <c r="AG19" s="161" t="s">
        <v>155</v>
      </c>
      <c r="AH19" s="161" t="s">
        <v>156</v>
      </c>
      <c r="AI19" s="161" t="s">
        <v>157</v>
      </c>
      <c r="AJ19" s="161" t="s">
        <v>158</v>
      </c>
      <c r="AK19" s="161" t="s">
        <v>159</v>
      </c>
      <c r="AL19" s="161" t="s">
        <v>160</v>
      </c>
      <c r="AM19" s="161" t="s">
        <v>161</v>
      </c>
      <c r="AN19" s="161" t="s">
        <v>162</v>
      </c>
      <c r="AO19" s="161" t="s">
        <v>163</v>
      </c>
      <c r="AP19" s="161" t="s">
        <v>164</v>
      </c>
      <c r="AQ19" s="161" t="s">
        <v>165</v>
      </c>
      <c r="AR19" s="161" t="s">
        <v>166</v>
      </c>
      <c r="AS19" s="161" t="s">
        <v>180</v>
      </c>
      <c r="AT19" s="161" t="s">
        <v>181</v>
      </c>
      <c r="AU19" s="161" t="s">
        <v>167</v>
      </c>
      <c r="AV19" s="161" t="s">
        <v>168</v>
      </c>
      <c r="AW19" s="161" t="s">
        <v>169</v>
      </c>
      <c r="AX19" s="161" t="s">
        <v>170</v>
      </c>
      <c r="AY19" s="161" t="s">
        <v>171</v>
      </c>
      <c r="AZ19" s="161" t="s">
        <v>172</v>
      </c>
      <c r="BA19" s="161" t="s">
        <v>173</v>
      </c>
      <c r="BB19" s="161" t="s">
        <v>174</v>
      </c>
      <c r="BC19" s="161" t="s">
        <v>175</v>
      </c>
      <c r="BD19" s="161" t="s">
        <v>176</v>
      </c>
      <c r="BE19" s="181" t="s">
        <v>178</v>
      </c>
    </row>
    <row r="20" spans="2:57" ht="18.75" x14ac:dyDescent="0.3">
      <c r="B20" s="194" t="s">
        <v>203</v>
      </c>
      <c r="C20" s="341" t="s">
        <v>194</v>
      </c>
      <c r="D20" s="341"/>
      <c r="E20" s="180"/>
      <c r="F20" s="180"/>
      <c r="G20" s="180" t="s">
        <v>206</v>
      </c>
      <c r="H20" s="180" t="s">
        <v>206</v>
      </c>
      <c r="I20" s="180" t="s">
        <v>206</v>
      </c>
      <c r="J20" s="180" t="s">
        <v>206</v>
      </c>
      <c r="K20" s="180" t="s">
        <v>206</v>
      </c>
      <c r="L20" s="180" t="s">
        <v>206</v>
      </c>
      <c r="M20" s="180" t="s">
        <v>206</v>
      </c>
      <c r="N20" s="180" t="s">
        <v>206</v>
      </c>
      <c r="O20" s="180" t="s">
        <v>206</v>
      </c>
      <c r="P20" s="180" t="s">
        <v>206</v>
      </c>
      <c r="Q20" s="180" t="s">
        <v>206</v>
      </c>
      <c r="R20" s="180" t="s">
        <v>206</v>
      </c>
      <c r="S20" s="180" t="s">
        <v>206</v>
      </c>
      <c r="T20" s="180" t="s">
        <v>206</v>
      </c>
      <c r="U20" s="180" t="s">
        <v>206</v>
      </c>
      <c r="V20" s="180" t="s">
        <v>206</v>
      </c>
      <c r="W20" s="180" t="s">
        <v>206</v>
      </c>
      <c r="X20" s="180" t="s">
        <v>206</v>
      </c>
      <c r="Y20" s="180" t="s">
        <v>206</v>
      </c>
      <c r="Z20" s="180" t="s">
        <v>206</v>
      </c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34">
        <f t="shared" ref="BE20:BE33" si="3">COUNTA(E20:BD20)*0.25</f>
        <v>5</v>
      </c>
    </row>
    <row r="21" spans="2:57" ht="15.75" customHeight="1" x14ac:dyDescent="0.3">
      <c r="B21" s="195" t="s">
        <v>204</v>
      </c>
      <c r="C21" s="341" t="s">
        <v>195</v>
      </c>
      <c r="D21" s="341"/>
      <c r="E21" s="185"/>
      <c r="F21" s="185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34">
        <f t="shared" si="3"/>
        <v>0</v>
      </c>
    </row>
    <row r="22" spans="2:57" ht="15.75" customHeight="1" x14ac:dyDescent="0.3">
      <c r="B22" s="196" t="s">
        <v>210</v>
      </c>
      <c r="C22" s="341" t="s">
        <v>196</v>
      </c>
      <c r="D22" s="341"/>
      <c r="E22" s="185"/>
      <c r="F22" s="185"/>
      <c r="G22" s="180" t="s">
        <v>206</v>
      </c>
      <c r="H22" s="180" t="s">
        <v>206</v>
      </c>
      <c r="I22" s="191" t="s">
        <v>206</v>
      </c>
      <c r="J22" s="191" t="s">
        <v>206</v>
      </c>
      <c r="K22" s="191" t="s">
        <v>206</v>
      </c>
      <c r="L22" s="191" t="s">
        <v>206</v>
      </c>
      <c r="M22" s="191" t="s">
        <v>206</v>
      </c>
      <c r="N22" s="191" t="s">
        <v>206</v>
      </c>
      <c r="O22" s="191" t="s">
        <v>206</v>
      </c>
      <c r="P22" s="191" t="s">
        <v>206</v>
      </c>
      <c r="Q22" s="191" t="s">
        <v>206</v>
      </c>
      <c r="R22" s="191" t="s">
        <v>206</v>
      </c>
      <c r="S22" s="191" t="s">
        <v>206</v>
      </c>
      <c r="T22" s="191" t="s">
        <v>206</v>
      </c>
      <c r="U22" s="180" t="s">
        <v>206</v>
      </c>
      <c r="V22" s="180" t="s">
        <v>206</v>
      </c>
      <c r="W22" s="180" t="s">
        <v>206</v>
      </c>
      <c r="X22" s="180" t="s">
        <v>206</v>
      </c>
      <c r="Y22" s="180" t="s">
        <v>206</v>
      </c>
      <c r="Z22" s="180" t="s">
        <v>206</v>
      </c>
      <c r="AA22" s="180" t="s">
        <v>206</v>
      </c>
      <c r="AB22" s="180" t="s">
        <v>206</v>
      </c>
      <c r="AC22" s="180"/>
      <c r="AD22" s="180"/>
      <c r="AE22" s="180"/>
      <c r="AF22" s="180"/>
      <c r="AG22" s="180"/>
      <c r="AH22" s="180"/>
      <c r="AI22" s="180"/>
      <c r="AJ22" s="180"/>
      <c r="AK22" s="180" t="s">
        <v>206</v>
      </c>
      <c r="AL22" s="180" t="s">
        <v>206</v>
      </c>
      <c r="AM22" s="180" t="s">
        <v>206</v>
      </c>
      <c r="AN22" s="180" t="s">
        <v>206</v>
      </c>
      <c r="AO22" s="180" t="s">
        <v>206</v>
      </c>
      <c r="AP22" s="180" t="s">
        <v>206</v>
      </c>
      <c r="AQ22" s="180" t="s">
        <v>206</v>
      </c>
      <c r="AR22" s="180" t="s">
        <v>206</v>
      </c>
      <c r="AS22" s="180" t="s">
        <v>206</v>
      </c>
      <c r="AT22" s="180" t="s">
        <v>206</v>
      </c>
      <c r="AU22" s="180" t="s">
        <v>206</v>
      </c>
      <c r="AV22" s="180" t="s">
        <v>206</v>
      </c>
      <c r="AW22" s="180" t="s">
        <v>206</v>
      </c>
      <c r="AX22" s="180" t="s">
        <v>206</v>
      </c>
      <c r="AY22" s="180"/>
      <c r="AZ22" s="180"/>
      <c r="BA22" s="180"/>
      <c r="BB22" s="180"/>
      <c r="BC22" s="180"/>
      <c r="BD22" s="180"/>
      <c r="BE22" s="134">
        <f t="shared" si="3"/>
        <v>9</v>
      </c>
    </row>
    <row r="23" spans="2:57" ht="15.75" customHeight="1" x14ac:dyDescent="0.3">
      <c r="B23" s="192" t="s">
        <v>211</v>
      </c>
      <c r="C23" s="341" t="s">
        <v>119</v>
      </c>
      <c r="D23" s="341"/>
      <c r="E23" s="180" t="s">
        <v>206</v>
      </c>
      <c r="F23" s="180" t="s">
        <v>206</v>
      </c>
      <c r="G23" s="180" t="s">
        <v>206</v>
      </c>
      <c r="H23" s="180" t="s">
        <v>206</v>
      </c>
      <c r="I23" s="180" t="s">
        <v>206</v>
      </c>
      <c r="J23" s="180" t="s">
        <v>206</v>
      </c>
      <c r="K23" s="180" t="s">
        <v>206</v>
      </c>
      <c r="L23" s="180" t="s">
        <v>206</v>
      </c>
      <c r="M23" s="180" t="s">
        <v>206</v>
      </c>
      <c r="N23" s="180" t="s">
        <v>206</v>
      </c>
      <c r="O23" s="180" t="s">
        <v>206</v>
      </c>
      <c r="P23" s="180" t="s">
        <v>206</v>
      </c>
      <c r="Q23" s="180" t="s">
        <v>206</v>
      </c>
      <c r="R23" s="180" t="s">
        <v>206</v>
      </c>
      <c r="S23" s="180" t="s">
        <v>206</v>
      </c>
      <c r="T23" s="180" t="s">
        <v>206</v>
      </c>
      <c r="U23" s="180" t="s">
        <v>206</v>
      </c>
      <c r="V23" s="180" t="s">
        <v>206</v>
      </c>
      <c r="W23" s="180" t="s">
        <v>206</v>
      </c>
      <c r="X23" s="180" t="s">
        <v>206</v>
      </c>
      <c r="Y23" s="180" t="s">
        <v>206</v>
      </c>
      <c r="Z23" s="180" t="s">
        <v>206</v>
      </c>
      <c r="AA23" s="180" t="s">
        <v>206</v>
      </c>
      <c r="AB23" s="180" t="s">
        <v>206</v>
      </c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34">
        <f t="shared" si="3"/>
        <v>6</v>
      </c>
    </row>
    <row r="24" spans="2:57" ht="15.75" customHeight="1" x14ac:dyDescent="0.25">
      <c r="B24" s="193"/>
      <c r="C24" s="342" t="s">
        <v>197</v>
      </c>
      <c r="D24" s="342"/>
      <c r="E24" s="185"/>
      <c r="F24" s="185"/>
      <c r="G24" s="185"/>
      <c r="H24" s="185"/>
      <c r="I24" s="185" t="s">
        <v>211</v>
      </c>
      <c r="J24" s="185" t="s">
        <v>211</v>
      </c>
      <c r="K24" s="185" t="s">
        <v>211</v>
      </c>
      <c r="L24" s="185" t="s">
        <v>211</v>
      </c>
      <c r="M24" s="185" t="s">
        <v>211</v>
      </c>
      <c r="N24" s="185" t="s">
        <v>211</v>
      </c>
      <c r="O24" s="185" t="s">
        <v>211</v>
      </c>
      <c r="P24" s="185" t="s">
        <v>211</v>
      </c>
      <c r="Q24" s="185" t="s">
        <v>211</v>
      </c>
      <c r="R24" s="185" t="s">
        <v>211</v>
      </c>
      <c r="S24" s="185" t="s">
        <v>211</v>
      </c>
      <c r="T24" s="185" t="s">
        <v>211</v>
      </c>
      <c r="U24" s="185" t="s">
        <v>211</v>
      </c>
      <c r="V24" s="185" t="s">
        <v>211</v>
      </c>
      <c r="W24" s="185" t="s">
        <v>211</v>
      </c>
      <c r="X24" s="185" t="s">
        <v>211</v>
      </c>
      <c r="Y24" s="185" t="s">
        <v>211</v>
      </c>
      <c r="Z24" s="185" t="s">
        <v>211</v>
      </c>
      <c r="AA24" s="185" t="s">
        <v>211</v>
      </c>
      <c r="AB24" s="185" t="s">
        <v>211</v>
      </c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34">
        <f t="shared" si="3"/>
        <v>5</v>
      </c>
    </row>
    <row r="25" spans="2:57" ht="15.75" customHeight="1" x14ac:dyDescent="0.25">
      <c r="B25" s="176"/>
      <c r="C25" s="343" t="s">
        <v>198</v>
      </c>
      <c r="D25" s="344"/>
      <c r="E25" s="187" t="s">
        <v>208</v>
      </c>
      <c r="F25" s="187" t="s">
        <v>208</v>
      </c>
      <c r="G25" s="180" t="s">
        <v>208</v>
      </c>
      <c r="H25" s="180" t="s">
        <v>208</v>
      </c>
      <c r="I25" s="180" t="s">
        <v>208</v>
      </c>
      <c r="J25" s="180" t="s">
        <v>208</v>
      </c>
      <c r="K25" s="180" t="s">
        <v>208</v>
      </c>
      <c r="L25" s="180" t="s">
        <v>208</v>
      </c>
      <c r="M25" s="180" t="s">
        <v>208</v>
      </c>
      <c r="N25" s="180" t="s">
        <v>208</v>
      </c>
      <c r="O25" s="180" t="s">
        <v>208</v>
      </c>
      <c r="P25" s="180" t="s">
        <v>208</v>
      </c>
      <c r="Q25" s="180" t="s">
        <v>208</v>
      </c>
      <c r="R25" s="180" t="s">
        <v>208</v>
      </c>
      <c r="S25" s="180" t="s">
        <v>208</v>
      </c>
      <c r="T25" s="180" t="s">
        <v>208</v>
      </c>
      <c r="U25" s="180" t="s">
        <v>208</v>
      </c>
      <c r="V25" s="180" t="s">
        <v>208</v>
      </c>
      <c r="W25" s="180" t="s">
        <v>208</v>
      </c>
      <c r="X25" s="180" t="s">
        <v>208</v>
      </c>
      <c r="Y25" s="180" t="s">
        <v>208</v>
      </c>
      <c r="Z25" s="180" t="s">
        <v>208</v>
      </c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34">
        <f t="shared" si="3"/>
        <v>5.5</v>
      </c>
    </row>
    <row r="26" spans="2:57" ht="15.75" customHeight="1" x14ac:dyDescent="0.25">
      <c r="B26" s="176"/>
      <c r="C26" s="345" t="s">
        <v>199</v>
      </c>
      <c r="D26" s="345"/>
      <c r="E26" s="185"/>
      <c r="F26" s="185"/>
      <c r="G26" s="186" t="s">
        <v>208</v>
      </c>
      <c r="H26" s="186" t="s">
        <v>208</v>
      </c>
      <c r="I26" s="186" t="s">
        <v>208</v>
      </c>
      <c r="J26" s="186" t="s">
        <v>208</v>
      </c>
      <c r="K26" s="186" t="s">
        <v>208</v>
      </c>
      <c r="L26" s="186" t="s">
        <v>208</v>
      </c>
      <c r="M26" s="186" t="s">
        <v>208</v>
      </c>
      <c r="N26" s="186" t="s">
        <v>208</v>
      </c>
      <c r="O26" s="186" t="s">
        <v>208</v>
      </c>
      <c r="P26" s="186" t="s">
        <v>208</v>
      </c>
      <c r="Q26" s="186" t="s">
        <v>208</v>
      </c>
      <c r="R26" s="186" t="s">
        <v>208</v>
      </c>
      <c r="S26" s="186" t="s">
        <v>208</v>
      </c>
      <c r="T26" s="186" t="s">
        <v>208</v>
      </c>
      <c r="U26" s="186" t="s">
        <v>208</v>
      </c>
      <c r="V26" s="186" t="s">
        <v>208</v>
      </c>
      <c r="W26" s="186" t="s">
        <v>208</v>
      </c>
      <c r="X26" s="186" t="s">
        <v>208</v>
      </c>
      <c r="Y26" s="186" t="s">
        <v>208</v>
      </c>
      <c r="Z26" s="186" t="s">
        <v>208</v>
      </c>
      <c r="AA26" s="186" t="s">
        <v>208</v>
      </c>
      <c r="AB26" s="186" t="s">
        <v>208</v>
      </c>
      <c r="AC26" s="186" t="s">
        <v>208</v>
      </c>
      <c r="AD26" s="186" t="s">
        <v>208</v>
      </c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180"/>
      <c r="AU26" s="180"/>
      <c r="AV26" s="180"/>
      <c r="AW26" s="180"/>
      <c r="AX26" s="180"/>
      <c r="AY26" s="180"/>
      <c r="AZ26" s="180"/>
      <c r="BA26" s="180"/>
      <c r="BB26" s="180"/>
      <c r="BC26" s="180"/>
      <c r="BD26" s="180"/>
      <c r="BE26" s="134">
        <f t="shared" si="3"/>
        <v>6</v>
      </c>
    </row>
    <row r="27" spans="2:57" ht="21" x14ac:dyDescent="0.25">
      <c r="B27" s="176"/>
      <c r="C27" s="346" t="s">
        <v>200</v>
      </c>
      <c r="D27" s="346"/>
      <c r="E27" s="186" t="s">
        <v>207</v>
      </c>
      <c r="F27" s="186" t="s">
        <v>207</v>
      </c>
      <c r="G27" s="180" t="s">
        <v>207</v>
      </c>
      <c r="H27" s="180" t="s">
        <v>207</v>
      </c>
      <c r="I27" s="180" t="s">
        <v>207</v>
      </c>
      <c r="J27" s="180" t="s">
        <v>207</v>
      </c>
      <c r="K27" s="180" t="s">
        <v>207</v>
      </c>
      <c r="L27" s="180" t="s">
        <v>207</v>
      </c>
      <c r="M27" s="180" t="s">
        <v>207</v>
      </c>
      <c r="N27" s="180" t="s">
        <v>207</v>
      </c>
      <c r="O27" s="180" t="s">
        <v>207</v>
      </c>
      <c r="P27" s="180" t="s">
        <v>207</v>
      </c>
      <c r="Q27" s="180" t="s">
        <v>207</v>
      </c>
      <c r="R27" s="180" t="s">
        <v>207</v>
      </c>
      <c r="S27" s="180" t="s">
        <v>207</v>
      </c>
      <c r="T27" s="180" t="s">
        <v>207</v>
      </c>
      <c r="U27" s="180" t="s">
        <v>207</v>
      </c>
      <c r="V27" s="180" t="s">
        <v>207</v>
      </c>
      <c r="W27" s="180" t="s">
        <v>207</v>
      </c>
      <c r="X27" s="180" t="s">
        <v>207</v>
      </c>
      <c r="Y27" s="180" t="s">
        <v>207</v>
      </c>
      <c r="Z27" s="180" t="s">
        <v>207</v>
      </c>
      <c r="AA27" s="180" t="s">
        <v>207</v>
      </c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0"/>
      <c r="BA27" s="180"/>
      <c r="BB27" s="180"/>
      <c r="BC27" s="180"/>
      <c r="BD27" s="180"/>
      <c r="BE27" s="134">
        <f t="shared" si="3"/>
        <v>5.75</v>
      </c>
    </row>
    <row r="28" spans="2:57" x14ac:dyDescent="0.25">
      <c r="B28" s="284"/>
      <c r="C28" s="339" t="s">
        <v>201</v>
      </c>
      <c r="D28" s="340"/>
      <c r="E28" s="180"/>
      <c r="F28" s="180" t="s">
        <v>207</v>
      </c>
      <c r="G28" s="180" t="s">
        <v>207</v>
      </c>
      <c r="H28" s="180" t="s">
        <v>207</v>
      </c>
      <c r="I28" s="180" t="s">
        <v>207</v>
      </c>
      <c r="J28" s="180" t="s">
        <v>207</v>
      </c>
      <c r="K28" s="180" t="s">
        <v>207</v>
      </c>
      <c r="L28" s="180" t="s">
        <v>207</v>
      </c>
      <c r="M28" s="180" t="s">
        <v>207</v>
      </c>
      <c r="N28" s="180" t="s">
        <v>207</v>
      </c>
      <c r="O28" s="180" t="s">
        <v>207</v>
      </c>
      <c r="P28" s="180" t="s">
        <v>207</v>
      </c>
      <c r="Q28" s="180" t="s">
        <v>207</v>
      </c>
      <c r="R28" s="180" t="s">
        <v>207</v>
      </c>
      <c r="S28" s="180" t="s">
        <v>207</v>
      </c>
      <c r="T28" s="180" t="s">
        <v>207</v>
      </c>
      <c r="U28" s="180" t="s">
        <v>207</v>
      </c>
      <c r="V28" s="180" t="s">
        <v>207</v>
      </c>
      <c r="W28" s="180" t="s">
        <v>207</v>
      </c>
      <c r="X28" s="180" t="s">
        <v>207</v>
      </c>
      <c r="Y28" s="180" t="s">
        <v>207</v>
      </c>
      <c r="Z28" s="180" t="s">
        <v>207</v>
      </c>
      <c r="AA28" s="180" t="s">
        <v>207</v>
      </c>
      <c r="AB28" s="180" t="s">
        <v>207</v>
      </c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34">
        <f t="shared" si="3"/>
        <v>5.75</v>
      </c>
    </row>
    <row r="29" spans="2:57" ht="21" hidden="1" customHeight="1" x14ac:dyDescent="0.25">
      <c r="B29" s="284"/>
      <c r="C29" s="347" t="s">
        <v>202</v>
      </c>
      <c r="D29" s="347"/>
      <c r="E29" s="180"/>
      <c r="F29" s="180"/>
      <c r="G29" s="180"/>
      <c r="H29" s="180"/>
      <c r="I29" s="180" t="s">
        <v>212</v>
      </c>
      <c r="J29" s="180" t="s">
        <v>212</v>
      </c>
      <c r="K29" s="180" t="s">
        <v>212</v>
      </c>
      <c r="L29" s="180" t="s">
        <v>212</v>
      </c>
      <c r="M29" s="180" t="s">
        <v>212</v>
      </c>
      <c r="N29" s="180" t="s">
        <v>212</v>
      </c>
      <c r="O29" s="180" t="s">
        <v>212</v>
      </c>
      <c r="P29" s="180" t="s">
        <v>212</v>
      </c>
      <c r="Q29" s="180" t="s">
        <v>212</v>
      </c>
      <c r="R29" s="180" t="s">
        <v>212</v>
      </c>
      <c r="S29" s="180" t="s">
        <v>212</v>
      </c>
      <c r="T29" s="180" t="s">
        <v>212</v>
      </c>
      <c r="U29" s="180" t="s">
        <v>212</v>
      </c>
      <c r="V29" s="180" t="s">
        <v>212</v>
      </c>
      <c r="W29" s="180" t="s">
        <v>212</v>
      </c>
      <c r="X29" s="180" t="s">
        <v>212</v>
      </c>
      <c r="Y29" s="180" t="s">
        <v>212</v>
      </c>
      <c r="Z29" s="180" t="s">
        <v>212</v>
      </c>
      <c r="AA29" s="180" t="s">
        <v>212</v>
      </c>
      <c r="AB29" s="180" t="s">
        <v>212</v>
      </c>
      <c r="AC29" s="180"/>
      <c r="AD29" s="180"/>
      <c r="AE29" s="180"/>
      <c r="AF29" s="180"/>
      <c r="AG29" s="180"/>
      <c r="AH29" s="180"/>
      <c r="AI29" s="180"/>
      <c r="AJ29" s="180"/>
      <c r="AK29" s="180" t="s">
        <v>212</v>
      </c>
      <c r="AL29" s="180" t="s">
        <v>212</v>
      </c>
      <c r="AM29" s="180" t="s">
        <v>212</v>
      </c>
      <c r="AN29" s="180" t="s">
        <v>212</v>
      </c>
      <c r="AO29" s="180" t="s">
        <v>212</v>
      </c>
      <c r="AP29" s="180" t="s">
        <v>212</v>
      </c>
      <c r="AQ29" s="180" t="s">
        <v>212</v>
      </c>
      <c r="AR29" s="180" t="s">
        <v>212</v>
      </c>
      <c r="AS29" s="180" t="s">
        <v>212</v>
      </c>
      <c r="AT29" s="180" t="s">
        <v>212</v>
      </c>
      <c r="AU29" s="180" t="s">
        <v>212</v>
      </c>
      <c r="AV29" s="180" t="s">
        <v>212</v>
      </c>
      <c r="AW29" s="180" t="s">
        <v>212</v>
      </c>
      <c r="AX29" s="180"/>
      <c r="AY29" s="180"/>
      <c r="AZ29" s="180"/>
      <c r="BA29" s="180"/>
      <c r="BB29" s="180"/>
      <c r="BC29" s="180"/>
      <c r="BD29" s="180"/>
      <c r="BE29" s="134">
        <f t="shared" si="3"/>
        <v>8.25</v>
      </c>
    </row>
    <row r="30" spans="2:57" ht="15.75" hidden="1" customHeight="1" x14ac:dyDescent="0.25">
      <c r="B30" s="284"/>
      <c r="C30" s="320"/>
      <c r="D30" s="320"/>
      <c r="E30" s="186"/>
      <c r="F30" s="186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180"/>
      <c r="BB30" s="180"/>
      <c r="BC30" s="180"/>
      <c r="BD30" s="180"/>
      <c r="BE30" s="134">
        <f t="shared" si="3"/>
        <v>0</v>
      </c>
    </row>
    <row r="31" spans="2:57" ht="15.75" hidden="1" customHeight="1" x14ac:dyDescent="0.25">
      <c r="B31" s="284"/>
      <c r="C31" s="315"/>
      <c r="D31" s="315"/>
      <c r="E31" s="185"/>
      <c r="F31" s="185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34">
        <f t="shared" si="3"/>
        <v>0</v>
      </c>
    </row>
    <row r="32" spans="2:57" ht="15.75" hidden="1" customHeight="1" x14ac:dyDescent="0.25">
      <c r="B32" s="284"/>
      <c r="C32" s="315"/>
      <c r="D32" s="315"/>
      <c r="E32" s="185"/>
      <c r="F32" s="185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05"/>
      <c r="W32" s="105"/>
      <c r="X32" s="105"/>
      <c r="Y32" s="105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180"/>
      <c r="BD32" s="180"/>
      <c r="BE32" s="134">
        <f t="shared" si="3"/>
        <v>0</v>
      </c>
    </row>
    <row r="33" spans="2:57" ht="15.75" hidden="1" customHeight="1" x14ac:dyDescent="0.25">
      <c r="B33" s="284"/>
      <c r="C33" s="316"/>
      <c r="D33" s="317"/>
      <c r="E33" s="188"/>
      <c r="F33" s="188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134">
        <f t="shared" si="3"/>
        <v>0</v>
      </c>
    </row>
    <row r="34" spans="2:57" x14ac:dyDescent="0.25">
      <c r="B34" s="285"/>
      <c r="C34" s="291" t="s">
        <v>0</v>
      </c>
      <c r="D34" s="291"/>
      <c r="E34" s="180">
        <f t="shared" ref="E34:F34" si="4">COUNTA(E20:E33)*0.25</f>
        <v>0.75</v>
      </c>
      <c r="F34" s="180">
        <f t="shared" si="4"/>
        <v>1</v>
      </c>
      <c r="G34" s="180">
        <f>COUNTA(G20:G33)*0.25</f>
        <v>1.75</v>
      </c>
      <c r="H34" s="180">
        <f t="shared" ref="H34:BD34" si="5">COUNTA(H20:H33)*0.25</f>
        <v>1.75</v>
      </c>
      <c r="I34" s="180">
        <f t="shared" si="5"/>
        <v>2.25</v>
      </c>
      <c r="J34" s="180">
        <f t="shared" si="5"/>
        <v>2.25</v>
      </c>
      <c r="K34" s="180">
        <f t="shared" si="5"/>
        <v>2.25</v>
      </c>
      <c r="L34" s="180">
        <f t="shared" si="5"/>
        <v>2.25</v>
      </c>
      <c r="M34" s="180">
        <f t="shared" si="5"/>
        <v>2.25</v>
      </c>
      <c r="N34" s="180">
        <f t="shared" si="5"/>
        <v>2.25</v>
      </c>
      <c r="O34" s="180">
        <f t="shared" si="5"/>
        <v>2.25</v>
      </c>
      <c r="P34" s="180">
        <f t="shared" si="5"/>
        <v>2.25</v>
      </c>
      <c r="Q34" s="180">
        <f t="shared" si="5"/>
        <v>2.25</v>
      </c>
      <c r="R34" s="180">
        <f t="shared" si="5"/>
        <v>2.25</v>
      </c>
      <c r="S34" s="180">
        <f t="shared" si="5"/>
        <v>2.25</v>
      </c>
      <c r="T34" s="180">
        <f t="shared" si="5"/>
        <v>2.25</v>
      </c>
      <c r="U34" s="180">
        <f t="shared" si="5"/>
        <v>2.25</v>
      </c>
      <c r="V34" s="180">
        <f t="shared" si="5"/>
        <v>2.25</v>
      </c>
      <c r="W34" s="180">
        <f t="shared" si="5"/>
        <v>2.25</v>
      </c>
      <c r="X34" s="180">
        <f t="shared" si="5"/>
        <v>2.25</v>
      </c>
      <c r="Y34" s="180">
        <f t="shared" si="5"/>
        <v>2.25</v>
      </c>
      <c r="Z34" s="180">
        <f t="shared" si="5"/>
        <v>2.25</v>
      </c>
      <c r="AA34" s="180">
        <f t="shared" si="5"/>
        <v>1.75</v>
      </c>
      <c r="AB34" s="180">
        <f t="shared" si="5"/>
        <v>1.5</v>
      </c>
      <c r="AC34" s="180">
        <f t="shared" si="5"/>
        <v>0.25</v>
      </c>
      <c r="AD34" s="180">
        <f t="shared" si="5"/>
        <v>0.25</v>
      </c>
      <c r="AE34" s="180">
        <f t="shared" si="5"/>
        <v>0</v>
      </c>
      <c r="AF34" s="180">
        <f t="shared" si="5"/>
        <v>0</v>
      </c>
      <c r="AG34" s="180">
        <f t="shared" si="5"/>
        <v>0</v>
      </c>
      <c r="AH34" s="180">
        <f t="shared" si="5"/>
        <v>0</v>
      </c>
      <c r="AI34" s="180">
        <f t="shared" si="5"/>
        <v>0</v>
      </c>
      <c r="AJ34" s="180">
        <f t="shared" si="5"/>
        <v>0</v>
      </c>
      <c r="AK34" s="180">
        <f t="shared" si="5"/>
        <v>0.5</v>
      </c>
      <c r="AL34" s="180">
        <f t="shared" si="5"/>
        <v>0.5</v>
      </c>
      <c r="AM34" s="180">
        <f t="shared" si="5"/>
        <v>0.5</v>
      </c>
      <c r="AN34" s="180">
        <f t="shared" si="5"/>
        <v>0.5</v>
      </c>
      <c r="AO34" s="180">
        <f t="shared" si="5"/>
        <v>0.5</v>
      </c>
      <c r="AP34" s="180">
        <f t="shared" si="5"/>
        <v>0.5</v>
      </c>
      <c r="AQ34" s="180">
        <f t="shared" si="5"/>
        <v>0.5</v>
      </c>
      <c r="AR34" s="180">
        <f t="shared" si="5"/>
        <v>0.5</v>
      </c>
      <c r="AS34" s="180">
        <f t="shared" si="5"/>
        <v>0.5</v>
      </c>
      <c r="AT34" s="180">
        <f t="shared" si="5"/>
        <v>0.5</v>
      </c>
      <c r="AU34" s="180">
        <f t="shared" si="5"/>
        <v>0.5</v>
      </c>
      <c r="AV34" s="180">
        <f t="shared" si="5"/>
        <v>0.5</v>
      </c>
      <c r="AW34" s="180">
        <f t="shared" si="5"/>
        <v>0.5</v>
      </c>
      <c r="AX34" s="180">
        <f t="shared" si="5"/>
        <v>0.25</v>
      </c>
      <c r="AY34" s="180">
        <f t="shared" si="5"/>
        <v>0</v>
      </c>
      <c r="AZ34" s="180">
        <f t="shared" si="5"/>
        <v>0</v>
      </c>
      <c r="BA34" s="180">
        <f t="shared" si="5"/>
        <v>0</v>
      </c>
      <c r="BB34" s="180">
        <f t="shared" si="5"/>
        <v>0</v>
      </c>
      <c r="BC34" s="180">
        <f t="shared" si="5"/>
        <v>0</v>
      </c>
      <c r="BD34" s="180">
        <f t="shared" si="5"/>
        <v>0</v>
      </c>
      <c r="BE34" s="181">
        <f>SUM(E34:BD34)</f>
        <v>56.25</v>
      </c>
    </row>
    <row r="35" spans="2:57" x14ac:dyDescent="0.25"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181"/>
    </row>
    <row r="36" spans="2:57" s="1" customFormat="1" ht="18.75" x14ac:dyDescent="0.3">
      <c r="B36" s="282" t="s">
        <v>184</v>
      </c>
      <c r="C36" s="283"/>
      <c r="D36" s="283"/>
      <c r="E36" s="131" t="s">
        <v>190</v>
      </c>
      <c r="F36" s="131" t="s">
        <v>189</v>
      </c>
      <c r="G36" s="131" t="s">
        <v>131</v>
      </c>
      <c r="H36" s="11" t="s">
        <v>130</v>
      </c>
      <c r="I36" s="11" t="s">
        <v>132</v>
      </c>
      <c r="J36" s="11" t="s">
        <v>133</v>
      </c>
      <c r="K36" s="11" t="s">
        <v>134</v>
      </c>
      <c r="L36" s="11" t="s">
        <v>135</v>
      </c>
      <c r="M36" s="11" t="s">
        <v>136</v>
      </c>
      <c r="N36" s="11" t="s">
        <v>137</v>
      </c>
      <c r="O36" s="161" t="s">
        <v>138</v>
      </c>
      <c r="P36" s="161" t="s">
        <v>139</v>
      </c>
      <c r="Q36" s="162" t="s">
        <v>140</v>
      </c>
      <c r="R36" s="162" t="s">
        <v>141</v>
      </c>
      <c r="S36" s="161" t="s">
        <v>142</v>
      </c>
      <c r="T36" s="161" t="s">
        <v>143</v>
      </c>
      <c r="U36" s="161" t="s">
        <v>179</v>
      </c>
      <c r="V36" s="161" t="s">
        <v>144</v>
      </c>
      <c r="W36" s="161" t="s">
        <v>145</v>
      </c>
      <c r="X36" s="161" t="s">
        <v>146</v>
      </c>
      <c r="Y36" s="161" t="s">
        <v>147</v>
      </c>
      <c r="Z36" s="161" t="s">
        <v>148</v>
      </c>
      <c r="AA36" s="161" t="s">
        <v>149</v>
      </c>
      <c r="AB36" s="161" t="s">
        <v>150</v>
      </c>
      <c r="AC36" s="161" t="s">
        <v>151</v>
      </c>
      <c r="AD36" s="161" t="s">
        <v>152</v>
      </c>
      <c r="AE36" s="161" t="s">
        <v>153</v>
      </c>
      <c r="AF36" s="161" t="s">
        <v>154</v>
      </c>
      <c r="AG36" s="161" t="s">
        <v>155</v>
      </c>
      <c r="AH36" s="161" t="s">
        <v>156</v>
      </c>
      <c r="AI36" s="161" t="s">
        <v>157</v>
      </c>
      <c r="AJ36" s="161" t="s">
        <v>158</v>
      </c>
      <c r="AK36" s="161" t="s">
        <v>159</v>
      </c>
      <c r="AL36" s="161" t="s">
        <v>160</v>
      </c>
      <c r="AM36" s="161" t="s">
        <v>161</v>
      </c>
      <c r="AN36" s="161" t="s">
        <v>162</v>
      </c>
      <c r="AO36" s="161" t="s">
        <v>163</v>
      </c>
      <c r="AP36" s="161" t="s">
        <v>164</v>
      </c>
      <c r="AQ36" s="161" t="s">
        <v>165</v>
      </c>
      <c r="AR36" s="161" t="s">
        <v>166</v>
      </c>
      <c r="AS36" s="161" t="s">
        <v>180</v>
      </c>
      <c r="AT36" s="161" t="s">
        <v>181</v>
      </c>
      <c r="AU36" s="161" t="s">
        <v>167</v>
      </c>
      <c r="AV36" s="161" t="s">
        <v>168</v>
      </c>
      <c r="AW36" s="161" t="s">
        <v>169</v>
      </c>
      <c r="AX36" s="161" t="s">
        <v>170</v>
      </c>
      <c r="AY36" s="161" t="s">
        <v>171</v>
      </c>
      <c r="AZ36" s="161" t="s">
        <v>172</v>
      </c>
      <c r="BA36" s="161" t="s">
        <v>173</v>
      </c>
      <c r="BB36" s="161" t="s">
        <v>174</v>
      </c>
      <c r="BC36" s="161" t="s">
        <v>175</v>
      </c>
      <c r="BD36" s="161" t="s">
        <v>176</v>
      </c>
      <c r="BE36" s="181" t="s">
        <v>178</v>
      </c>
    </row>
    <row r="37" spans="2:57" ht="18.75" x14ac:dyDescent="0.3">
      <c r="B37" s="194" t="s">
        <v>203</v>
      </c>
      <c r="C37" s="341" t="s">
        <v>194</v>
      </c>
      <c r="D37" s="341"/>
      <c r="E37" s="185"/>
      <c r="F37" s="185"/>
      <c r="G37" s="180" t="s">
        <v>206</v>
      </c>
      <c r="H37" s="180" t="s">
        <v>206</v>
      </c>
      <c r="I37" s="180" t="s">
        <v>206</v>
      </c>
      <c r="J37" s="180" t="s">
        <v>206</v>
      </c>
      <c r="K37" s="180" t="s">
        <v>206</v>
      </c>
      <c r="L37" s="180" t="s">
        <v>206</v>
      </c>
      <c r="M37" s="180" t="s">
        <v>206</v>
      </c>
      <c r="N37" s="180" t="s">
        <v>206</v>
      </c>
      <c r="O37" s="180" t="s">
        <v>206</v>
      </c>
      <c r="P37" s="180" t="s">
        <v>206</v>
      </c>
      <c r="Q37" s="180" t="s">
        <v>206</v>
      </c>
      <c r="R37" s="180" t="s">
        <v>206</v>
      </c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0"/>
      <c r="BD37" s="180"/>
      <c r="BE37" s="181">
        <f>COUNTA(G37:BD37)*0.25</f>
        <v>3</v>
      </c>
    </row>
    <row r="38" spans="2:57" ht="15.75" customHeight="1" x14ac:dyDescent="0.3">
      <c r="B38" s="195" t="s">
        <v>204</v>
      </c>
      <c r="C38" s="341" t="s">
        <v>195</v>
      </c>
      <c r="D38" s="341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 t="s">
        <v>206</v>
      </c>
      <c r="AJ38" s="180" t="s">
        <v>206</v>
      </c>
      <c r="AK38" s="180" t="s">
        <v>206</v>
      </c>
      <c r="AL38" s="180" t="s">
        <v>206</v>
      </c>
      <c r="AM38" s="180" t="s">
        <v>206</v>
      </c>
      <c r="AN38" s="180" t="s">
        <v>206</v>
      </c>
      <c r="AO38" s="180" t="s">
        <v>206</v>
      </c>
      <c r="AP38" s="180" t="s">
        <v>206</v>
      </c>
      <c r="AQ38" s="180" t="s">
        <v>206</v>
      </c>
      <c r="AR38" s="180" t="s">
        <v>206</v>
      </c>
      <c r="AS38" s="180" t="s">
        <v>206</v>
      </c>
      <c r="AT38" s="180" t="s">
        <v>206</v>
      </c>
      <c r="AU38" s="180" t="s">
        <v>206</v>
      </c>
      <c r="AV38" s="180" t="s">
        <v>206</v>
      </c>
      <c r="AW38" s="180"/>
      <c r="AX38" s="180"/>
      <c r="AY38" s="180"/>
      <c r="AZ38" s="180"/>
      <c r="BA38" s="180"/>
      <c r="BB38" s="180"/>
      <c r="BC38" s="180"/>
      <c r="BD38" s="180"/>
      <c r="BE38" s="181">
        <f>COUNTA(E38:BD38)*0.25</f>
        <v>3.5</v>
      </c>
    </row>
    <row r="39" spans="2:57" ht="15.75" customHeight="1" x14ac:dyDescent="0.3">
      <c r="B39" s="196" t="s">
        <v>210</v>
      </c>
      <c r="C39" s="341" t="s">
        <v>196</v>
      </c>
      <c r="D39" s="341"/>
      <c r="E39" s="185"/>
      <c r="F39" s="185"/>
      <c r="G39" s="180"/>
      <c r="H39" s="180"/>
      <c r="I39" s="180" t="s">
        <v>206</v>
      </c>
      <c r="J39" s="180" t="s">
        <v>206</v>
      </c>
      <c r="K39" s="180" t="s">
        <v>206</v>
      </c>
      <c r="L39" s="180" t="s">
        <v>206</v>
      </c>
      <c r="M39" s="180" t="s">
        <v>206</v>
      </c>
      <c r="N39" s="180" t="s">
        <v>206</v>
      </c>
      <c r="O39" s="180" t="s">
        <v>206</v>
      </c>
      <c r="P39" s="180" t="s">
        <v>206</v>
      </c>
      <c r="Q39" s="180" t="s">
        <v>206</v>
      </c>
      <c r="R39" s="180" t="s">
        <v>206</v>
      </c>
      <c r="S39" s="180" t="s">
        <v>206</v>
      </c>
      <c r="T39" s="180" t="s">
        <v>206</v>
      </c>
      <c r="U39" s="180" t="s">
        <v>206</v>
      </c>
      <c r="V39" s="180" t="s">
        <v>206</v>
      </c>
      <c r="W39" s="180" t="s">
        <v>206</v>
      </c>
      <c r="X39" s="180" t="s">
        <v>206</v>
      </c>
      <c r="Y39" s="180" t="s">
        <v>206</v>
      </c>
      <c r="Z39" s="180" t="s">
        <v>206</v>
      </c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0"/>
      <c r="BD39" s="180"/>
      <c r="BE39" s="181">
        <f>COUNTA(G39:BD39)*0.25</f>
        <v>4.5</v>
      </c>
    </row>
    <row r="40" spans="2:57" ht="15.75" customHeight="1" x14ac:dyDescent="0.3">
      <c r="B40" s="192" t="s">
        <v>211</v>
      </c>
      <c r="C40" s="341" t="s">
        <v>119</v>
      </c>
      <c r="D40" s="341"/>
      <c r="E40" s="185"/>
      <c r="F40" s="185"/>
      <c r="G40" s="180"/>
      <c r="H40" s="180"/>
      <c r="I40" s="180" t="s">
        <v>206</v>
      </c>
      <c r="J40" s="180" t="s">
        <v>206</v>
      </c>
      <c r="K40" s="180" t="s">
        <v>206</v>
      </c>
      <c r="L40" s="180" t="s">
        <v>206</v>
      </c>
      <c r="M40" s="180" t="s">
        <v>206</v>
      </c>
      <c r="N40" s="180" t="s">
        <v>206</v>
      </c>
      <c r="O40" s="180" t="s">
        <v>206</v>
      </c>
      <c r="P40" s="180" t="s">
        <v>206</v>
      </c>
      <c r="Q40" s="180" t="s">
        <v>206</v>
      </c>
      <c r="R40" s="180" t="s">
        <v>206</v>
      </c>
      <c r="S40" s="180" t="s">
        <v>206</v>
      </c>
      <c r="T40" s="180" t="s">
        <v>206</v>
      </c>
      <c r="U40" s="180" t="s">
        <v>206</v>
      </c>
      <c r="V40" s="180" t="s">
        <v>206</v>
      </c>
      <c r="W40" s="180" t="s">
        <v>206</v>
      </c>
      <c r="X40" s="180" t="s">
        <v>206</v>
      </c>
      <c r="Y40" s="180" t="s">
        <v>206</v>
      </c>
      <c r="Z40" s="180" t="s">
        <v>206</v>
      </c>
      <c r="AA40" s="180" t="s">
        <v>206</v>
      </c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0"/>
      <c r="BE40" s="181">
        <f>COUNTA(E40:BD40)*0.25</f>
        <v>4.75</v>
      </c>
    </row>
    <row r="41" spans="2:57" ht="15.75" customHeight="1" x14ac:dyDescent="0.25">
      <c r="B41" s="193"/>
      <c r="C41" s="342" t="s">
        <v>197</v>
      </c>
      <c r="D41" s="342"/>
      <c r="E41" s="185"/>
      <c r="F41" s="185"/>
      <c r="G41" s="180"/>
      <c r="H41" s="180"/>
      <c r="I41" s="180" t="s">
        <v>211</v>
      </c>
      <c r="J41" s="180" t="s">
        <v>211</v>
      </c>
      <c r="K41" s="180" t="s">
        <v>211</v>
      </c>
      <c r="L41" s="180" t="s">
        <v>211</v>
      </c>
      <c r="M41" s="180" t="s">
        <v>211</v>
      </c>
      <c r="N41" s="180" t="s">
        <v>211</v>
      </c>
      <c r="O41" s="180" t="s">
        <v>211</v>
      </c>
      <c r="P41" s="180" t="s">
        <v>211</v>
      </c>
      <c r="Q41" s="180" t="s">
        <v>211</v>
      </c>
      <c r="R41" s="180" t="s">
        <v>211</v>
      </c>
      <c r="S41" s="180" t="s">
        <v>211</v>
      </c>
      <c r="T41" s="180" t="s">
        <v>211</v>
      </c>
      <c r="U41" s="180" t="s">
        <v>211</v>
      </c>
      <c r="V41" s="180" t="s">
        <v>211</v>
      </c>
      <c r="W41" s="180" t="s">
        <v>211</v>
      </c>
      <c r="X41" s="180" t="s">
        <v>211</v>
      </c>
      <c r="Y41" s="180" t="s">
        <v>211</v>
      </c>
      <c r="Z41" s="180" t="s">
        <v>211</v>
      </c>
      <c r="AA41" s="180" t="s">
        <v>211</v>
      </c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0"/>
      <c r="BD41" s="180"/>
      <c r="BE41" s="181">
        <f t="shared" ref="BE41:BE50" si="6">COUNTA(G41:BD41)*0.25</f>
        <v>4.75</v>
      </c>
    </row>
    <row r="42" spans="2:57" ht="15.75" customHeight="1" x14ac:dyDescent="0.25">
      <c r="B42" s="176"/>
      <c r="C42" s="343" t="s">
        <v>198</v>
      </c>
      <c r="D42" s="344"/>
      <c r="E42" s="187"/>
      <c r="F42" s="187"/>
      <c r="G42" s="180"/>
      <c r="H42" s="180"/>
      <c r="I42" s="180" t="s">
        <v>208</v>
      </c>
      <c r="J42" s="180" t="s">
        <v>208</v>
      </c>
      <c r="K42" s="180" t="s">
        <v>208</v>
      </c>
      <c r="L42" s="180" t="s">
        <v>208</v>
      </c>
      <c r="M42" s="180" t="s">
        <v>208</v>
      </c>
      <c r="N42" s="180" t="s">
        <v>208</v>
      </c>
      <c r="O42" s="180" t="s">
        <v>208</v>
      </c>
      <c r="P42" s="180" t="s">
        <v>208</v>
      </c>
      <c r="Q42" s="180" t="s">
        <v>208</v>
      </c>
      <c r="R42" s="180" t="s">
        <v>208</v>
      </c>
      <c r="S42" s="180" t="s">
        <v>208</v>
      </c>
      <c r="T42" s="180" t="s">
        <v>208</v>
      </c>
      <c r="U42" s="180" t="s">
        <v>208</v>
      </c>
      <c r="V42" s="180" t="s">
        <v>208</v>
      </c>
      <c r="W42" s="180" t="s">
        <v>208</v>
      </c>
      <c r="X42" s="180" t="s">
        <v>208</v>
      </c>
      <c r="Y42" s="180" t="s">
        <v>208</v>
      </c>
      <c r="Z42" s="180" t="s">
        <v>208</v>
      </c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0"/>
      <c r="BD42" s="180"/>
      <c r="BE42" s="181">
        <f t="shared" si="6"/>
        <v>4.5</v>
      </c>
    </row>
    <row r="43" spans="2:57" ht="15.75" customHeight="1" x14ac:dyDescent="0.25">
      <c r="B43" s="176"/>
      <c r="C43" s="345" t="s">
        <v>199</v>
      </c>
      <c r="D43" s="345"/>
      <c r="E43" s="187"/>
      <c r="F43" s="187"/>
      <c r="G43" s="180" t="s">
        <v>208</v>
      </c>
      <c r="H43" s="180" t="s">
        <v>208</v>
      </c>
      <c r="I43" s="180" t="s">
        <v>208</v>
      </c>
      <c r="J43" s="180" t="s">
        <v>208</v>
      </c>
      <c r="K43" s="180" t="s">
        <v>208</v>
      </c>
      <c r="L43" s="180" t="s">
        <v>208</v>
      </c>
      <c r="M43" s="180" t="s">
        <v>208</v>
      </c>
      <c r="N43" s="180" t="s">
        <v>208</v>
      </c>
      <c r="O43" s="180" t="s">
        <v>208</v>
      </c>
      <c r="P43" s="180" t="s">
        <v>208</v>
      </c>
      <c r="Q43" s="180" t="s">
        <v>208</v>
      </c>
      <c r="R43" s="180" t="s">
        <v>208</v>
      </c>
      <c r="S43" s="180" t="s">
        <v>208</v>
      </c>
      <c r="T43" s="180" t="s">
        <v>208</v>
      </c>
      <c r="U43" s="180" t="s">
        <v>208</v>
      </c>
      <c r="V43" s="180" t="s">
        <v>208</v>
      </c>
      <c r="W43" s="180" t="s">
        <v>208</v>
      </c>
      <c r="X43" s="180" t="s">
        <v>208</v>
      </c>
      <c r="Y43" s="180" t="s">
        <v>208</v>
      </c>
      <c r="Z43" s="180" t="s">
        <v>208</v>
      </c>
      <c r="AA43" s="180" t="s">
        <v>208</v>
      </c>
      <c r="AB43" s="180" t="s">
        <v>208</v>
      </c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0"/>
      <c r="BD43" s="180"/>
      <c r="BE43" s="181">
        <f t="shared" si="6"/>
        <v>5.5</v>
      </c>
    </row>
    <row r="44" spans="2:57" ht="15.75" customHeight="1" x14ac:dyDescent="0.25">
      <c r="B44" s="176"/>
      <c r="C44" s="346" t="s">
        <v>200</v>
      </c>
      <c r="D44" s="346"/>
      <c r="E44" s="187" t="s">
        <v>207</v>
      </c>
      <c r="F44" s="187" t="s">
        <v>207</v>
      </c>
      <c r="G44" s="180" t="s">
        <v>207</v>
      </c>
      <c r="H44" s="180" t="s">
        <v>207</v>
      </c>
      <c r="I44" s="180" t="s">
        <v>207</v>
      </c>
      <c r="J44" s="180" t="s">
        <v>207</v>
      </c>
      <c r="K44" s="180" t="s">
        <v>207</v>
      </c>
      <c r="L44" s="180" t="s">
        <v>207</v>
      </c>
      <c r="M44" s="180" t="s">
        <v>207</v>
      </c>
      <c r="N44" s="180" t="s">
        <v>207</v>
      </c>
      <c r="O44" s="180" t="s">
        <v>207</v>
      </c>
      <c r="P44" s="180" t="s">
        <v>207</v>
      </c>
      <c r="Q44" s="180" t="s">
        <v>207</v>
      </c>
      <c r="R44" s="180" t="s">
        <v>207</v>
      </c>
      <c r="S44" s="180" t="s">
        <v>207</v>
      </c>
      <c r="T44" s="180" t="s">
        <v>207</v>
      </c>
      <c r="U44" s="180" t="s">
        <v>207</v>
      </c>
      <c r="V44" s="180" t="s">
        <v>207</v>
      </c>
      <c r="W44" s="180" t="s">
        <v>207</v>
      </c>
      <c r="X44" s="180" t="s">
        <v>207</v>
      </c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180"/>
      <c r="BD44" s="180"/>
      <c r="BE44" s="181">
        <f t="shared" si="6"/>
        <v>4.5</v>
      </c>
    </row>
    <row r="45" spans="2:57" ht="15.75" customHeight="1" x14ac:dyDescent="0.25">
      <c r="B45" s="176"/>
      <c r="C45" s="339" t="s">
        <v>201</v>
      </c>
      <c r="D45" s="340"/>
      <c r="E45" s="187"/>
      <c r="F45" s="187" t="s">
        <v>207</v>
      </c>
      <c r="G45" s="83" t="s">
        <v>207</v>
      </c>
      <c r="H45" s="83" t="s">
        <v>207</v>
      </c>
      <c r="I45" s="83" t="s">
        <v>207</v>
      </c>
      <c r="J45" s="83" t="s">
        <v>207</v>
      </c>
      <c r="K45" s="83" t="s">
        <v>207</v>
      </c>
      <c r="L45" s="83" t="s">
        <v>207</v>
      </c>
      <c r="M45" s="83" t="s">
        <v>207</v>
      </c>
      <c r="N45" s="83" t="s">
        <v>207</v>
      </c>
      <c r="O45" s="83" t="s">
        <v>207</v>
      </c>
      <c r="P45" s="83" t="s">
        <v>207</v>
      </c>
      <c r="Q45" s="83" t="s">
        <v>207</v>
      </c>
      <c r="R45" s="83" t="s">
        <v>207</v>
      </c>
      <c r="S45" s="83" t="s">
        <v>207</v>
      </c>
      <c r="T45" s="83" t="s">
        <v>207</v>
      </c>
      <c r="U45" s="83" t="s">
        <v>207</v>
      </c>
      <c r="V45" s="83" t="s">
        <v>207</v>
      </c>
      <c r="W45" s="83" t="s">
        <v>207</v>
      </c>
      <c r="X45" s="83"/>
      <c r="Y45" s="83"/>
      <c r="Z45" s="83"/>
      <c r="AA45" s="83"/>
      <c r="AB45" s="83"/>
      <c r="AC45" s="83"/>
      <c r="AD45" s="83"/>
      <c r="AE45" s="83"/>
      <c r="AF45" s="83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0"/>
      <c r="BC45" s="180"/>
      <c r="BD45" s="180"/>
      <c r="BE45" s="181">
        <f t="shared" si="6"/>
        <v>4.25</v>
      </c>
    </row>
    <row r="46" spans="2:57" ht="15.75" hidden="1" customHeight="1" x14ac:dyDescent="0.25">
      <c r="B46" s="176"/>
      <c r="C46" s="347" t="s">
        <v>202</v>
      </c>
      <c r="D46" s="347"/>
      <c r="E46" s="187"/>
      <c r="F46" s="187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0"/>
      <c r="BC46" s="180"/>
      <c r="BD46" s="180"/>
      <c r="BE46" s="181">
        <f t="shared" si="6"/>
        <v>0</v>
      </c>
    </row>
    <row r="47" spans="2:57" ht="15.75" hidden="1" customHeight="1" x14ac:dyDescent="0.25">
      <c r="B47" s="176"/>
      <c r="C47" s="320"/>
      <c r="D47" s="320"/>
      <c r="E47" s="186"/>
      <c r="F47" s="186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0"/>
      <c r="AZ47" s="180"/>
      <c r="BA47" s="180"/>
      <c r="BB47" s="180"/>
      <c r="BC47" s="180"/>
      <c r="BD47" s="180"/>
      <c r="BE47" s="181">
        <f t="shared" si="6"/>
        <v>0</v>
      </c>
    </row>
    <row r="48" spans="2:57" ht="15.75" hidden="1" customHeight="1" x14ac:dyDescent="0.25">
      <c r="B48" s="284"/>
      <c r="C48" s="315"/>
      <c r="D48" s="315"/>
      <c r="E48" s="185"/>
      <c r="F48" s="185"/>
      <c r="G48" s="83"/>
      <c r="H48" s="83"/>
      <c r="I48" s="83"/>
      <c r="J48" s="83"/>
      <c r="K48" s="83"/>
      <c r="L48" s="83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80"/>
      <c r="AZ48" s="180"/>
      <c r="BA48" s="180"/>
      <c r="BB48" s="180"/>
      <c r="BC48" s="180"/>
      <c r="BD48" s="180"/>
      <c r="BE48" s="181">
        <f t="shared" si="6"/>
        <v>0</v>
      </c>
    </row>
    <row r="49" spans="2:57" ht="15.75" hidden="1" customHeight="1" x14ac:dyDescent="0.25">
      <c r="B49" s="284"/>
      <c r="C49" s="315"/>
      <c r="D49" s="315"/>
      <c r="E49" s="185"/>
      <c r="F49" s="185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  <c r="AS49" s="180"/>
      <c r="AT49" s="180"/>
      <c r="AU49" s="180"/>
      <c r="AV49" s="180"/>
      <c r="AW49" s="180"/>
      <c r="AX49" s="180"/>
      <c r="AY49" s="180"/>
      <c r="AZ49" s="180"/>
      <c r="BA49" s="180"/>
      <c r="BB49" s="180"/>
      <c r="BC49" s="180"/>
      <c r="BD49" s="180"/>
      <c r="BE49" s="181">
        <f t="shared" si="6"/>
        <v>0</v>
      </c>
    </row>
    <row r="50" spans="2:57" ht="15.75" hidden="1" customHeight="1" x14ac:dyDescent="0.25">
      <c r="B50" s="284"/>
      <c r="C50" s="315"/>
      <c r="D50" s="315"/>
      <c r="E50" s="188"/>
      <c r="F50" s="188"/>
      <c r="G50" s="180"/>
      <c r="H50" s="180"/>
      <c r="I50" s="180"/>
      <c r="J50" s="180"/>
      <c r="K50" s="180"/>
      <c r="L50" s="180"/>
      <c r="M50" s="180"/>
      <c r="N50" s="180"/>
      <c r="O50" s="83"/>
      <c r="P50" s="83"/>
      <c r="Q50" s="83"/>
      <c r="R50" s="83"/>
      <c r="S50" s="83"/>
      <c r="T50" s="83"/>
      <c r="U50" s="83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1">
        <f t="shared" si="6"/>
        <v>0</v>
      </c>
    </row>
    <row r="51" spans="2:57" ht="15.75" customHeight="1" x14ac:dyDescent="0.25">
      <c r="B51" s="285"/>
      <c r="C51" s="291" t="s">
        <v>0</v>
      </c>
      <c r="D51" s="291"/>
      <c r="E51" s="180">
        <f t="shared" ref="E51:F51" si="7">COUNTA(E37:E50)*0.25</f>
        <v>0.25</v>
      </c>
      <c r="F51" s="180">
        <f t="shared" si="7"/>
        <v>0.5</v>
      </c>
      <c r="G51" s="180">
        <f>COUNTA(G37:G50)*0.25</f>
        <v>1</v>
      </c>
      <c r="H51" s="180">
        <f t="shared" ref="H51:BD51" si="8">COUNTA(H37:H50)*0.25</f>
        <v>1</v>
      </c>
      <c r="I51" s="180">
        <f t="shared" si="8"/>
        <v>2</v>
      </c>
      <c r="J51" s="180">
        <f t="shared" si="8"/>
        <v>2</v>
      </c>
      <c r="K51" s="180">
        <f t="shared" si="8"/>
        <v>2</v>
      </c>
      <c r="L51" s="180">
        <f t="shared" si="8"/>
        <v>2</v>
      </c>
      <c r="M51" s="180">
        <f t="shared" si="8"/>
        <v>2</v>
      </c>
      <c r="N51" s="180">
        <f t="shared" si="8"/>
        <v>2</v>
      </c>
      <c r="O51" s="180">
        <f t="shared" si="8"/>
        <v>2</v>
      </c>
      <c r="P51" s="180">
        <f t="shared" si="8"/>
        <v>2</v>
      </c>
      <c r="Q51" s="180">
        <f t="shared" si="8"/>
        <v>2</v>
      </c>
      <c r="R51" s="180">
        <f t="shared" si="8"/>
        <v>2</v>
      </c>
      <c r="S51" s="180">
        <f t="shared" si="8"/>
        <v>1.75</v>
      </c>
      <c r="T51" s="180">
        <f t="shared" si="8"/>
        <v>1.75</v>
      </c>
      <c r="U51" s="180">
        <f t="shared" si="8"/>
        <v>1.75</v>
      </c>
      <c r="V51" s="180">
        <f t="shared" si="8"/>
        <v>1.75</v>
      </c>
      <c r="W51" s="180">
        <f t="shared" si="8"/>
        <v>1.75</v>
      </c>
      <c r="X51" s="180">
        <f t="shared" si="8"/>
        <v>1.5</v>
      </c>
      <c r="Y51" s="180">
        <f t="shared" si="8"/>
        <v>1.25</v>
      </c>
      <c r="Z51" s="180">
        <f t="shared" si="8"/>
        <v>1.25</v>
      </c>
      <c r="AA51" s="180">
        <f t="shared" si="8"/>
        <v>0.75</v>
      </c>
      <c r="AB51" s="180">
        <f t="shared" si="8"/>
        <v>0.25</v>
      </c>
      <c r="AC51" s="180">
        <f t="shared" si="8"/>
        <v>0</v>
      </c>
      <c r="AD51" s="180">
        <f t="shared" si="8"/>
        <v>0</v>
      </c>
      <c r="AE51" s="180">
        <f t="shared" si="8"/>
        <v>0</v>
      </c>
      <c r="AF51" s="180">
        <f t="shared" si="8"/>
        <v>0</v>
      </c>
      <c r="AG51" s="180">
        <f t="shared" si="8"/>
        <v>0</v>
      </c>
      <c r="AH51" s="180">
        <f t="shared" si="8"/>
        <v>0</v>
      </c>
      <c r="AI51" s="180">
        <f t="shared" si="8"/>
        <v>0.25</v>
      </c>
      <c r="AJ51" s="180">
        <f t="shared" si="8"/>
        <v>0.25</v>
      </c>
      <c r="AK51" s="180">
        <f t="shared" si="8"/>
        <v>0.25</v>
      </c>
      <c r="AL51" s="180">
        <f t="shared" si="8"/>
        <v>0.25</v>
      </c>
      <c r="AM51" s="180">
        <f t="shared" si="8"/>
        <v>0.25</v>
      </c>
      <c r="AN51" s="180">
        <f t="shared" si="8"/>
        <v>0.25</v>
      </c>
      <c r="AO51" s="180">
        <f t="shared" si="8"/>
        <v>0.25</v>
      </c>
      <c r="AP51" s="180">
        <f t="shared" si="8"/>
        <v>0.25</v>
      </c>
      <c r="AQ51" s="180">
        <f t="shared" si="8"/>
        <v>0.25</v>
      </c>
      <c r="AR51" s="180">
        <f t="shared" si="8"/>
        <v>0.25</v>
      </c>
      <c r="AS51" s="180">
        <f t="shared" si="8"/>
        <v>0.25</v>
      </c>
      <c r="AT51" s="180">
        <f t="shared" si="8"/>
        <v>0.25</v>
      </c>
      <c r="AU51" s="180">
        <f t="shared" si="8"/>
        <v>0.25</v>
      </c>
      <c r="AV51" s="180">
        <f t="shared" si="8"/>
        <v>0.25</v>
      </c>
      <c r="AW51" s="180">
        <f t="shared" si="8"/>
        <v>0</v>
      </c>
      <c r="AX51" s="180">
        <f t="shared" si="8"/>
        <v>0</v>
      </c>
      <c r="AY51" s="180">
        <f t="shared" si="8"/>
        <v>0</v>
      </c>
      <c r="AZ51" s="180">
        <f t="shared" si="8"/>
        <v>0</v>
      </c>
      <c r="BA51" s="180">
        <f t="shared" si="8"/>
        <v>0</v>
      </c>
      <c r="BB51" s="180">
        <f t="shared" si="8"/>
        <v>0</v>
      </c>
      <c r="BC51" s="180">
        <f t="shared" si="8"/>
        <v>0</v>
      </c>
      <c r="BD51" s="180">
        <f t="shared" si="8"/>
        <v>0</v>
      </c>
      <c r="BE51" s="181">
        <f>SUM(E51:BD51)</f>
        <v>40</v>
      </c>
    </row>
    <row r="52" spans="2:57" x14ac:dyDescent="0.25"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</row>
    <row r="53" spans="2:57" s="1" customFormat="1" ht="18.75" x14ac:dyDescent="0.3">
      <c r="B53" s="282" t="s">
        <v>183</v>
      </c>
      <c r="C53" s="283"/>
      <c r="D53" s="283"/>
      <c r="E53" s="131" t="s">
        <v>190</v>
      </c>
      <c r="F53" s="131" t="s">
        <v>189</v>
      </c>
      <c r="G53" s="131" t="s">
        <v>131</v>
      </c>
      <c r="H53" s="11" t="s">
        <v>130</v>
      </c>
      <c r="I53" s="11" t="s">
        <v>132</v>
      </c>
      <c r="J53" s="11" t="s">
        <v>133</v>
      </c>
      <c r="K53" s="11" t="s">
        <v>134</v>
      </c>
      <c r="L53" s="11" t="s">
        <v>135</v>
      </c>
      <c r="M53" s="11" t="s">
        <v>136</v>
      </c>
      <c r="N53" s="11" t="s">
        <v>137</v>
      </c>
      <c r="O53" s="161" t="s">
        <v>138</v>
      </c>
      <c r="P53" s="161" t="s">
        <v>139</v>
      </c>
      <c r="Q53" s="162" t="s">
        <v>140</v>
      </c>
      <c r="R53" s="162" t="s">
        <v>141</v>
      </c>
      <c r="S53" s="161" t="s">
        <v>142</v>
      </c>
      <c r="T53" s="161" t="s">
        <v>143</v>
      </c>
      <c r="U53" s="161" t="s">
        <v>179</v>
      </c>
      <c r="V53" s="161" t="s">
        <v>144</v>
      </c>
      <c r="W53" s="161" t="s">
        <v>145</v>
      </c>
      <c r="X53" s="161" t="s">
        <v>146</v>
      </c>
      <c r="Y53" s="161" t="s">
        <v>147</v>
      </c>
      <c r="Z53" s="161" t="s">
        <v>148</v>
      </c>
      <c r="AA53" s="161" t="s">
        <v>149</v>
      </c>
      <c r="AB53" s="161" t="s">
        <v>150</v>
      </c>
      <c r="AC53" s="161" t="s">
        <v>151</v>
      </c>
      <c r="AD53" s="161" t="s">
        <v>152</v>
      </c>
      <c r="AE53" s="161" t="s">
        <v>153</v>
      </c>
      <c r="AF53" s="161" t="s">
        <v>154</v>
      </c>
      <c r="AG53" s="161" t="s">
        <v>155</v>
      </c>
      <c r="AH53" s="161" t="s">
        <v>156</v>
      </c>
      <c r="AI53" s="161" t="s">
        <v>157</v>
      </c>
      <c r="AJ53" s="161" t="s">
        <v>158</v>
      </c>
      <c r="AK53" s="161" t="s">
        <v>159</v>
      </c>
      <c r="AL53" s="161" t="s">
        <v>160</v>
      </c>
      <c r="AM53" s="161" t="s">
        <v>161</v>
      </c>
      <c r="AN53" s="161" t="s">
        <v>162</v>
      </c>
      <c r="AO53" s="161" t="s">
        <v>163</v>
      </c>
      <c r="AP53" s="161" t="s">
        <v>164</v>
      </c>
      <c r="AQ53" s="161" t="s">
        <v>165</v>
      </c>
      <c r="AR53" s="161" t="s">
        <v>166</v>
      </c>
      <c r="AS53" s="161" t="s">
        <v>180</v>
      </c>
      <c r="AT53" s="161" t="s">
        <v>181</v>
      </c>
      <c r="AU53" s="161" t="s">
        <v>167</v>
      </c>
      <c r="AV53" s="161" t="s">
        <v>168</v>
      </c>
      <c r="AW53" s="161" t="s">
        <v>169</v>
      </c>
      <c r="AX53" s="161" t="s">
        <v>170</v>
      </c>
      <c r="AY53" s="161" t="s">
        <v>171</v>
      </c>
      <c r="AZ53" s="161" t="s">
        <v>172</v>
      </c>
      <c r="BA53" s="161" t="s">
        <v>173</v>
      </c>
      <c r="BB53" s="161" t="s">
        <v>174</v>
      </c>
      <c r="BC53" s="161" t="s">
        <v>175</v>
      </c>
      <c r="BD53" s="161" t="s">
        <v>176</v>
      </c>
      <c r="BE53" s="181" t="s">
        <v>178</v>
      </c>
    </row>
    <row r="54" spans="2:57" ht="18.75" x14ac:dyDescent="0.3">
      <c r="B54" s="194" t="s">
        <v>203</v>
      </c>
      <c r="C54" s="341" t="s">
        <v>194</v>
      </c>
      <c r="D54" s="341"/>
      <c r="E54" s="180"/>
      <c r="F54" s="180"/>
      <c r="G54" s="180" t="s">
        <v>206</v>
      </c>
      <c r="H54" s="180" t="s">
        <v>206</v>
      </c>
      <c r="I54" s="180" t="s">
        <v>206</v>
      </c>
      <c r="J54" s="180" t="s">
        <v>206</v>
      </c>
      <c r="K54" s="180" t="s">
        <v>206</v>
      </c>
      <c r="L54" s="180" t="s">
        <v>206</v>
      </c>
      <c r="M54" s="180" t="s">
        <v>206</v>
      </c>
      <c r="N54" s="180" t="s">
        <v>206</v>
      </c>
      <c r="O54" s="180" t="s">
        <v>206</v>
      </c>
      <c r="P54" s="180" t="s">
        <v>206</v>
      </c>
      <c r="Q54" s="180" t="s">
        <v>206</v>
      </c>
      <c r="R54" s="180" t="s">
        <v>206</v>
      </c>
      <c r="S54" s="180" t="s">
        <v>206</v>
      </c>
      <c r="T54" s="180" t="s">
        <v>206</v>
      </c>
      <c r="U54" s="180" t="s">
        <v>206</v>
      </c>
      <c r="V54" s="180" t="s">
        <v>206</v>
      </c>
      <c r="W54" s="180" t="s">
        <v>206</v>
      </c>
      <c r="X54" s="180" t="s">
        <v>206</v>
      </c>
      <c r="Y54" s="180" t="s">
        <v>206</v>
      </c>
      <c r="Z54" s="180" t="s">
        <v>206</v>
      </c>
      <c r="AA54" s="180" t="s">
        <v>206</v>
      </c>
      <c r="AB54" s="180" t="s">
        <v>206</v>
      </c>
      <c r="AC54" s="180" t="s">
        <v>206</v>
      </c>
      <c r="AD54" s="180" t="s">
        <v>206</v>
      </c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1">
        <f>COUNTA(E54:BD54)*0.25</f>
        <v>6</v>
      </c>
    </row>
    <row r="55" spans="2:57" ht="18.75" x14ac:dyDescent="0.3">
      <c r="B55" s="195" t="s">
        <v>204</v>
      </c>
      <c r="C55" s="341" t="s">
        <v>195</v>
      </c>
      <c r="D55" s="341"/>
      <c r="E55" s="185"/>
      <c r="F55" s="185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 t="s">
        <v>206</v>
      </c>
      <c r="R55" s="180" t="s">
        <v>206</v>
      </c>
      <c r="S55" s="180" t="s">
        <v>206</v>
      </c>
      <c r="T55" s="180" t="s">
        <v>206</v>
      </c>
      <c r="U55" s="180" t="s">
        <v>206</v>
      </c>
      <c r="V55" s="180" t="s">
        <v>206</v>
      </c>
      <c r="W55" s="180" t="s">
        <v>206</v>
      </c>
      <c r="X55" s="180" t="s">
        <v>206</v>
      </c>
      <c r="Y55" s="180" t="s">
        <v>206</v>
      </c>
      <c r="Z55" s="180" t="s">
        <v>206</v>
      </c>
      <c r="AA55" s="180" t="s">
        <v>206</v>
      </c>
      <c r="AB55" s="180" t="s">
        <v>206</v>
      </c>
      <c r="AC55" s="180" t="s">
        <v>206</v>
      </c>
      <c r="AD55" s="180" t="s">
        <v>206</v>
      </c>
      <c r="AE55" s="180" t="s">
        <v>206</v>
      </c>
      <c r="AF55" s="180" t="s">
        <v>206</v>
      </c>
      <c r="AG55" s="180" t="s">
        <v>206</v>
      </c>
      <c r="AH55" s="180" t="s">
        <v>206</v>
      </c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  <c r="AS55" s="180"/>
      <c r="AT55" s="180"/>
      <c r="AU55" s="180"/>
      <c r="AV55" s="180"/>
      <c r="AW55" s="180"/>
      <c r="AX55" s="180"/>
      <c r="AY55" s="180"/>
      <c r="AZ55" s="180"/>
      <c r="BA55" s="180"/>
      <c r="BB55" s="180"/>
      <c r="BC55" s="180"/>
      <c r="BD55" s="180"/>
      <c r="BE55" s="181">
        <f t="shared" ref="BE55:BE67" si="9">COUNTA(G55:BD55)*0.25</f>
        <v>4.5</v>
      </c>
    </row>
    <row r="56" spans="2:57" ht="15.75" customHeight="1" x14ac:dyDescent="0.3">
      <c r="B56" s="196" t="s">
        <v>210</v>
      </c>
      <c r="C56" s="341" t="s">
        <v>196</v>
      </c>
      <c r="D56" s="341"/>
      <c r="E56" s="185"/>
      <c r="F56" s="185"/>
      <c r="G56" s="180" t="s">
        <v>206</v>
      </c>
      <c r="H56" s="180" t="s">
        <v>206</v>
      </c>
      <c r="I56" s="180" t="s">
        <v>206</v>
      </c>
      <c r="J56" s="180" t="s">
        <v>206</v>
      </c>
      <c r="K56" s="180" t="s">
        <v>206</v>
      </c>
      <c r="L56" s="180" t="s">
        <v>206</v>
      </c>
      <c r="M56" s="180" t="s">
        <v>206</v>
      </c>
      <c r="N56" s="180" t="s">
        <v>206</v>
      </c>
      <c r="O56" s="180" t="s">
        <v>206</v>
      </c>
      <c r="P56" s="180" t="s">
        <v>206</v>
      </c>
      <c r="Q56" s="180" t="s">
        <v>206</v>
      </c>
      <c r="R56" s="180" t="s">
        <v>206</v>
      </c>
      <c r="S56" s="180" t="s">
        <v>206</v>
      </c>
      <c r="T56" s="180" t="s">
        <v>206</v>
      </c>
      <c r="U56" s="180" t="s">
        <v>206</v>
      </c>
      <c r="V56" s="180" t="s">
        <v>206</v>
      </c>
      <c r="W56" s="180" t="s">
        <v>206</v>
      </c>
      <c r="X56" s="180" t="s">
        <v>206</v>
      </c>
      <c r="Y56" s="180" t="s">
        <v>206</v>
      </c>
      <c r="Z56" s="180" t="s">
        <v>206</v>
      </c>
      <c r="AA56" s="180" t="s">
        <v>206</v>
      </c>
      <c r="AB56" s="180" t="s">
        <v>206</v>
      </c>
      <c r="AC56" s="180" t="s">
        <v>206</v>
      </c>
      <c r="AD56" s="180" t="s">
        <v>206</v>
      </c>
      <c r="AE56" s="180" t="s">
        <v>206</v>
      </c>
      <c r="AF56" s="180" t="s">
        <v>206</v>
      </c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  <c r="AS56" s="180"/>
      <c r="AT56" s="180"/>
      <c r="AU56" s="180"/>
      <c r="AV56" s="180"/>
      <c r="AW56" s="180"/>
      <c r="AX56" s="180"/>
      <c r="AY56" s="180"/>
      <c r="AZ56" s="180"/>
      <c r="BA56" s="180"/>
      <c r="BB56" s="180"/>
      <c r="BC56" s="180"/>
      <c r="BD56" s="180"/>
      <c r="BE56" s="181">
        <f t="shared" si="9"/>
        <v>6.5</v>
      </c>
    </row>
    <row r="57" spans="2:57" ht="15.75" customHeight="1" x14ac:dyDescent="0.3">
      <c r="B57" s="192" t="s">
        <v>211</v>
      </c>
      <c r="C57" s="341" t="s">
        <v>119</v>
      </c>
      <c r="D57" s="341"/>
      <c r="E57" s="180" t="s">
        <v>206</v>
      </c>
      <c r="F57" s="180" t="s">
        <v>206</v>
      </c>
      <c r="G57" s="180" t="s">
        <v>206</v>
      </c>
      <c r="H57" s="180" t="s">
        <v>206</v>
      </c>
      <c r="I57" s="180" t="s">
        <v>206</v>
      </c>
      <c r="J57" s="180" t="s">
        <v>206</v>
      </c>
      <c r="K57" s="180" t="s">
        <v>206</v>
      </c>
      <c r="L57" s="180" t="s">
        <v>206</v>
      </c>
      <c r="M57" s="180" t="s">
        <v>206</v>
      </c>
      <c r="N57" s="180" t="s">
        <v>206</v>
      </c>
      <c r="O57" s="180" t="s">
        <v>206</v>
      </c>
      <c r="P57" s="180" t="s">
        <v>206</v>
      </c>
      <c r="Q57" s="180" t="s">
        <v>206</v>
      </c>
      <c r="R57" s="180" t="s">
        <v>206</v>
      </c>
      <c r="S57" s="180" t="s">
        <v>206</v>
      </c>
      <c r="T57" s="180" t="s">
        <v>206</v>
      </c>
      <c r="U57" s="180" t="s">
        <v>206</v>
      </c>
      <c r="V57" s="180" t="s">
        <v>206</v>
      </c>
      <c r="W57" s="180" t="s">
        <v>206</v>
      </c>
      <c r="X57" s="180" t="s">
        <v>206</v>
      </c>
      <c r="Y57" s="180" t="s">
        <v>206</v>
      </c>
      <c r="Z57" s="180" t="s">
        <v>206</v>
      </c>
      <c r="AA57" s="180" t="s">
        <v>206</v>
      </c>
      <c r="AB57" s="180" t="s">
        <v>206</v>
      </c>
      <c r="AC57" s="180" t="s">
        <v>206</v>
      </c>
      <c r="AD57" s="180" t="s">
        <v>206</v>
      </c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  <c r="AS57" s="180"/>
      <c r="AT57" s="180"/>
      <c r="AU57" s="180"/>
      <c r="AV57" s="180"/>
      <c r="AW57" s="180"/>
      <c r="AX57" s="180"/>
      <c r="AY57" s="180"/>
      <c r="AZ57" s="180"/>
      <c r="BA57" s="180"/>
      <c r="BB57" s="180"/>
      <c r="BC57" s="180"/>
      <c r="BD57" s="180"/>
      <c r="BE57" s="181">
        <f>COUNTA(E57:BD57)*0.25</f>
        <v>6.5</v>
      </c>
    </row>
    <row r="58" spans="2:57" ht="15.75" customHeight="1" x14ac:dyDescent="0.25">
      <c r="B58" s="193"/>
      <c r="C58" s="342" t="s">
        <v>197</v>
      </c>
      <c r="D58" s="342"/>
      <c r="E58" s="185" t="s">
        <v>211</v>
      </c>
      <c r="F58" s="185" t="s">
        <v>211</v>
      </c>
      <c r="G58" s="185" t="s">
        <v>211</v>
      </c>
      <c r="H58" s="185" t="s">
        <v>211</v>
      </c>
      <c r="I58" s="185" t="s">
        <v>211</v>
      </c>
      <c r="J58" s="185" t="s">
        <v>211</v>
      </c>
      <c r="K58" s="185" t="s">
        <v>211</v>
      </c>
      <c r="L58" s="185" t="s">
        <v>211</v>
      </c>
      <c r="M58" s="185" t="s">
        <v>211</v>
      </c>
      <c r="N58" s="185" t="s">
        <v>211</v>
      </c>
      <c r="O58" s="185" t="s">
        <v>211</v>
      </c>
      <c r="P58" s="185" t="s">
        <v>211</v>
      </c>
      <c r="Q58" s="185" t="s">
        <v>211</v>
      </c>
      <c r="R58" s="185" t="s">
        <v>211</v>
      </c>
      <c r="S58" s="185" t="s">
        <v>211</v>
      </c>
      <c r="T58" s="185" t="s">
        <v>211</v>
      </c>
      <c r="U58" s="185" t="s">
        <v>211</v>
      </c>
      <c r="V58" s="185" t="s">
        <v>211</v>
      </c>
      <c r="W58" s="185" t="s">
        <v>211</v>
      </c>
      <c r="X58" s="185" t="s">
        <v>211</v>
      </c>
      <c r="Y58" s="185" t="s">
        <v>211</v>
      </c>
      <c r="Z58" s="185" t="s">
        <v>211</v>
      </c>
      <c r="AA58" s="180"/>
      <c r="AB58" s="180"/>
      <c r="AC58" s="180"/>
      <c r="AD58" s="180"/>
      <c r="AE58" s="180"/>
      <c r="AF58" s="180"/>
      <c r="AG58" s="180"/>
      <c r="AH58" s="180"/>
      <c r="AI58" s="180" t="s">
        <v>211</v>
      </c>
      <c r="AJ58" s="180" t="s">
        <v>211</v>
      </c>
      <c r="AK58" s="180" t="s">
        <v>211</v>
      </c>
      <c r="AL58" s="180" t="s">
        <v>211</v>
      </c>
      <c r="AM58" s="180" t="s">
        <v>211</v>
      </c>
      <c r="AN58" s="180" t="s">
        <v>211</v>
      </c>
      <c r="AO58" s="180" t="s">
        <v>211</v>
      </c>
      <c r="AP58" s="180" t="s">
        <v>211</v>
      </c>
      <c r="AQ58" s="180" t="s">
        <v>211</v>
      </c>
      <c r="AR58" s="180" t="s">
        <v>211</v>
      </c>
      <c r="AS58" s="180" t="s">
        <v>211</v>
      </c>
      <c r="AT58" s="180" t="s">
        <v>211</v>
      </c>
      <c r="AU58" s="180" t="s">
        <v>211</v>
      </c>
      <c r="AV58" s="180"/>
      <c r="AW58" s="180"/>
      <c r="AX58" s="180"/>
      <c r="AY58" s="180"/>
      <c r="AZ58" s="180"/>
      <c r="BA58" s="180"/>
      <c r="BB58" s="180"/>
      <c r="BC58" s="180"/>
      <c r="BD58" s="180"/>
      <c r="BE58" s="181">
        <f t="shared" ref="BE58:BE63" si="10">COUNTA(E58:BD58)*0.25</f>
        <v>8.75</v>
      </c>
    </row>
    <row r="59" spans="2:57" ht="15.75" customHeight="1" x14ac:dyDescent="0.25">
      <c r="B59" s="176"/>
      <c r="C59" s="343" t="s">
        <v>198</v>
      </c>
      <c r="D59" s="344"/>
      <c r="E59" s="185" t="s">
        <v>208</v>
      </c>
      <c r="F59" s="185" t="s">
        <v>208</v>
      </c>
      <c r="G59" s="83" t="s">
        <v>208</v>
      </c>
      <c r="H59" s="83" t="s">
        <v>208</v>
      </c>
      <c r="I59" s="83" t="s">
        <v>208</v>
      </c>
      <c r="J59" s="83" t="s">
        <v>208</v>
      </c>
      <c r="K59" s="83" t="s">
        <v>208</v>
      </c>
      <c r="L59" s="83" t="s">
        <v>208</v>
      </c>
      <c r="M59" s="83" t="s">
        <v>208</v>
      </c>
      <c r="N59" s="83" t="s">
        <v>208</v>
      </c>
      <c r="O59" s="83" t="s">
        <v>208</v>
      </c>
      <c r="P59" s="83" t="s">
        <v>208</v>
      </c>
      <c r="Q59" s="83" t="s">
        <v>208</v>
      </c>
      <c r="R59" s="83" t="s">
        <v>208</v>
      </c>
      <c r="S59" s="83" t="s">
        <v>208</v>
      </c>
      <c r="T59" s="83" t="s">
        <v>208</v>
      </c>
      <c r="U59" s="83" t="s">
        <v>208</v>
      </c>
      <c r="V59" s="83" t="s">
        <v>208</v>
      </c>
      <c r="W59" s="83" t="s">
        <v>208</v>
      </c>
      <c r="X59" s="83" t="s">
        <v>208</v>
      </c>
      <c r="Y59" s="83" t="s">
        <v>208</v>
      </c>
      <c r="Z59" s="83" t="s">
        <v>208</v>
      </c>
      <c r="AA59" s="83" t="s">
        <v>208</v>
      </c>
      <c r="AB59" s="83" t="s">
        <v>208</v>
      </c>
      <c r="AC59" s="83" t="s">
        <v>208</v>
      </c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181">
        <f t="shared" si="10"/>
        <v>6.25</v>
      </c>
    </row>
    <row r="60" spans="2:57" ht="15.75" customHeight="1" x14ac:dyDescent="0.25">
      <c r="B60" s="176"/>
      <c r="C60" s="345" t="s">
        <v>199</v>
      </c>
      <c r="D60" s="345"/>
      <c r="E60" s="185"/>
      <c r="F60" s="185"/>
      <c r="G60" s="83" t="s">
        <v>208</v>
      </c>
      <c r="H60" s="83" t="s">
        <v>208</v>
      </c>
      <c r="I60" s="83" t="s">
        <v>208</v>
      </c>
      <c r="J60" s="83" t="s">
        <v>208</v>
      </c>
      <c r="K60" s="83" t="s">
        <v>208</v>
      </c>
      <c r="L60" s="83" t="s">
        <v>208</v>
      </c>
      <c r="M60" s="83" t="s">
        <v>208</v>
      </c>
      <c r="N60" s="83" t="s">
        <v>208</v>
      </c>
      <c r="O60" s="83" t="s">
        <v>208</v>
      </c>
      <c r="P60" s="83" t="s">
        <v>208</v>
      </c>
      <c r="Q60" s="83" t="s">
        <v>208</v>
      </c>
      <c r="R60" s="83" t="s">
        <v>208</v>
      </c>
      <c r="S60" s="83" t="s">
        <v>208</v>
      </c>
      <c r="T60" s="83" t="s">
        <v>208</v>
      </c>
      <c r="U60" s="83" t="s">
        <v>208</v>
      </c>
      <c r="V60" s="83" t="s">
        <v>208</v>
      </c>
      <c r="W60" s="83" t="s">
        <v>208</v>
      </c>
      <c r="X60" s="83" t="s">
        <v>208</v>
      </c>
      <c r="Y60" s="180" t="s">
        <v>208</v>
      </c>
      <c r="Z60" s="180" t="s">
        <v>208</v>
      </c>
      <c r="AA60" s="180" t="s">
        <v>208</v>
      </c>
      <c r="AB60" s="180" t="s">
        <v>208</v>
      </c>
      <c r="AC60" s="180" t="s">
        <v>208</v>
      </c>
      <c r="AD60" s="180" t="s">
        <v>208</v>
      </c>
      <c r="AE60" s="180" t="s">
        <v>208</v>
      </c>
      <c r="AF60" s="180" t="s">
        <v>208</v>
      </c>
      <c r="AG60" s="180" t="s">
        <v>208</v>
      </c>
      <c r="AH60" s="180" t="s">
        <v>208</v>
      </c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  <c r="AS60" s="180"/>
      <c r="AT60" s="180"/>
      <c r="AU60" s="180"/>
      <c r="AV60" s="180"/>
      <c r="AW60" s="180"/>
      <c r="AX60" s="180"/>
      <c r="AY60" s="180"/>
      <c r="AZ60" s="180"/>
      <c r="BA60" s="180"/>
      <c r="BB60" s="180"/>
      <c r="BC60" s="180"/>
      <c r="BD60" s="180"/>
      <c r="BE60" s="181">
        <f t="shared" si="10"/>
        <v>7</v>
      </c>
    </row>
    <row r="61" spans="2:57" ht="15.75" customHeight="1" x14ac:dyDescent="0.25">
      <c r="B61" s="176"/>
      <c r="C61" s="346" t="s">
        <v>200</v>
      </c>
      <c r="D61" s="346"/>
      <c r="E61" s="185" t="s">
        <v>207</v>
      </c>
      <c r="F61" s="185" t="s">
        <v>207</v>
      </c>
      <c r="G61" s="83" t="s">
        <v>207</v>
      </c>
      <c r="H61" s="83" t="s">
        <v>207</v>
      </c>
      <c r="I61" s="83" t="s">
        <v>207</v>
      </c>
      <c r="J61" s="83" t="s">
        <v>207</v>
      </c>
      <c r="K61" s="83" t="s">
        <v>207</v>
      </c>
      <c r="L61" s="83" t="s">
        <v>207</v>
      </c>
      <c r="M61" s="83" t="s">
        <v>207</v>
      </c>
      <c r="N61" s="83" t="s">
        <v>207</v>
      </c>
      <c r="O61" s="83" t="s">
        <v>207</v>
      </c>
      <c r="P61" s="83" t="s">
        <v>207</v>
      </c>
      <c r="Q61" s="83" t="s">
        <v>207</v>
      </c>
      <c r="R61" s="83" t="s">
        <v>207</v>
      </c>
      <c r="S61" s="180" t="s">
        <v>207</v>
      </c>
      <c r="T61" s="180" t="s">
        <v>207</v>
      </c>
      <c r="U61" s="180" t="s">
        <v>207</v>
      </c>
      <c r="V61" s="180" t="s">
        <v>207</v>
      </c>
      <c r="W61" s="180" t="s">
        <v>207</v>
      </c>
      <c r="X61" s="180" t="s">
        <v>207</v>
      </c>
      <c r="Y61" s="180" t="s">
        <v>207</v>
      </c>
      <c r="Z61" s="180" t="s">
        <v>207</v>
      </c>
      <c r="AA61" s="180" t="s">
        <v>207</v>
      </c>
      <c r="AB61" s="180" t="s">
        <v>207</v>
      </c>
      <c r="AC61" s="180" t="s">
        <v>207</v>
      </c>
      <c r="AD61" s="180" t="s">
        <v>207</v>
      </c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  <c r="AS61" s="180"/>
      <c r="AT61" s="180"/>
      <c r="AU61" s="180"/>
      <c r="AV61" s="180"/>
      <c r="AW61" s="180"/>
      <c r="AX61" s="180"/>
      <c r="AY61" s="180"/>
      <c r="AZ61" s="180"/>
      <c r="BA61" s="180"/>
      <c r="BB61" s="180"/>
      <c r="BC61" s="180"/>
      <c r="BD61" s="180"/>
      <c r="BE61" s="181">
        <f t="shared" si="10"/>
        <v>6.5</v>
      </c>
    </row>
    <row r="62" spans="2:57" ht="15.75" customHeight="1" x14ac:dyDescent="0.25">
      <c r="B62" s="176"/>
      <c r="C62" s="339" t="s">
        <v>201</v>
      </c>
      <c r="D62" s="340"/>
      <c r="E62" s="185"/>
      <c r="F62" s="185" t="s">
        <v>207</v>
      </c>
      <c r="G62" s="180" t="s">
        <v>207</v>
      </c>
      <c r="H62" s="180" t="s">
        <v>207</v>
      </c>
      <c r="I62" s="180" t="s">
        <v>207</v>
      </c>
      <c r="J62" s="180" t="s">
        <v>207</v>
      </c>
      <c r="K62" s="180" t="s">
        <v>207</v>
      </c>
      <c r="L62" s="180" t="s">
        <v>207</v>
      </c>
      <c r="M62" s="180" t="s">
        <v>207</v>
      </c>
      <c r="N62" s="180" t="s">
        <v>207</v>
      </c>
      <c r="O62" s="180" t="s">
        <v>207</v>
      </c>
      <c r="P62" s="180" t="s">
        <v>207</v>
      </c>
      <c r="Q62" s="180" t="s">
        <v>207</v>
      </c>
      <c r="R62" s="180" t="s">
        <v>207</v>
      </c>
      <c r="S62" s="180" t="s">
        <v>207</v>
      </c>
      <c r="T62" s="180" t="s">
        <v>207</v>
      </c>
      <c r="U62" s="180" t="s">
        <v>207</v>
      </c>
      <c r="V62" s="180" t="s">
        <v>207</v>
      </c>
      <c r="W62" s="180" t="s">
        <v>207</v>
      </c>
      <c r="X62" s="180" t="s">
        <v>207</v>
      </c>
      <c r="Y62" s="180" t="s">
        <v>207</v>
      </c>
      <c r="Z62" s="180" t="s">
        <v>207</v>
      </c>
      <c r="AA62" s="180" t="s">
        <v>207</v>
      </c>
      <c r="AB62" s="180" t="s">
        <v>207</v>
      </c>
      <c r="AC62" s="180" t="s">
        <v>207</v>
      </c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  <c r="AS62" s="180"/>
      <c r="AT62" s="180"/>
      <c r="AU62" s="180"/>
      <c r="AV62" s="180"/>
      <c r="AW62" s="180"/>
      <c r="AX62" s="180"/>
      <c r="AY62" s="180"/>
      <c r="AZ62" s="180"/>
      <c r="BA62" s="180"/>
      <c r="BB62" s="180"/>
      <c r="BC62" s="180"/>
      <c r="BD62" s="180"/>
      <c r="BE62" s="181">
        <f t="shared" si="10"/>
        <v>6</v>
      </c>
    </row>
    <row r="63" spans="2:57" ht="15.75" hidden="1" customHeight="1" x14ac:dyDescent="0.25">
      <c r="B63" s="176"/>
      <c r="C63" s="347" t="s">
        <v>202</v>
      </c>
      <c r="D63" s="347"/>
      <c r="E63" s="185"/>
      <c r="F63" s="185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 t="s">
        <v>212</v>
      </c>
      <c r="R63" s="180" t="s">
        <v>212</v>
      </c>
      <c r="S63" s="180" t="s">
        <v>212</v>
      </c>
      <c r="T63" s="180" t="s">
        <v>212</v>
      </c>
      <c r="U63" s="180" t="s">
        <v>212</v>
      </c>
      <c r="V63" s="180" t="s">
        <v>212</v>
      </c>
      <c r="W63" s="180" t="s">
        <v>212</v>
      </c>
      <c r="X63" s="180" t="s">
        <v>212</v>
      </c>
      <c r="Y63" s="180" t="s">
        <v>212</v>
      </c>
      <c r="Z63" s="180" t="s">
        <v>212</v>
      </c>
      <c r="AA63" s="180" t="s">
        <v>212</v>
      </c>
      <c r="AB63" s="180" t="s">
        <v>212</v>
      </c>
      <c r="AC63" s="180"/>
      <c r="AD63" s="180"/>
      <c r="AE63" s="180"/>
      <c r="AF63" s="180"/>
      <c r="AG63" s="180"/>
      <c r="AH63" s="180"/>
      <c r="AI63" s="180"/>
      <c r="AJ63" s="180"/>
      <c r="AK63" s="180" t="s">
        <v>212</v>
      </c>
      <c r="AL63" s="180" t="s">
        <v>212</v>
      </c>
      <c r="AM63" s="180" t="s">
        <v>212</v>
      </c>
      <c r="AN63" s="180" t="s">
        <v>212</v>
      </c>
      <c r="AO63" s="180" t="s">
        <v>212</v>
      </c>
      <c r="AP63" s="180" t="s">
        <v>212</v>
      </c>
      <c r="AQ63" s="180" t="s">
        <v>212</v>
      </c>
      <c r="AR63" s="180" t="s">
        <v>212</v>
      </c>
      <c r="AS63" s="180" t="s">
        <v>212</v>
      </c>
      <c r="AT63" s="180" t="s">
        <v>212</v>
      </c>
      <c r="AU63" s="180" t="s">
        <v>212</v>
      </c>
      <c r="AV63" s="180" t="s">
        <v>212</v>
      </c>
      <c r="AW63" s="180"/>
      <c r="AX63" s="180"/>
      <c r="AY63" s="180"/>
      <c r="AZ63" s="180"/>
      <c r="BA63" s="180"/>
      <c r="BB63" s="180"/>
      <c r="BC63" s="180"/>
      <c r="BD63" s="180"/>
      <c r="BE63" s="181">
        <f t="shared" si="10"/>
        <v>6</v>
      </c>
    </row>
    <row r="64" spans="2:57" ht="15.75" hidden="1" customHeight="1" x14ac:dyDescent="0.25">
      <c r="B64" s="176"/>
      <c r="C64" s="315"/>
      <c r="D64" s="315"/>
      <c r="E64" s="185"/>
      <c r="F64" s="185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  <c r="AS64" s="180"/>
      <c r="AT64" s="180"/>
      <c r="AU64" s="180"/>
      <c r="AV64" s="180"/>
      <c r="AW64" s="180"/>
      <c r="AX64" s="180"/>
      <c r="AY64" s="180"/>
      <c r="AZ64" s="180"/>
      <c r="BA64" s="180"/>
      <c r="BB64" s="180"/>
      <c r="BC64" s="180"/>
      <c r="BD64" s="180"/>
      <c r="BE64" s="181">
        <f t="shared" si="9"/>
        <v>0</v>
      </c>
    </row>
    <row r="65" spans="2:57" ht="15.75" hidden="1" customHeight="1" x14ac:dyDescent="0.25">
      <c r="B65" s="176"/>
      <c r="C65" s="315"/>
      <c r="D65" s="315"/>
      <c r="E65" s="185"/>
      <c r="F65" s="185"/>
      <c r="G65" s="83"/>
      <c r="H65" s="83"/>
      <c r="I65" s="83"/>
      <c r="J65" s="83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83"/>
      <c r="AB65" s="83"/>
      <c r="AC65" s="83"/>
      <c r="AD65" s="83"/>
      <c r="AE65" s="83"/>
      <c r="AF65" s="83"/>
      <c r="AG65" s="83"/>
      <c r="AH65" s="83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  <c r="AS65" s="180"/>
      <c r="AT65" s="180"/>
      <c r="AU65" s="180"/>
      <c r="AV65" s="180"/>
      <c r="AW65" s="180"/>
      <c r="AX65" s="180"/>
      <c r="AY65" s="180"/>
      <c r="AZ65" s="180"/>
      <c r="BA65" s="180"/>
      <c r="BB65" s="180"/>
      <c r="BC65" s="180"/>
      <c r="BD65" s="180"/>
      <c r="BE65" s="181">
        <f t="shared" si="9"/>
        <v>0</v>
      </c>
    </row>
    <row r="66" spans="2:57" ht="15.75" hidden="1" customHeight="1" x14ac:dyDescent="0.25">
      <c r="B66" s="176"/>
      <c r="C66" s="315"/>
      <c r="D66" s="315"/>
      <c r="E66" s="185"/>
      <c r="F66" s="185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  <c r="AS66" s="180"/>
      <c r="AT66" s="180"/>
      <c r="AU66" s="180"/>
      <c r="AV66" s="180"/>
      <c r="AW66" s="180"/>
      <c r="AX66" s="180"/>
      <c r="AY66" s="180"/>
      <c r="AZ66" s="180"/>
      <c r="BA66" s="180"/>
      <c r="BB66" s="180"/>
      <c r="BC66" s="180"/>
      <c r="BD66" s="180"/>
      <c r="BE66" s="181">
        <f t="shared" si="9"/>
        <v>0</v>
      </c>
    </row>
    <row r="67" spans="2:57" ht="15.75" hidden="1" customHeight="1" x14ac:dyDescent="0.25">
      <c r="B67" s="284"/>
      <c r="C67" s="315"/>
      <c r="D67" s="315"/>
      <c r="E67" s="185"/>
      <c r="F67" s="185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  <c r="AS67" s="180"/>
      <c r="AT67" s="180"/>
      <c r="AU67" s="180"/>
      <c r="AV67" s="180"/>
      <c r="AW67" s="180"/>
      <c r="AX67" s="180"/>
      <c r="AY67" s="180"/>
      <c r="AZ67" s="180"/>
      <c r="BA67" s="180"/>
      <c r="BB67" s="180"/>
      <c r="BC67" s="180"/>
      <c r="BD67" s="180"/>
      <c r="BE67" s="181">
        <f t="shared" si="9"/>
        <v>0</v>
      </c>
    </row>
    <row r="68" spans="2:57" ht="15.75" customHeight="1" x14ac:dyDescent="0.25">
      <c r="B68" s="285"/>
      <c r="C68" s="291" t="s">
        <v>0</v>
      </c>
      <c r="D68" s="291"/>
      <c r="E68" s="180">
        <f t="shared" ref="E68:F68" si="11">COUNTA(E54:E67)*0.25</f>
        <v>1</v>
      </c>
      <c r="F68" s="180">
        <f t="shared" si="11"/>
        <v>1.25</v>
      </c>
      <c r="G68" s="180">
        <f>COUNTA(G54:G67)*0.25</f>
        <v>2</v>
      </c>
      <c r="H68" s="180">
        <f t="shared" ref="H68:BD68" si="12">COUNTA(H54:H67)*0.25</f>
        <v>2</v>
      </c>
      <c r="I68" s="180">
        <f t="shared" si="12"/>
        <v>2</v>
      </c>
      <c r="J68" s="180">
        <f t="shared" si="12"/>
        <v>2</v>
      </c>
      <c r="K68" s="180">
        <f t="shared" si="12"/>
        <v>2</v>
      </c>
      <c r="L68" s="180">
        <f t="shared" si="12"/>
        <v>2</v>
      </c>
      <c r="M68" s="180">
        <f t="shared" si="12"/>
        <v>2</v>
      </c>
      <c r="N68" s="180">
        <f t="shared" si="12"/>
        <v>2</v>
      </c>
      <c r="O68" s="180">
        <f t="shared" si="12"/>
        <v>2</v>
      </c>
      <c r="P68" s="180">
        <f t="shared" si="12"/>
        <v>2</v>
      </c>
      <c r="Q68" s="180">
        <f t="shared" si="12"/>
        <v>2.5</v>
      </c>
      <c r="R68" s="180">
        <f t="shared" si="12"/>
        <v>2.5</v>
      </c>
      <c r="S68" s="180">
        <f t="shared" si="12"/>
        <v>2.5</v>
      </c>
      <c r="T68" s="180">
        <f t="shared" si="12"/>
        <v>2.5</v>
      </c>
      <c r="U68" s="180">
        <f t="shared" si="12"/>
        <v>2.5</v>
      </c>
      <c r="V68" s="180">
        <f t="shared" si="12"/>
        <v>2.5</v>
      </c>
      <c r="W68" s="180">
        <f t="shared" si="12"/>
        <v>2.5</v>
      </c>
      <c r="X68" s="180">
        <f t="shared" si="12"/>
        <v>2.5</v>
      </c>
      <c r="Y68" s="180">
        <f t="shared" si="12"/>
        <v>2.5</v>
      </c>
      <c r="Z68" s="180">
        <f t="shared" si="12"/>
        <v>2.5</v>
      </c>
      <c r="AA68" s="180">
        <f t="shared" si="12"/>
        <v>2.25</v>
      </c>
      <c r="AB68" s="180">
        <f t="shared" si="12"/>
        <v>2.25</v>
      </c>
      <c r="AC68" s="180">
        <f t="shared" si="12"/>
        <v>2</v>
      </c>
      <c r="AD68" s="180">
        <f t="shared" si="12"/>
        <v>1.5</v>
      </c>
      <c r="AE68" s="180">
        <f t="shared" si="12"/>
        <v>0.75</v>
      </c>
      <c r="AF68" s="180">
        <f t="shared" si="12"/>
        <v>0.75</v>
      </c>
      <c r="AG68" s="180">
        <f t="shared" si="12"/>
        <v>0.5</v>
      </c>
      <c r="AH68" s="180">
        <f t="shared" si="12"/>
        <v>0.5</v>
      </c>
      <c r="AI68" s="180">
        <f t="shared" si="12"/>
        <v>0.25</v>
      </c>
      <c r="AJ68" s="180">
        <f t="shared" si="12"/>
        <v>0.25</v>
      </c>
      <c r="AK68" s="180">
        <f t="shared" si="12"/>
        <v>0.5</v>
      </c>
      <c r="AL68" s="180">
        <f t="shared" si="12"/>
        <v>0.5</v>
      </c>
      <c r="AM68" s="180">
        <f t="shared" si="12"/>
        <v>0.5</v>
      </c>
      <c r="AN68" s="180">
        <f t="shared" si="12"/>
        <v>0.5</v>
      </c>
      <c r="AO68" s="180">
        <f t="shared" si="12"/>
        <v>0.5</v>
      </c>
      <c r="AP68" s="180">
        <f t="shared" si="12"/>
        <v>0.5</v>
      </c>
      <c r="AQ68" s="180">
        <f t="shared" si="12"/>
        <v>0.5</v>
      </c>
      <c r="AR68" s="180">
        <f t="shared" si="12"/>
        <v>0.5</v>
      </c>
      <c r="AS68" s="180">
        <f t="shared" si="12"/>
        <v>0.5</v>
      </c>
      <c r="AT68" s="180">
        <f t="shared" si="12"/>
        <v>0.5</v>
      </c>
      <c r="AU68" s="180">
        <f t="shared" si="12"/>
        <v>0.5</v>
      </c>
      <c r="AV68" s="180">
        <f t="shared" si="12"/>
        <v>0.25</v>
      </c>
      <c r="AW68" s="180">
        <f t="shared" si="12"/>
        <v>0</v>
      </c>
      <c r="AX68" s="180">
        <f t="shared" si="12"/>
        <v>0</v>
      </c>
      <c r="AY68" s="180">
        <f t="shared" si="12"/>
        <v>0</v>
      </c>
      <c r="AZ68" s="180">
        <f t="shared" si="12"/>
        <v>0</v>
      </c>
      <c r="BA68" s="180">
        <f t="shared" si="12"/>
        <v>0</v>
      </c>
      <c r="BB68" s="180">
        <f t="shared" si="12"/>
        <v>0</v>
      </c>
      <c r="BC68" s="180">
        <f t="shared" si="12"/>
        <v>0</v>
      </c>
      <c r="BD68" s="180">
        <f t="shared" si="12"/>
        <v>0</v>
      </c>
      <c r="BE68" s="181">
        <f>SUM(E68:BD68)</f>
        <v>64</v>
      </c>
    </row>
    <row r="69" spans="2:57" x14ac:dyDescent="0.25"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</row>
    <row r="70" spans="2:57" s="1" customFormat="1" ht="18.75" x14ac:dyDescent="0.3">
      <c r="B70" s="282" t="s">
        <v>187</v>
      </c>
      <c r="C70" s="283"/>
      <c r="D70" s="283"/>
      <c r="E70" s="131" t="s">
        <v>190</v>
      </c>
      <c r="F70" s="131" t="s">
        <v>189</v>
      </c>
      <c r="G70" s="131" t="s">
        <v>131</v>
      </c>
      <c r="H70" s="11" t="s">
        <v>130</v>
      </c>
      <c r="I70" s="11" t="s">
        <v>132</v>
      </c>
      <c r="J70" s="11" t="s">
        <v>133</v>
      </c>
      <c r="K70" s="11" t="s">
        <v>134</v>
      </c>
      <c r="L70" s="11" t="s">
        <v>135</v>
      </c>
      <c r="M70" s="11" t="s">
        <v>136</v>
      </c>
      <c r="N70" s="11" t="s">
        <v>137</v>
      </c>
      <c r="O70" s="161" t="s">
        <v>138</v>
      </c>
      <c r="P70" s="161" t="s">
        <v>139</v>
      </c>
      <c r="Q70" s="162" t="s">
        <v>140</v>
      </c>
      <c r="R70" s="162" t="s">
        <v>141</v>
      </c>
      <c r="S70" s="161" t="s">
        <v>142</v>
      </c>
      <c r="T70" s="161" t="s">
        <v>143</v>
      </c>
      <c r="U70" s="161" t="s">
        <v>179</v>
      </c>
      <c r="V70" s="161" t="s">
        <v>144</v>
      </c>
      <c r="W70" s="161" t="s">
        <v>145</v>
      </c>
      <c r="X70" s="161" t="s">
        <v>146</v>
      </c>
      <c r="Y70" s="161" t="s">
        <v>147</v>
      </c>
      <c r="Z70" s="161" t="s">
        <v>148</v>
      </c>
      <c r="AA70" s="161" t="s">
        <v>149</v>
      </c>
      <c r="AB70" s="161" t="s">
        <v>150</v>
      </c>
      <c r="AC70" s="161" t="s">
        <v>151</v>
      </c>
      <c r="AD70" s="161" t="s">
        <v>152</v>
      </c>
      <c r="AE70" s="161" t="s">
        <v>153</v>
      </c>
      <c r="AF70" s="161" t="s">
        <v>154</v>
      </c>
      <c r="AG70" s="161" t="s">
        <v>155</v>
      </c>
      <c r="AH70" s="161" t="s">
        <v>156</v>
      </c>
      <c r="AI70" s="161" t="s">
        <v>157</v>
      </c>
      <c r="AJ70" s="161" t="s">
        <v>158</v>
      </c>
      <c r="AK70" s="161" t="s">
        <v>159</v>
      </c>
      <c r="AL70" s="161" t="s">
        <v>160</v>
      </c>
      <c r="AM70" s="161" t="s">
        <v>161</v>
      </c>
      <c r="AN70" s="161" t="s">
        <v>162</v>
      </c>
      <c r="AO70" s="161" t="s">
        <v>163</v>
      </c>
      <c r="AP70" s="161" t="s">
        <v>164</v>
      </c>
      <c r="AQ70" s="161" t="s">
        <v>165</v>
      </c>
      <c r="AR70" s="161" t="s">
        <v>166</v>
      </c>
      <c r="AS70" s="161" t="s">
        <v>180</v>
      </c>
      <c r="AT70" s="161" t="s">
        <v>181</v>
      </c>
      <c r="AU70" s="161" t="s">
        <v>167</v>
      </c>
      <c r="AV70" s="161" t="s">
        <v>168</v>
      </c>
      <c r="AW70" s="161" t="s">
        <v>169</v>
      </c>
      <c r="AX70" s="161" t="s">
        <v>170</v>
      </c>
      <c r="AY70" s="161" t="s">
        <v>171</v>
      </c>
      <c r="AZ70" s="161" t="s">
        <v>172</v>
      </c>
      <c r="BA70" s="161" t="s">
        <v>173</v>
      </c>
      <c r="BB70" s="161" t="s">
        <v>174</v>
      </c>
      <c r="BC70" s="161" t="s">
        <v>175</v>
      </c>
      <c r="BD70" s="161" t="s">
        <v>176</v>
      </c>
      <c r="BE70" s="181" t="s">
        <v>178</v>
      </c>
    </row>
    <row r="71" spans="2:57" ht="18.75" x14ac:dyDescent="0.3">
      <c r="B71" s="194" t="s">
        <v>203</v>
      </c>
      <c r="C71" s="341" t="s">
        <v>194</v>
      </c>
      <c r="D71" s="341"/>
      <c r="E71" s="180"/>
      <c r="F71" s="180"/>
      <c r="G71" s="180" t="s">
        <v>206</v>
      </c>
      <c r="H71" s="180" t="s">
        <v>206</v>
      </c>
      <c r="I71" s="180" t="s">
        <v>206</v>
      </c>
      <c r="J71" s="180" t="s">
        <v>206</v>
      </c>
      <c r="K71" s="180" t="s">
        <v>206</v>
      </c>
      <c r="L71" s="180" t="s">
        <v>206</v>
      </c>
      <c r="M71" s="180" t="s">
        <v>206</v>
      </c>
      <c r="N71" s="180" t="s">
        <v>206</v>
      </c>
      <c r="O71" s="180" t="s">
        <v>206</v>
      </c>
      <c r="P71" s="180" t="s">
        <v>206</v>
      </c>
      <c r="Q71" s="180" t="s">
        <v>206</v>
      </c>
      <c r="R71" s="180" t="s">
        <v>206</v>
      </c>
      <c r="S71" s="180" t="s">
        <v>206</v>
      </c>
      <c r="T71" s="180" t="s">
        <v>206</v>
      </c>
      <c r="U71" s="180" t="s">
        <v>206</v>
      </c>
      <c r="V71" s="180" t="s">
        <v>206</v>
      </c>
      <c r="W71" s="180" t="s">
        <v>206</v>
      </c>
      <c r="X71" s="180" t="s">
        <v>206</v>
      </c>
      <c r="Y71" s="180" t="s">
        <v>206</v>
      </c>
      <c r="Z71" s="180" t="s">
        <v>206</v>
      </c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  <c r="AS71" s="180"/>
      <c r="AT71" s="180"/>
      <c r="AU71" s="180"/>
      <c r="AV71" s="180"/>
      <c r="AW71" s="180"/>
      <c r="AX71" s="180"/>
      <c r="AY71" s="180"/>
      <c r="AZ71" s="180"/>
      <c r="BA71" s="180"/>
      <c r="BB71" s="180"/>
      <c r="BC71" s="180"/>
      <c r="BD71" s="180"/>
      <c r="BE71" s="181">
        <f>COUNTA(E71:BD71)*0.25</f>
        <v>5</v>
      </c>
    </row>
    <row r="72" spans="2:57" ht="18.75" x14ac:dyDescent="0.3">
      <c r="B72" s="195" t="s">
        <v>204</v>
      </c>
      <c r="C72" s="341" t="s">
        <v>195</v>
      </c>
      <c r="D72" s="341"/>
      <c r="E72" s="185"/>
      <c r="F72" s="185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 t="s">
        <v>206</v>
      </c>
      <c r="AF72" s="180" t="s">
        <v>206</v>
      </c>
      <c r="AG72" s="180" t="s">
        <v>206</v>
      </c>
      <c r="AH72" s="180" t="s">
        <v>206</v>
      </c>
      <c r="AI72" s="180" t="s">
        <v>206</v>
      </c>
      <c r="AJ72" s="180" t="s">
        <v>206</v>
      </c>
      <c r="AK72" s="180" t="s">
        <v>206</v>
      </c>
      <c r="AL72" s="180" t="s">
        <v>206</v>
      </c>
      <c r="AM72" s="180" t="s">
        <v>206</v>
      </c>
      <c r="AN72" s="180" t="s">
        <v>206</v>
      </c>
      <c r="AO72" s="180" t="s">
        <v>206</v>
      </c>
      <c r="AP72" s="180" t="s">
        <v>206</v>
      </c>
      <c r="AQ72" s="180" t="s">
        <v>206</v>
      </c>
      <c r="AR72" s="180" t="s">
        <v>206</v>
      </c>
      <c r="AS72" s="180" t="s">
        <v>206</v>
      </c>
      <c r="AT72" s="180" t="s">
        <v>206</v>
      </c>
      <c r="AU72" s="180" t="s">
        <v>206</v>
      </c>
      <c r="AV72" s="180" t="s">
        <v>206</v>
      </c>
      <c r="AW72" s="180"/>
      <c r="AX72" s="180"/>
      <c r="AY72" s="180"/>
      <c r="AZ72" s="180"/>
      <c r="BA72" s="180"/>
      <c r="BB72" s="180"/>
      <c r="BC72" s="180"/>
      <c r="BD72" s="180"/>
      <c r="BE72" s="181">
        <f>COUNTA(G72:BD72)*0.25</f>
        <v>4.5</v>
      </c>
    </row>
    <row r="73" spans="2:57" ht="15.75" customHeight="1" x14ac:dyDescent="0.3">
      <c r="B73" s="196" t="s">
        <v>210</v>
      </c>
      <c r="C73" s="341" t="s">
        <v>196</v>
      </c>
      <c r="D73" s="341"/>
      <c r="E73" s="185"/>
      <c r="F73" s="185"/>
      <c r="G73" s="180"/>
      <c r="H73" s="180"/>
      <c r="I73" s="180" t="s">
        <v>206</v>
      </c>
      <c r="J73" s="180" t="s">
        <v>206</v>
      </c>
      <c r="K73" s="180" t="s">
        <v>206</v>
      </c>
      <c r="L73" s="180" t="s">
        <v>206</v>
      </c>
      <c r="M73" s="180" t="s">
        <v>206</v>
      </c>
      <c r="N73" s="180" t="s">
        <v>206</v>
      </c>
      <c r="O73" s="180" t="s">
        <v>206</v>
      </c>
      <c r="P73" s="180" t="s">
        <v>206</v>
      </c>
      <c r="Q73" s="180" t="s">
        <v>206</v>
      </c>
      <c r="R73" s="180" t="s">
        <v>206</v>
      </c>
      <c r="S73" s="180" t="s">
        <v>206</v>
      </c>
      <c r="T73" s="180" t="s">
        <v>206</v>
      </c>
      <c r="U73" s="180" t="s">
        <v>206</v>
      </c>
      <c r="V73" s="180" t="s">
        <v>206</v>
      </c>
      <c r="W73" s="180" t="s">
        <v>206</v>
      </c>
      <c r="X73" s="180" t="s">
        <v>206</v>
      </c>
      <c r="Y73" s="180" t="s">
        <v>206</v>
      </c>
      <c r="Z73" s="180" t="s">
        <v>206</v>
      </c>
      <c r="AA73" s="180" t="s">
        <v>206</v>
      </c>
      <c r="AB73" s="180"/>
      <c r="AC73" s="180"/>
      <c r="AD73" s="180"/>
      <c r="AE73" s="180"/>
      <c r="AF73" s="180"/>
      <c r="AG73" s="180"/>
      <c r="AH73" s="180"/>
      <c r="AI73" s="180"/>
      <c r="AJ73" s="180"/>
      <c r="AK73" s="180"/>
      <c r="AL73" s="180"/>
      <c r="AM73" s="180"/>
      <c r="AN73" s="180"/>
      <c r="AO73" s="180"/>
      <c r="AP73" s="180"/>
      <c r="AQ73" s="180"/>
      <c r="AR73" s="180"/>
      <c r="AS73" s="180"/>
      <c r="AT73" s="180"/>
      <c r="AU73" s="180"/>
      <c r="AV73" s="180"/>
      <c r="AW73" s="180"/>
      <c r="AX73" s="180"/>
      <c r="AY73" s="180"/>
      <c r="AZ73" s="180"/>
      <c r="BA73" s="180"/>
      <c r="BB73" s="180"/>
      <c r="BC73" s="180"/>
      <c r="BD73" s="180"/>
      <c r="BE73" s="181">
        <f>COUNTA(G73:BD73)*0.25</f>
        <v>4.75</v>
      </c>
    </row>
    <row r="74" spans="2:57" ht="15.75" customHeight="1" x14ac:dyDescent="0.3">
      <c r="B74" s="192" t="s">
        <v>211</v>
      </c>
      <c r="C74" s="341" t="s">
        <v>119</v>
      </c>
      <c r="D74" s="341"/>
      <c r="E74" s="180"/>
      <c r="F74" s="180"/>
      <c r="G74" s="180"/>
      <c r="H74" s="180"/>
      <c r="I74" s="180" t="s">
        <v>206</v>
      </c>
      <c r="J74" s="180" t="s">
        <v>206</v>
      </c>
      <c r="K74" s="180" t="s">
        <v>206</v>
      </c>
      <c r="L74" s="180" t="s">
        <v>206</v>
      </c>
      <c r="M74" s="180" t="s">
        <v>206</v>
      </c>
      <c r="N74" s="180" t="s">
        <v>206</v>
      </c>
      <c r="O74" s="180" t="s">
        <v>206</v>
      </c>
      <c r="P74" s="180" t="s">
        <v>206</v>
      </c>
      <c r="Q74" s="180" t="s">
        <v>206</v>
      </c>
      <c r="R74" s="180" t="s">
        <v>206</v>
      </c>
      <c r="S74" s="180" t="s">
        <v>206</v>
      </c>
      <c r="T74" s="180" t="s">
        <v>206</v>
      </c>
      <c r="U74" s="180" t="s">
        <v>206</v>
      </c>
      <c r="V74" s="180" t="s">
        <v>206</v>
      </c>
      <c r="W74" s="180" t="s">
        <v>206</v>
      </c>
      <c r="X74" s="180" t="s">
        <v>206</v>
      </c>
      <c r="Y74" s="180" t="s">
        <v>206</v>
      </c>
      <c r="Z74" s="180" t="s">
        <v>206</v>
      </c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  <c r="AS74" s="180"/>
      <c r="AT74" s="180"/>
      <c r="AU74" s="180"/>
      <c r="AV74" s="180"/>
      <c r="AW74" s="180"/>
      <c r="AX74" s="180"/>
      <c r="AY74" s="180"/>
      <c r="AZ74" s="180"/>
      <c r="BA74" s="180"/>
      <c r="BB74" s="180"/>
      <c r="BC74" s="180"/>
      <c r="BD74" s="180"/>
      <c r="BE74" s="181">
        <f>COUNTA(E74:BD74)*0.25</f>
        <v>4.5</v>
      </c>
    </row>
    <row r="75" spans="2:57" ht="15.75" customHeight="1" x14ac:dyDescent="0.25">
      <c r="B75" s="193"/>
      <c r="C75" s="342" t="s">
        <v>197</v>
      </c>
      <c r="D75" s="342"/>
      <c r="E75" s="185"/>
      <c r="F75" s="185"/>
      <c r="G75" s="180"/>
      <c r="H75" s="180"/>
      <c r="I75" s="180" t="s">
        <v>211</v>
      </c>
      <c r="J75" s="180" t="s">
        <v>211</v>
      </c>
      <c r="K75" s="180" t="s">
        <v>211</v>
      </c>
      <c r="L75" s="180" t="s">
        <v>211</v>
      </c>
      <c r="M75" s="180" t="s">
        <v>211</v>
      </c>
      <c r="N75" s="180" t="s">
        <v>211</v>
      </c>
      <c r="O75" s="180" t="s">
        <v>211</v>
      </c>
      <c r="P75" s="180" t="s">
        <v>211</v>
      </c>
      <c r="Q75" s="180" t="s">
        <v>211</v>
      </c>
      <c r="R75" s="180" t="s">
        <v>211</v>
      </c>
      <c r="S75" s="180" t="s">
        <v>211</v>
      </c>
      <c r="T75" s="180" t="s">
        <v>211</v>
      </c>
      <c r="U75" s="180" t="s">
        <v>211</v>
      </c>
      <c r="V75" s="180" t="s">
        <v>211</v>
      </c>
      <c r="W75" s="180" t="s">
        <v>211</v>
      </c>
      <c r="X75" s="180" t="s">
        <v>211</v>
      </c>
      <c r="Y75" s="180" t="s">
        <v>211</v>
      </c>
      <c r="Z75" s="180" t="s">
        <v>211</v>
      </c>
      <c r="AA75" s="180" t="s">
        <v>211</v>
      </c>
      <c r="AB75" s="180" t="s">
        <v>211</v>
      </c>
      <c r="AC75" s="180"/>
      <c r="AD75" s="180"/>
      <c r="AE75" s="180"/>
      <c r="AF75" s="180"/>
      <c r="AG75" s="180"/>
      <c r="AH75" s="180"/>
      <c r="AI75" s="180"/>
      <c r="AJ75" s="180"/>
      <c r="AK75" s="180"/>
      <c r="AL75" s="180"/>
      <c r="AM75" s="180"/>
      <c r="AN75" s="180"/>
      <c r="AO75" s="180"/>
      <c r="AP75" s="180"/>
      <c r="AQ75" s="180"/>
      <c r="AR75" s="180"/>
      <c r="AS75" s="180"/>
      <c r="AT75" s="180"/>
      <c r="AU75" s="180"/>
      <c r="AV75" s="180"/>
      <c r="AW75" s="180"/>
      <c r="AX75" s="180"/>
      <c r="AY75" s="180"/>
      <c r="AZ75" s="180"/>
      <c r="BA75" s="180"/>
      <c r="BB75" s="180"/>
      <c r="BC75" s="180"/>
      <c r="BD75" s="180"/>
      <c r="BE75" s="181">
        <f t="shared" ref="BE75:BE84" si="13">COUNTA(G75:BD75)*0.25</f>
        <v>5</v>
      </c>
    </row>
    <row r="76" spans="2:57" ht="15.75" customHeight="1" x14ac:dyDescent="0.25">
      <c r="B76" s="176"/>
      <c r="C76" s="343" t="s">
        <v>198</v>
      </c>
      <c r="D76" s="344"/>
      <c r="E76" s="187"/>
      <c r="F76" s="187"/>
      <c r="G76" s="180"/>
      <c r="H76" s="180"/>
      <c r="I76" s="180" t="s">
        <v>208</v>
      </c>
      <c r="J76" s="180" t="s">
        <v>208</v>
      </c>
      <c r="K76" s="180" t="s">
        <v>208</v>
      </c>
      <c r="L76" s="180" t="s">
        <v>208</v>
      </c>
      <c r="M76" s="180" t="s">
        <v>208</v>
      </c>
      <c r="N76" s="180" t="s">
        <v>208</v>
      </c>
      <c r="O76" s="180" t="s">
        <v>208</v>
      </c>
      <c r="P76" s="180" t="s">
        <v>208</v>
      </c>
      <c r="Q76" s="180" t="s">
        <v>208</v>
      </c>
      <c r="R76" s="180" t="s">
        <v>208</v>
      </c>
      <c r="S76" s="180" t="s">
        <v>208</v>
      </c>
      <c r="T76" s="180" t="s">
        <v>208</v>
      </c>
      <c r="U76" s="180" t="s">
        <v>208</v>
      </c>
      <c r="V76" s="180" t="s">
        <v>208</v>
      </c>
      <c r="W76" s="180" t="s">
        <v>209</v>
      </c>
      <c r="X76" s="180" t="s">
        <v>209</v>
      </c>
      <c r="Y76" s="18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 t="s">
        <v>208</v>
      </c>
      <c r="AJ76" s="180" t="s">
        <v>208</v>
      </c>
      <c r="AK76" s="180" t="s">
        <v>208</v>
      </c>
      <c r="AL76" s="180" t="s">
        <v>208</v>
      </c>
      <c r="AM76" s="180" t="s">
        <v>208</v>
      </c>
      <c r="AN76" s="180" t="s">
        <v>208</v>
      </c>
      <c r="AO76" s="180" t="s">
        <v>208</v>
      </c>
      <c r="AP76" s="180" t="s">
        <v>208</v>
      </c>
      <c r="AQ76" s="180" t="s">
        <v>208</v>
      </c>
      <c r="AR76" s="180" t="s">
        <v>208</v>
      </c>
      <c r="AS76" s="180" t="s">
        <v>208</v>
      </c>
      <c r="AT76" s="180" t="s">
        <v>208</v>
      </c>
      <c r="AU76" s="180" t="s">
        <v>208</v>
      </c>
      <c r="AV76" s="180" t="s">
        <v>208</v>
      </c>
      <c r="AW76" s="180" t="s">
        <v>208</v>
      </c>
      <c r="AX76" s="180" t="s">
        <v>208</v>
      </c>
      <c r="AY76" s="180"/>
      <c r="AZ76" s="180"/>
      <c r="BA76" s="180"/>
      <c r="BB76" s="180"/>
      <c r="BC76" s="180"/>
      <c r="BD76" s="180"/>
      <c r="BE76" s="181">
        <f t="shared" si="13"/>
        <v>8</v>
      </c>
    </row>
    <row r="77" spans="2:57" ht="15.75" customHeight="1" x14ac:dyDescent="0.25">
      <c r="B77" s="176"/>
      <c r="C77" s="345" t="s">
        <v>199</v>
      </c>
      <c r="D77" s="345"/>
      <c r="E77" s="187"/>
      <c r="F77" s="187"/>
      <c r="G77" s="180" t="s">
        <v>208</v>
      </c>
      <c r="H77" s="180" t="s">
        <v>208</v>
      </c>
      <c r="I77" s="180" t="s">
        <v>208</v>
      </c>
      <c r="J77" s="180" t="s">
        <v>208</v>
      </c>
      <c r="K77" s="180" t="s">
        <v>208</v>
      </c>
      <c r="L77" s="180" t="s">
        <v>208</v>
      </c>
      <c r="M77" s="180" t="s">
        <v>208</v>
      </c>
      <c r="N77" s="180" t="s">
        <v>208</v>
      </c>
      <c r="O77" s="180" t="s">
        <v>208</v>
      </c>
      <c r="P77" s="180" t="s">
        <v>208</v>
      </c>
      <c r="Q77" s="180" t="s">
        <v>208</v>
      </c>
      <c r="R77" s="180" t="s">
        <v>208</v>
      </c>
      <c r="S77" s="180" t="s">
        <v>208</v>
      </c>
      <c r="T77" s="180" t="s">
        <v>208</v>
      </c>
      <c r="U77" s="180" t="s">
        <v>208</v>
      </c>
      <c r="V77" s="180" t="s">
        <v>208</v>
      </c>
      <c r="W77" s="180" t="s">
        <v>208</v>
      </c>
      <c r="X77" s="180" t="s">
        <v>208</v>
      </c>
      <c r="Y77" s="180" t="s">
        <v>208</v>
      </c>
      <c r="Z77" s="180" t="s">
        <v>208</v>
      </c>
      <c r="AA77" s="180" t="s">
        <v>208</v>
      </c>
      <c r="AB77" s="180" t="s">
        <v>208</v>
      </c>
      <c r="AC77" s="180" t="s">
        <v>208</v>
      </c>
      <c r="AD77" s="180" t="s">
        <v>208</v>
      </c>
      <c r="AE77" s="180" t="s">
        <v>208</v>
      </c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  <c r="AS77" s="180"/>
      <c r="AT77" s="180"/>
      <c r="AU77" s="180"/>
      <c r="AV77" s="180"/>
      <c r="AW77" s="180"/>
      <c r="AX77" s="180"/>
      <c r="AY77" s="180"/>
      <c r="AZ77" s="180"/>
      <c r="BA77" s="180"/>
      <c r="BB77" s="180"/>
      <c r="BC77" s="180"/>
      <c r="BD77" s="180"/>
      <c r="BE77" s="181">
        <f t="shared" si="13"/>
        <v>6.25</v>
      </c>
    </row>
    <row r="78" spans="2:57" ht="15.75" customHeight="1" x14ac:dyDescent="0.25">
      <c r="B78" s="176"/>
      <c r="C78" s="346" t="s">
        <v>200</v>
      </c>
      <c r="D78" s="346"/>
      <c r="E78" s="187" t="s">
        <v>207</v>
      </c>
      <c r="F78" s="187" t="s">
        <v>207</v>
      </c>
      <c r="G78" s="83" t="s">
        <v>207</v>
      </c>
      <c r="H78" s="83" t="s">
        <v>207</v>
      </c>
      <c r="I78" s="83" t="s">
        <v>207</v>
      </c>
      <c r="J78" s="83" t="s">
        <v>207</v>
      </c>
      <c r="K78" s="83" t="s">
        <v>207</v>
      </c>
      <c r="L78" s="83" t="s">
        <v>207</v>
      </c>
      <c r="M78" s="83" t="s">
        <v>207</v>
      </c>
      <c r="N78" s="83" t="s">
        <v>207</v>
      </c>
      <c r="O78" s="83" t="s">
        <v>207</v>
      </c>
      <c r="P78" s="83" t="s">
        <v>207</v>
      </c>
      <c r="Q78" s="180" t="s">
        <v>207</v>
      </c>
      <c r="R78" s="180" t="s">
        <v>207</v>
      </c>
      <c r="S78" s="180" t="s">
        <v>207</v>
      </c>
      <c r="T78" s="180" t="s">
        <v>207</v>
      </c>
      <c r="U78" s="180" t="s">
        <v>207</v>
      </c>
      <c r="V78" s="180" t="s">
        <v>207</v>
      </c>
      <c r="W78" s="180"/>
      <c r="X78" s="180"/>
      <c r="Y78" s="18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  <c r="AS78" s="180"/>
      <c r="AT78" s="180"/>
      <c r="AU78" s="180"/>
      <c r="AV78" s="180"/>
      <c r="AW78" s="180"/>
      <c r="AX78" s="180"/>
      <c r="AY78" s="180"/>
      <c r="AZ78" s="180"/>
      <c r="BA78" s="180"/>
      <c r="BB78" s="180"/>
      <c r="BC78" s="180"/>
      <c r="BD78" s="180"/>
      <c r="BE78" s="181">
        <f t="shared" si="13"/>
        <v>4</v>
      </c>
    </row>
    <row r="79" spans="2:57" ht="15.75" customHeight="1" x14ac:dyDescent="0.25">
      <c r="B79" s="176"/>
      <c r="C79" s="339" t="s">
        <v>201</v>
      </c>
      <c r="D79" s="340"/>
      <c r="E79" s="187"/>
      <c r="F79" s="187" t="s">
        <v>207</v>
      </c>
      <c r="G79" s="83" t="s">
        <v>207</v>
      </c>
      <c r="H79" s="83" t="s">
        <v>207</v>
      </c>
      <c r="I79" s="83" t="s">
        <v>207</v>
      </c>
      <c r="J79" s="83" t="s">
        <v>207</v>
      </c>
      <c r="K79" s="83" t="s">
        <v>207</v>
      </c>
      <c r="L79" s="83" t="s">
        <v>207</v>
      </c>
      <c r="M79" s="83" t="s">
        <v>207</v>
      </c>
      <c r="N79" s="83" t="s">
        <v>207</v>
      </c>
      <c r="O79" s="83" t="s">
        <v>207</v>
      </c>
      <c r="P79" s="83" t="s">
        <v>207</v>
      </c>
      <c r="Q79" s="83" t="s">
        <v>207</v>
      </c>
      <c r="R79" s="83" t="s">
        <v>207</v>
      </c>
      <c r="S79" s="83" t="s">
        <v>207</v>
      </c>
      <c r="T79" s="83" t="s">
        <v>207</v>
      </c>
      <c r="U79" s="83" t="s">
        <v>207</v>
      </c>
      <c r="V79" s="83" t="s">
        <v>207</v>
      </c>
      <c r="W79" s="83" t="s">
        <v>207</v>
      </c>
      <c r="X79" s="83" t="s">
        <v>207</v>
      </c>
      <c r="Y79" s="83" t="s">
        <v>207</v>
      </c>
      <c r="Z79" s="83" t="s">
        <v>207</v>
      </c>
      <c r="AA79" s="83" t="s">
        <v>207</v>
      </c>
      <c r="AB79" s="83"/>
      <c r="AC79" s="83"/>
      <c r="AD79" s="83"/>
      <c r="AE79" s="83"/>
      <c r="AF79" s="83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  <c r="AS79" s="180"/>
      <c r="AT79" s="180"/>
      <c r="AU79" s="180"/>
      <c r="AV79" s="180"/>
      <c r="AW79" s="180"/>
      <c r="AX79" s="180"/>
      <c r="AY79" s="180"/>
      <c r="AZ79" s="180"/>
      <c r="BA79" s="180"/>
      <c r="BB79" s="180"/>
      <c r="BC79" s="180"/>
      <c r="BD79" s="180"/>
      <c r="BE79" s="181">
        <f t="shared" si="13"/>
        <v>5.25</v>
      </c>
    </row>
    <row r="80" spans="2:57" ht="15.75" hidden="1" customHeight="1" x14ac:dyDescent="0.25">
      <c r="B80" s="176"/>
      <c r="C80" s="347" t="s">
        <v>202</v>
      </c>
      <c r="D80" s="347"/>
      <c r="E80" s="187"/>
      <c r="F80" s="187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 t="s">
        <v>212</v>
      </c>
      <c r="R80" s="180" t="s">
        <v>212</v>
      </c>
      <c r="S80" s="180" t="s">
        <v>212</v>
      </c>
      <c r="T80" s="180" t="s">
        <v>212</v>
      </c>
      <c r="U80" s="180" t="s">
        <v>212</v>
      </c>
      <c r="V80" s="180" t="s">
        <v>212</v>
      </c>
      <c r="W80" s="180" t="s">
        <v>212</v>
      </c>
      <c r="X80" s="180" t="s">
        <v>212</v>
      </c>
      <c r="Y80" s="180" t="s">
        <v>212</v>
      </c>
      <c r="Z80" s="180" t="s">
        <v>212</v>
      </c>
      <c r="AA80" s="180" t="s">
        <v>212</v>
      </c>
      <c r="AB80" s="180" t="s">
        <v>212</v>
      </c>
      <c r="AC80" s="180" t="s">
        <v>212</v>
      </c>
      <c r="AD80" s="180" t="s">
        <v>212</v>
      </c>
      <c r="AE80" s="180" t="s">
        <v>212</v>
      </c>
      <c r="AF80" s="180" t="s">
        <v>212</v>
      </c>
      <c r="AG80" s="180" t="s">
        <v>212</v>
      </c>
      <c r="AH80" s="180" t="s">
        <v>212</v>
      </c>
      <c r="AI80" s="180" t="s">
        <v>212</v>
      </c>
      <c r="AJ80" s="180" t="s">
        <v>212</v>
      </c>
      <c r="AK80" s="180" t="s">
        <v>212</v>
      </c>
      <c r="AL80" s="180" t="s">
        <v>212</v>
      </c>
      <c r="AM80" s="180" t="s">
        <v>212</v>
      </c>
      <c r="AN80" s="180"/>
      <c r="AO80" s="180"/>
      <c r="AP80" s="180"/>
      <c r="AQ80" s="180"/>
      <c r="AR80" s="180"/>
      <c r="AS80" s="180"/>
      <c r="AT80" s="180"/>
      <c r="AU80" s="180"/>
      <c r="AV80" s="180"/>
      <c r="AW80" s="180"/>
      <c r="AX80" s="180"/>
      <c r="AY80" s="180"/>
      <c r="AZ80" s="180"/>
      <c r="BA80" s="180"/>
      <c r="BB80" s="180"/>
      <c r="BC80" s="180"/>
      <c r="BD80" s="180"/>
      <c r="BE80" s="181">
        <f t="shared" si="13"/>
        <v>5.75</v>
      </c>
    </row>
    <row r="81" spans="2:57" ht="15.75" hidden="1" customHeight="1" x14ac:dyDescent="0.25">
      <c r="B81" s="176"/>
      <c r="C81" s="318"/>
      <c r="D81" s="319"/>
      <c r="E81" s="187"/>
      <c r="F81" s="187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  <c r="AS81" s="180"/>
      <c r="AT81" s="180"/>
      <c r="AU81" s="180"/>
      <c r="AV81" s="180"/>
      <c r="AW81" s="180"/>
      <c r="AX81" s="180"/>
      <c r="AY81" s="180"/>
      <c r="AZ81" s="180"/>
      <c r="BA81" s="180"/>
      <c r="BB81" s="180"/>
      <c r="BC81" s="180"/>
      <c r="BD81" s="180"/>
      <c r="BE81" s="181">
        <f t="shared" si="13"/>
        <v>0</v>
      </c>
    </row>
    <row r="82" spans="2:57" ht="15.75" hidden="1" customHeight="1" x14ac:dyDescent="0.25">
      <c r="B82" s="284"/>
      <c r="C82" s="318"/>
      <c r="D82" s="319"/>
      <c r="E82" s="187"/>
      <c r="F82" s="187"/>
      <c r="G82" s="180"/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  <c r="AS82" s="180"/>
      <c r="AT82" s="180"/>
      <c r="AU82" s="180"/>
      <c r="AV82" s="180"/>
      <c r="AW82" s="180"/>
      <c r="AX82" s="180"/>
      <c r="AY82" s="180"/>
      <c r="AZ82" s="180"/>
      <c r="BA82" s="180"/>
      <c r="BB82" s="180"/>
      <c r="BC82" s="180"/>
      <c r="BD82" s="180"/>
      <c r="BE82" s="181">
        <f t="shared" si="13"/>
        <v>0</v>
      </c>
    </row>
    <row r="83" spans="2:57" ht="15.75" hidden="1" customHeight="1" x14ac:dyDescent="0.25">
      <c r="B83" s="284"/>
      <c r="C83" s="318"/>
      <c r="D83" s="319"/>
      <c r="E83" s="187"/>
      <c r="F83" s="187"/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  <c r="AS83" s="180"/>
      <c r="AT83" s="180"/>
      <c r="AU83" s="180"/>
      <c r="AV83" s="180"/>
      <c r="AW83" s="180"/>
      <c r="AX83" s="180"/>
      <c r="AY83" s="180"/>
      <c r="AZ83" s="180"/>
      <c r="BA83" s="180"/>
      <c r="BB83" s="180"/>
      <c r="BC83" s="180"/>
      <c r="BD83" s="180"/>
      <c r="BE83" s="181">
        <f t="shared" si="13"/>
        <v>0</v>
      </c>
    </row>
    <row r="84" spans="2:57" ht="15.75" hidden="1" customHeight="1" x14ac:dyDescent="0.25">
      <c r="B84" s="284"/>
      <c r="C84" s="318"/>
      <c r="D84" s="319"/>
      <c r="E84" s="187"/>
      <c r="F84" s="187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181">
        <f t="shared" si="13"/>
        <v>0</v>
      </c>
    </row>
    <row r="85" spans="2:57" ht="15.75" customHeight="1" x14ac:dyDescent="0.25">
      <c r="B85" s="285"/>
      <c r="C85" s="291" t="s">
        <v>0</v>
      </c>
      <c r="D85" s="291"/>
      <c r="E85" s="180">
        <f t="shared" ref="E85:F85" si="14">COUNTA(E71:E84)*0.25</f>
        <v>0.25</v>
      </c>
      <c r="F85" s="180">
        <f t="shared" si="14"/>
        <v>0.5</v>
      </c>
      <c r="G85" s="180">
        <f>COUNTA(G71:G84)*0.25</f>
        <v>1</v>
      </c>
      <c r="H85" s="180">
        <f t="shared" ref="H85:BD85" si="15">COUNTA(H71:H84)*0.25</f>
        <v>1</v>
      </c>
      <c r="I85" s="180">
        <f t="shared" si="15"/>
        <v>2</v>
      </c>
      <c r="J85" s="180">
        <f t="shared" si="15"/>
        <v>2</v>
      </c>
      <c r="K85" s="180">
        <f t="shared" si="15"/>
        <v>2</v>
      </c>
      <c r="L85" s="180">
        <f t="shared" si="15"/>
        <v>2</v>
      </c>
      <c r="M85" s="180">
        <f t="shared" si="15"/>
        <v>2</v>
      </c>
      <c r="N85" s="180">
        <f t="shared" si="15"/>
        <v>2</v>
      </c>
      <c r="O85" s="180">
        <f t="shared" si="15"/>
        <v>2</v>
      </c>
      <c r="P85" s="180">
        <f t="shared" si="15"/>
        <v>2</v>
      </c>
      <c r="Q85" s="180">
        <f t="shared" si="15"/>
        <v>2.25</v>
      </c>
      <c r="R85" s="180">
        <f t="shared" si="15"/>
        <v>2.25</v>
      </c>
      <c r="S85" s="180">
        <f t="shared" si="15"/>
        <v>2.25</v>
      </c>
      <c r="T85" s="180">
        <f t="shared" si="15"/>
        <v>2.25</v>
      </c>
      <c r="U85" s="180">
        <f t="shared" si="15"/>
        <v>2.25</v>
      </c>
      <c r="V85" s="180">
        <f t="shared" si="15"/>
        <v>2.25</v>
      </c>
      <c r="W85" s="180">
        <f t="shared" si="15"/>
        <v>2</v>
      </c>
      <c r="X85" s="180">
        <f t="shared" si="15"/>
        <v>2</v>
      </c>
      <c r="Y85" s="180">
        <f t="shared" si="15"/>
        <v>1.75</v>
      </c>
      <c r="Z85" s="180">
        <f t="shared" si="15"/>
        <v>1.75</v>
      </c>
      <c r="AA85" s="180">
        <f t="shared" si="15"/>
        <v>1.25</v>
      </c>
      <c r="AB85" s="180">
        <f t="shared" si="15"/>
        <v>0.75</v>
      </c>
      <c r="AC85" s="180">
        <f t="shared" si="15"/>
        <v>0.5</v>
      </c>
      <c r="AD85" s="180">
        <f t="shared" si="15"/>
        <v>0.5</v>
      </c>
      <c r="AE85" s="180">
        <f t="shared" si="15"/>
        <v>0.75</v>
      </c>
      <c r="AF85" s="180">
        <f t="shared" si="15"/>
        <v>0.5</v>
      </c>
      <c r="AG85" s="180">
        <f t="shared" si="15"/>
        <v>0.5</v>
      </c>
      <c r="AH85" s="180">
        <f t="shared" si="15"/>
        <v>0.5</v>
      </c>
      <c r="AI85" s="180">
        <f t="shared" si="15"/>
        <v>0.75</v>
      </c>
      <c r="AJ85" s="180">
        <f t="shared" si="15"/>
        <v>0.75</v>
      </c>
      <c r="AK85" s="180">
        <f t="shared" si="15"/>
        <v>0.75</v>
      </c>
      <c r="AL85" s="180">
        <f t="shared" si="15"/>
        <v>0.75</v>
      </c>
      <c r="AM85" s="180">
        <f t="shared" si="15"/>
        <v>0.75</v>
      </c>
      <c r="AN85" s="180">
        <f t="shared" si="15"/>
        <v>0.5</v>
      </c>
      <c r="AO85" s="180">
        <f t="shared" si="15"/>
        <v>0.5</v>
      </c>
      <c r="AP85" s="180">
        <f t="shared" si="15"/>
        <v>0.5</v>
      </c>
      <c r="AQ85" s="180">
        <f t="shared" si="15"/>
        <v>0.5</v>
      </c>
      <c r="AR85" s="180">
        <f t="shared" si="15"/>
        <v>0.5</v>
      </c>
      <c r="AS85" s="180">
        <f t="shared" si="15"/>
        <v>0.5</v>
      </c>
      <c r="AT85" s="180">
        <f t="shared" si="15"/>
        <v>0.5</v>
      </c>
      <c r="AU85" s="180">
        <f t="shared" si="15"/>
        <v>0.5</v>
      </c>
      <c r="AV85" s="180">
        <f t="shared" si="15"/>
        <v>0.5</v>
      </c>
      <c r="AW85" s="180">
        <f t="shared" si="15"/>
        <v>0.25</v>
      </c>
      <c r="AX85" s="180">
        <f t="shared" si="15"/>
        <v>0.25</v>
      </c>
      <c r="AY85" s="180">
        <f t="shared" si="15"/>
        <v>0</v>
      </c>
      <c r="AZ85" s="180">
        <f t="shared" si="15"/>
        <v>0</v>
      </c>
      <c r="BA85" s="180">
        <f t="shared" si="15"/>
        <v>0</v>
      </c>
      <c r="BB85" s="180">
        <f t="shared" si="15"/>
        <v>0</v>
      </c>
      <c r="BC85" s="180">
        <f t="shared" si="15"/>
        <v>0</v>
      </c>
      <c r="BD85" s="180">
        <f t="shared" si="15"/>
        <v>0</v>
      </c>
      <c r="BE85" s="181">
        <f>SUM(E85:BD85)</f>
        <v>53.75</v>
      </c>
    </row>
    <row r="86" spans="2:57" x14ac:dyDescent="0.25"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</row>
    <row r="87" spans="2:57" s="1" customFormat="1" ht="18.75" x14ac:dyDescent="0.3">
      <c r="B87" s="282" t="s">
        <v>188</v>
      </c>
      <c r="C87" s="283"/>
      <c r="D87" s="283"/>
      <c r="E87" s="131" t="s">
        <v>190</v>
      </c>
      <c r="F87" s="131" t="s">
        <v>189</v>
      </c>
      <c r="G87" s="131" t="s">
        <v>131</v>
      </c>
      <c r="H87" s="11" t="s">
        <v>130</v>
      </c>
      <c r="I87" s="11" t="s">
        <v>132</v>
      </c>
      <c r="J87" s="11" t="s">
        <v>133</v>
      </c>
      <c r="K87" s="11" t="s">
        <v>134</v>
      </c>
      <c r="L87" s="11" t="s">
        <v>135</v>
      </c>
      <c r="M87" s="11" t="s">
        <v>136</v>
      </c>
      <c r="N87" s="11" t="s">
        <v>137</v>
      </c>
      <c r="O87" s="161" t="s">
        <v>138</v>
      </c>
      <c r="P87" s="161" t="s">
        <v>139</v>
      </c>
      <c r="Q87" s="162" t="s">
        <v>140</v>
      </c>
      <c r="R87" s="162" t="s">
        <v>141</v>
      </c>
      <c r="S87" s="161" t="s">
        <v>142</v>
      </c>
      <c r="T87" s="161" t="s">
        <v>143</v>
      </c>
      <c r="U87" s="161" t="s">
        <v>179</v>
      </c>
      <c r="V87" s="161" t="s">
        <v>144</v>
      </c>
      <c r="W87" s="161" t="s">
        <v>145</v>
      </c>
      <c r="X87" s="161" t="s">
        <v>146</v>
      </c>
      <c r="Y87" s="161" t="s">
        <v>147</v>
      </c>
      <c r="Z87" s="161" t="s">
        <v>148</v>
      </c>
      <c r="AA87" s="161" t="s">
        <v>149</v>
      </c>
      <c r="AB87" s="161" t="s">
        <v>150</v>
      </c>
      <c r="AC87" s="161" t="s">
        <v>151</v>
      </c>
      <c r="AD87" s="161" t="s">
        <v>152</v>
      </c>
      <c r="AE87" s="161" t="s">
        <v>153</v>
      </c>
      <c r="AF87" s="161" t="s">
        <v>154</v>
      </c>
      <c r="AG87" s="161" t="s">
        <v>155</v>
      </c>
      <c r="AH87" s="161" t="s">
        <v>156</v>
      </c>
      <c r="AI87" s="161" t="s">
        <v>157</v>
      </c>
      <c r="AJ87" s="161" t="s">
        <v>158</v>
      </c>
      <c r="AK87" s="161" t="s">
        <v>159</v>
      </c>
      <c r="AL87" s="161" t="s">
        <v>160</v>
      </c>
      <c r="AM87" s="161" t="s">
        <v>161</v>
      </c>
      <c r="AN87" s="161" t="s">
        <v>162</v>
      </c>
      <c r="AO87" s="161" t="s">
        <v>163</v>
      </c>
      <c r="AP87" s="161" t="s">
        <v>164</v>
      </c>
      <c r="AQ87" s="161" t="s">
        <v>165</v>
      </c>
      <c r="AR87" s="161" t="s">
        <v>166</v>
      </c>
      <c r="AS87" s="161" t="s">
        <v>180</v>
      </c>
      <c r="AT87" s="161" t="s">
        <v>181</v>
      </c>
      <c r="AU87" s="161" t="s">
        <v>167</v>
      </c>
      <c r="AV87" s="161" t="s">
        <v>168</v>
      </c>
      <c r="AW87" s="161" t="s">
        <v>169</v>
      </c>
      <c r="AX87" s="161" t="s">
        <v>170</v>
      </c>
      <c r="AY87" s="161" t="s">
        <v>171</v>
      </c>
      <c r="AZ87" s="161" t="s">
        <v>172</v>
      </c>
      <c r="BA87" s="161" t="s">
        <v>173</v>
      </c>
      <c r="BB87" s="161" t="s">
        <v>174</v>
      </c>
      <c r="BC87" s="161" t="s">
        <v>175</v>
      </c>
      <c r="BD87" s="161" t="s">
        <v>176</v>
      </c>
      <c r="BE87" s="181" t="s">
        <v>178</v>
      </c>
    </row>
    <row r="88" spans="2:57" ht="18.75" x14ac:dyDescent="0.3">
      <c r="B88" s="194" t="s">
        <v>203</v>
      </c>
      <c r="C88" s="341" t="s">
        <v>194</v>
      </c>
      <c r="D88" s="341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  <c r="W88" s="180"/>
      <c r="X88" s="180"/>
      <c r="Y88" s="180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 t="s">
        <v>206</v>
      </c>
      <c r="AJ88" s="180" t="s">
        <v>206</v>
      </c>
      <c r="AK88" s="180" t="s">
        <v>206</v>
      </c>
      <c r="AL88" s="180" t="s">
        <v>206</v>
      </c>
      <c r="AM88" s="180" t="s">
        <v>206</v>
      </c>
      <c r="AN88" s="180" t="s">
        <v>206</v>
      </c>
      <c r="AO88" s="180" t="s">
        <v>206</v>
      </c>
      <c r="AP88" s="180" t="s">
        <v>206</v>
      </c>
      <c r="AQ88" s="180" t="s">
        <v>206</v>
      </c>
      <c r="AR88" s="180" t="s">
        <v>206</v>
      </c>
      <c r="AS88" s="180" t="s">
        <v>206</v>
      </c>
      <c r="AT88" s="180" t="s">
        <v>206</v>
      </c>
      <c r="AU88" s="180" t="s">
        <v>206</v>
      </c>
      <c r="AV88" s="180" t="s">
        <v>206</v>
      </c>
      <c r="AW88" s="180" t="s">
        <v>206</v>
      </c>
      <c r="AX88" s="180" t="s">
        <v>206</v>
      </c>
      <c r="AY88" s="180" t="s">
        <v>206</v>
      </c>
      <c r="AZ88" s="180" t="s">
        <v>206</v>
      </c>
      <c r="BA88" s="180" t="s">
        <v>206</v>
      </c>
      <c r="BB88" s="180" t="s">
        <v>206</v>
      </c>
      <c r="BC88" s="180"/>
      <c r="BD88" s="180"/>
      <c r="BE88" s="181">
        <f t="shared" ref="BE88:BE101" si="16">COUNTA(E88:BD88)*0.25</f>
        <v>5</v>
      </c>
    </row>
    <row r="89" spans="2:57" ht="15.75" customHeight="1" x14ac:dyDescent="0.3">
      <c r="B89" s="195" t="s">
        <v>204</v>
      </c>
      <c r="C89" s="341" t="s">
        <v>195</v>
      </c>
      <c r="D89" s="341"/>
      <c r="E89" s="185"/>
      <c r="F89" s="185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 t="s">
        <v>206</v>
      </c>
      <c r="R89" s="180" t="s">
        <v>206</v>
      </c>
      <c r="S89" s="180" t="s">
        <v>206</v>
      </c>
      <c r="T89" s="180" t="s">
        <v>206</v>
      </c>
      <c r="U89" s="180" t="s">
        <v>206</v>
      </c>
      <c r="V89" s="180" t="s">
        <v>206</v>
      </c>
      <c r="W89" s="180" t="s">
        <v>206</v>
      </c>
      <c r="X89" s="180" t="s">
        <v>206</v>
      </c>
      <c r="Y89" s="180" t="s">
        <v>206</v>
      </c>
      <c r="Z89" s="180" t="s">
        <v>206</v>
      </c>
      <c r="AA89" s="180" t="s">
        <v>206</v>
      </c>
      <c r="AB89" s="180" t="s">
        <v>206</v>
      </c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  <c r="AS89" s="180"/>
      <c r="AT89" s="180"/>
      <c r="AU89" s="180"/>
      <c r="AV89" s="180"/>
      <c r="AW89" s="180"/>
      <c r="AX89" s="180"/>
      <c r="AY89" s="180"/>
      <c r="AZ89" s="180"/>
      <c r="BA89" s="180"/>
      <c r="BB89" s="180"/>
      <c r="BC89" s="180"/>
      <c r="BD89" s="180"/>
      <c r="BE89" s="181">
        <f t="shared" si="16"/>
        <v>3</v>
      </c>
    </row>
    <row r="90" spans="2:57" ht="15.75" customHeight="1" x14ac:dyDescent="0.3">
      <c r="B90" s="196" t="s">
        <v>210</v>
      </c>
      <c r="C90" s="341" t="s">
        <v>196</v>
      </c>
      <c r="D90" s="341"/>
      <c r="E90" s="185"/>
      <c r="F90" s="185"/>
      <c r="G90" s="185"/>
      <c r="H90" s="185"/>
      <c r="I90" s="185"/>
      <c r="J90" s="185"/>
      <c r="K90" s="185"/>
      <c r="L90" s="185"/>
      <c r="M90" s="185"/>
      <c r="N90" s="185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0"/>
      <c r="AD90" s="180"/>
      <c r="AE90" s="180"/>
      <c r="AF90" s="180"/>
      <c r="AG90" s="180" t="s">
        <v>205</v>
      </c>
      <c r="AH90" s="180" t="s">
        <v>205</v>
      </c>
      <c r="AI90" s="180" t="s">
        <v>205</v>
      </c>
      <c r="AJ90" s="180" t="s">
        <v>205</v>
      </c>
      <c r="AK90" s="180" t="s">
        <v>205</v>
      </c>
      <c r="AL90" s="180" t="s">
        <v>205</v>
      </c>
      <c r="AM90" s="180" t="s">
        <v>205</v>
      </c>
      <c r="AN90" s="180" t="s">
        <v>205</v>
      </c>
      <c r="AO90" s="180" t="s">
        <v>205</v>
      </c>
      <c r="AP90" s="180" t="s">
        <v>205</v>
      </c>
      <c r="AQ90" s="180" t="s">
        <v>205</v>
      </c>
      <c r="AR90" s="180" t="s">
        <v>205</v>
      </c>
      <c r="AS90" s="180" t="s">
        <v>205</v>
      </c>
      <c r="AT90" s="180" t="s">
        <v>205</v>
      </c>
      <c r="AU90" s="180" t="s">
        <v>205</v>
      </c>
      <c r="AV90" s="180" t="s">
        <v>205</v>
      </c>
      <c r="AW90" s="180" t="s">
        <v>205</v>
      </c>
      <c r="AX90" s="180" t="s">
        <v>205</v>
      </c>
      <c r="AY90" s="180" t="s">
        <v>205</v>
      </c>
      <c r="AZ90" s="180" t="s">
        <v>205</v>
      </c>
      <c r="BA90" s="180" t="s">
        <v>205</v>
      </c>
      <c r="BB90" s="180" t="s">
        <v>205</v>
      </c>
      <c r="BC90" s="180"/>
      <c r="BD90" s="180"/>
      <c r="BE90" s="181">
        <f t="shared" si="16"/>
        <v>5.5</v>
      </c>
    </row>
    <row r="91" spans="2:57" ht="15.75" customHeight="1" x14ac:dyDescent="0.3">
      <c r="B91" s="192" t="s">
        <v>211</v>
      </c>
      <c r="C91" s="341" t="s">
        <v>119</v>
      </c>
      <c r="D91" s="341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P91" s="180"/>
      <c r="Q91" s="180"/>
      <c r="R91" s="180"/>
      <c r="S91" s="180"/>
      <c r="T91" s="180"/>
      <c r="U91" s="180"/>
      <c r="V91" s="180"/>
      <c r="W91" s="180"/>
      <c r="X91" s="180"/>
      <c r="Y91" s="180"/>
      <c r="Z91" s="180"/>
      <c r="AA91" s="180"/>
      <c r="AB91" s="180"/>
      <c r="AC91" s="180"/>
      <c r="AD91" s="180"/>
      <c r="AE91" s="180"/>
      <c r="AF91" s="180"/>
      <c r="AG91" s="180" t="s">
        <v>205</v>
      </c>
      <c r="AH91" s="180" t="s">
        <v>205</v>
      </c>
      <c r="AI91" s="180" t="s">
        <v>205</v>
      </c>
      <c r="AJ91" s="180" t="s">
        <v>205</v>
      </c>
      <c r="AK91" s="180" t="s">
        <v>205</v>
      </c>
      <c r="AL91" s="180" t="s">
        <v>205</v>
      </c>
      <c r="AM91" s="180" t="s">
        <v>205</v>
      </c>
      <c r="AN91" s="180" t="s">
        <v>205</v>
      </c>
      <c r="AO91" s="180" t="s">
        <v>205</v>
      </c>
      <c r="AP91" s="180" t="s">
        <v>205</v>
      </c>
      <c r="AQ91" s="180" t="s">
        <v>205</v>
      </c>
      <c r="AR91" s="180" t="s">
        <v>205</v>
      </c>
      <c r="AS91" s="180" t="s">
        <v>205</v>
      </c>
      <c r="AT91" s="180" t="s">
        <v>205</v>
      </c>
      <c r="AU91" s="180" t="s">
        <v>205</v>
      </c>
      <c r="AV91" s="180" t="s">
        <v>205</v>
      </c>
      <c r="AW91" s="180" t="s">
        <v>205</v>
      </c>
      <c r="AX91" s="180" t="s">
        <v>205</v>
      </c>
      <c r="AY91" s="180" t="s">
        <v>205</v>
      </c>
      <c r="AZ91" s="180" t="s">
        <v>205</v>
      </c>
      <c r="BA91" s="180" t="s">
        <v>205</v>
      </c>
      <c r="BB91" s="180" t="s">
        <v>205</v>
      </c>
      <c r="BC91" s="180"/>
      <c r="BD91" s="180"/>
      <c r="BE91" s="181">
        <f t="shared" si="16"/>
        <v>5.5</v>
      </c>
    </row>
    <row r="92" spans="2:57" ht="15.75" customHeight="1" x14ac:dyDescent="0.25">
      <c r="B92" s="193"/>
      <c r="C92" s="342" t="s">
        <v>197</v>
      </c>
      <c r="D92" s="342"/>
      <c r="E92" s="185"/>
      <c r="F92" s="185"/>
      <c r="G92" s="180"/>
      <c r="H92" s="180"/>
      <c r="I92" s="180"/>
      <c r="J92" s="180"/>
      <c r="K92" s="180"/>
      <c r="L92" s="180"/>
      <c r="M92" s="180" t="s">
        <v>211</v>
      </c>
      <c r="N92" s="180" t="s">
        <v>211</v>
      </c>
      <c r="O92" s="180" t="s">
        <v>211</v>
      </c>
      <c r="P92" s="180" t="s">
        <v>211</v>
      </c>
      <c r="Q92" s="180" t="s">
        <v>211</v>
      </c>
      <c r="R92" s="180" t="s">
        <v>211</v>
      </c>
      <c r="S92" s="180" t="s">
        <v>211</v>
      </c>
      <c r="T92" s="180" t="s">
        <v>211</v>
      </c>
      <c r="U92" s="180" t="s">
        <v>211</v>
      </c>
      <c r="V92" s="180" t="s">
        <v>211</v>
      </c>
      <c r="W92" s="180" t="s">
        <v>211</v>
      </c>
      <c r="X92" s="180" t="s">
        <v>211</v>
      </c>
      <c r="Y92" s="180"/>
      <c r="Z92" s="180"/>
      <c r="AA92" s="180"/>
      <c r="AB92" s="180"/>
      <c r="AC92" s="180"/>
      <c r="AD92" s="180"/>
      <c r="AE92" s="180"/>
      <c r="AF92" s="180"/>
      <c r="AG92" s="180" t="s">
        <v>213</v>
      </c>
      <c r="AH92" s="180" t="s">
        <v>213</v>
      </c>
      <c r="AI92" s="180" t="s">
        <v>213</v>
      </c>
      <c r="AJ92" s="180" t="s">
        <v>213</v>
      </c>
      <c r="AK92" s="180" t="s">
        <v>213</v>
      </c>
      <c r="AL92" s="180" t="s">
        <v>213</v>
      </c>
      <c r="AM92" s="180" t="s">
        <v>213</v>
      </c>
      <c r="AN92" s="180" t="s">
        <v>213</v>
      </c>
      <c r="AO92" s="180" t="s">
        <v>213</v>
      </c>
      <c r="AP92" s="180" t="s">
        <v>213</v>
      </c>
      <c r="AQ92" s="180" t="s">
        <v>213</v>
      </c>
      <c r="AR92" s="180" t="s">
        <v>213</v>
      </c>
      <c r="AS92" s="180" t="s">
        <v>213</v>
      </c>
      <c r="AT92" s="180" t="s">
        <v>213</v>
      </c>
      <c r="AU92" s="180" t="s">
        <v>213</v>
      </c>
      <c r="AV92" s="180" t="s">
        <v>213</v>
      </c>
      <c r="AW92" s="180" t="s">
        <v>213</v>
      </c>
      <c r="AX92" s="180"/>
      <c r="AY92" s="180"/>
      <c r="AZ92" s="180"/>
      <c r="BA92" s="180"/>
      <c r="BB92" s="180"/>
      <c r="BC92" s="180"/>
      <c r="BD92" s="180"/>
      <c r="BE92" s="181">
        <f t="shared" si="16"/>
        <v>7.25</v>
      </c>
    </row>
    <row r="93" spans="2:57" ht="15.75" customHeight="1" x14ac:dyDescent="0.25">
      <c r="B93" s="176"/>
      <c r="C93" s="343" t="s">
        <v>198</v>
      </c>
      <c r="D93" s="344"/>
      <c r="E93" s="187"/>
      <c r="F93" s="187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180"/>
      <c r="AD93" s="180"/>
      <c r="AE93" s="180" t="s">
        <v>208</v>
      </c>
      <c r="AF93" s="180" t="s">
        <v>208</v>
      </c>
      <c r="AG93" s="180" t="s">
        <v>208</v>
      </c>
      <c r="AH93" s="180" t="s">
        <v>208</v>
      </c>
      <c r="AI93" s="180" t="s">
        <v>208</v>
      </c>
      <c r="AJ93" s="180" t="s">
        <v>208</v>
      </c>
      <c r="AK93" s="180" t="s">
        <v>208</v>
      </c>
      <c r="AL93" s="180" t="s">
        <v>208</v>
      </c>
      <c r="AM93" s="180" t="s">
        <v>208</v>
      </c>
      <c r="AN93" s="180" t="s">
        <v>208</v>
      </c>
      <c r="AO93" s="180" t="s">
        <v>208</v>
      </c>
      <c r="AP93" s="180" t="s">
        <v>208</v>
      </c>
      <c r="AQ93" s="180" t="s">
        <v>208</v>
      </c>
      <c r="AR93" s="180" t="s">
        <v>208</v>
      </c>
      <c r="AS93" s="180" t="s">
        <v>208</v>
      </c>
      <c r="AT93" s="180" t="s">
        <v>208</v>
      </c>
      <c r="AU93" s="180" t="s">
        <v>208</v>
      </c>
      <c r="AV93" s="180" t="s">
        <v>208</v>
      </c>
      <c r="AW93" s="180" t="s">
        <v>208</v>
      </c>
      <c r="AX93" s="180" t="s">
        <v>208</v>
      </c>
      <c r="AY93" s="180" t="s">
        <v>208</v>
      </c>
      <c r="AZ93" s="180" t="s">
        <v>208</v>
      </c>
      <c r="BA93" s="180" t="s">
        <v>208</v>
      </c>
      <c r="BB93" s="180" t="s">
        <v>208</v>
      </c>
      <c r="BC93" s="180"/>
      <c r="BD93" s="180"/>
      <c r="BE93" s="181">
        <f t="shared" si="16"/>
        <v>6</v>
      </c>
    </row>
    <row r="94" spans="2:57" ht="15.75" customHeight="1" x14ac:dyDescent="0.25">
      <c r="B94" s="176"/>
      <c r="C94" s="345" t="s">
        <v>199</v>
      </c>
      <c r="D94" s="345"/>
      <c r="E94" s="187"/>
      <c r="F94" s="187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180"/>
      <c r="AD94" s="180"/>
      <c r="AE94" s="180"/>
      <c r="AF94" s="180"/>
      <c r="AG94" s="180" t="s">
        <v>208</v>
      </c>
      <c r="AH94" s="180" t="s">
        <v>208</v>
      </c>
      <c r="AI94" s="180" t="s">
        <v>208</v>
      </c>
      <c r="AJ94" s="180" t="s">
        <v>208</v>
      </c>
      <c r="AK94" s="180" t="s">
        <v>208</v>
      </c>
      <c r="AL94" s="180" t="s">
        <v>208</v>
      </c>
      <c r="AM94" s="180" t="s">
        <v>208</v>
      </c>
      <c r="AN94" s="180" t="s">
        <v>208</v>
      </c>
      <c r="AO94" s="180" t="s">
        <v>208</v>
      </c>
      <c r="AP94" s="180" t="s">
        <v>208</v>
      </c>
      <c r="AQ94" s="180" t="s">
        <v>208</v>
      </c>
      <c r="AR94" s="180" t="s">
        <v>208</v>
      </c>
      <c r="AS94" s="180" t="s">
        <v>208</v>
      </c>
      <c r="AT94" s="180" t="s">
        <v>208</v>
      </c>
      <c r="AU94" s="180" t="s">
        <v>208</v>
      </c>
      <c r="AV94" s="180" t="s">
        <v>208</v>
      </c>
      <c r="AW94" s="180" t="s">
        <v>208</v>
      </c>
      <c r="AX94" s="180" t="s">
        <v>208</v>
      </c>
      <c r="AY94" s="180" t="s">
        <v>208</v>
      </c>
      <c r="AZ94" s="180" t="s">
        <v>208</v>
      </c>
      <c r="BA94" s="180" t="s">
        <v>208</v>
      </c>
      <c r="BB94" s="180" t="s">
        <v>208</v>
      </c>
      <c r="BC94" s="180"/>
      <c r="BD94" s="180"/>
      <c r="BE94" s="181">
        <f t="shared" si="16"/>
        <v>5.5</v>
      </c>
    </row>
    <row r="95" spans="2:57" ht="15.75" customHeight="1" x14ac:dyDescent="0.25">
      <c r="B95" s="176"/>
      <c r="C95" s="346" t="s">
        <v>200</v>
      </c>
      <c r="D95" s="346"/>
      <c r="E95" s="186" t="s">
        <v>207</v>
      </c>
      <c r="F95" s="186" t="s">
        <v>207</v>
      </c>
      <c r="G95" s="83" t="s">
        <v>207</v>
      </c>
      <c r="H95" s="83" t="s">
        <v>207</v>
      </c>
      <c r="I95" s="83" t="s">
        <v>207</v>
      </c>
      <c r="J95" s="83" t="s">
        <v>207</v>
      </c>
      <c r="K95" s="83" t="s">
        <v>207</v>
      </c>
      <c r="L95" s="83" t="s">
        <v>207</v>
      </c>
      <c r="M95" s="83" t="s">
        <v>207</v>
      </c>
      <c r="N95" s="83" t="s">
        <v>207</v>
      </c>
      <c r="O95" s="83" t="s">
        <v>207</v>
      </c>
      <c r="P95" s="83" t="s">
        <v>207</v>
      </c>
      <c r="Q95" s="83" t="s">
        <v>207</v>
      </c>
      <c r="R95" s="83" t="s">
        <v>207</v>
      </c>
      <c r="S95" s="83" t="s">
        <v>207</v>
      </c>
      <c r="T95" s="83" t="s">
        <v>207</v>
      </c>
      <c r="U95" s="83" t="s">
        <v>207</v>
      </c>
      <c r="V95" s="83" t="s">
        <v>207</v>
      </c>
      <c r="W95" s="83" t="s">
        <v>207</v>
      </c>
      <c r="X95" s="83" t="s">
        <v>207</v>
      </c>
      <c r="Y95" s="83" t="s">
        <v>207</v>
      </c>
      <c r="Z95" s="83"/>
      <c r="AA95" s="83"/>
      <c r="AB95" s="83"/>
      <c r="AC95" s="83"/>
      <c r="AD95" s="83"/>
      <c r="AE95" s="83"/>
      <c r="AF95" s="83"/>
      <c r="AG95" s="180"/>
      <c r="AH95" s="180"/>
      <c r="AI95" s="180" t="s">
        <v>207</v>
      </c>
      <c r="AJ95" s="180" t="s">
        <v>207</v>
      </c>
      <c r="AK95" s="180" t="s">
        <v>207</v>
      </c>
      <c r="AL95" s="180" t="s">
        <v>207</v>
      </c>
      <c r="AM95" s="180" t="s">
        <v>207</v>
      </c>
      <c r="AN95" s="180" t="s">
        <v>207</v>
      </c>
      <c r="AO95" s="180" t="s">
        <v>207</v>
      </c>
      <c r="AP95" s="180" t="s">
        <v>207</v>
      </c>
      <c r="AQ95" s="180" t="s">
        <v>207</v>
      </c>
      <c r="AR95" s="180" t="s">
        <v>207</v>
      </c>
      <c r="AS95" s="180" t="s">
        <v>207</v>
      </c>
      <c r="AT95" s="180" t="s">
        <v>207</v>
      </c>
      <c r="AU95" s="180" t="s">
        <v>207</v>
      </c>
      <c r="AV95" s="180" t="s">
        <v>207</v>
      </c>
      <c r="AW95" s="180"/>
      <c r="AX95" s="180"/>
      <c r="AY95" s="180"/>
      <c r="AZ95" s="180"/>
      <c r="BA95" s="180"/>
      <c r="BB95" s="180"/>
      <c r="BC95" s="180"/>
      <c r="BD95" s="180"/>
      <c r="BE95" s="181">
        <f t="shared" si="16"/>
        <v>8.75</v>
      </c>
    </row>
    <row r="96" spans="2:57" ht="15.75" customHeight="1" x14ac:dyDescent="0.25">
      <c r="B96" s="176"/>
      <c r="C96" s="339" t="s">
        <v>201</v>
      </c>
      <c r="D96" s="340"/>
      <c r="E96" s="188" t="s">
        <v>207</v>
      </c>
      <c r="F96" s="188" t="s">
        <v>207</v>
      </c>
      <c r="G96" s="188" t="s">
        <v>207</v>
      </c>
      <c r="H96" s="188" t="s">
        <v>207</v>
      </c>
      <c r="I96" s="188" t="s">
        <v>207</v>
      </c>
      <c r="J96" s="188" t="s">
        <v>207</v>
      </c>
      <c r="K96" s="188" t="s">
        <v>207</v>
      </c>
      <c r="L96" s="188" t="s">
        <v>207</v>
      </c>
      <c r="M96" s="188" t="s">
        <v>207</v>
      </c>
      <c r="N96" s="188" t="s">
        <v>207</v>
      </c>
      <c r="O96" s="188" t="s">
        <v>207</v>
      </c>
      <c r="P96" s="188" t="s">
        <v>207</v>
      </c>
      <c r="Q96" s="188" t="s">
        <v>207</v>
      </c>
      <c r="R96" s="188" t="s">
        <v>207</v>
      </c>
      <c r="S96" s="188" t="s">
        <v>207</v>
      </c>
      <c r="T96" s="188" t="s">
        <v>207</v>
      </c>
      <c r="U96" s="188" t="s">
        <v>207</v>
      </c>
      <c r="V96" s="188" t="s">
        <v>207</v>
      </c>
      <c r="W96" s="188" t="s">
        <v>207</v>
      </c>
      <c r="X96" s="188" t="s">
        <v>207</v>
      </c>
      <c r="Y96" s="188" t="s">
        <v>207</v>
      </c>
      <c r="Z96" s="188" t="s">
        <v>207</v>
      </c>
      <c r="AA96" s="188"/>
      <c r="AB96" s="188"/>
      <c r="AC96" s="180"/>
      <c r="AD96" s="180"/>
      <c r="AE96" s="180"/>
      <c r="AF96" s="180"/>
      <c r="AG96" s="180"/>
      <c r="AH96" s="180"/>
      <c r="AI96" s="180" t="s">
        <v>207</v>
      </c>
      <c r="AJ96" s="180" t="s">
        <v>207</v>
      </c>
      <c r="AK96" s="180" t="s">
        <v>207</v>
      </c>
      <c r="AL96" s="180" t="s">
        <v>207</v>
      </c>
      <c r="AM96" s="180" t="s">
        <v>207</v>
      </c>
      <c r="AN96" s="180" t="s">
        <v>207</v>
      </c>
      <c r="AO96" s="180" t="s">
        <v>207</v>
      </c>
      <c r="AP96" s="180" t="s">
        <v>207</v>
      </c>
      <c r="AQ96" s="180" t="s">
        <v>207</v>
      </c>
      <c r="AR96" s="180" t="s">
        <v>207</v>
      </c>
      <c r="AS96" s="180" t="s">
        <v>207</v>
      </c>
      <c r="AT96" s="180" t="s">
        <v>207</v>
      </c>
      <c r="AU96" s="180" t="s">
        <v>207</v>
      </c>
      <c r="AV96" s="180" t="s">
        <v>207</v>
      </c>
      <c r="AW96" s="180"/>
      <c r="AX96" s="180"/>
      <c r="AY96" s="180"/>
      <c r="AZ96" s="180"/>
      <c r="BA96" s="180"/>
      <c r="BB96" s="180"/>
      <c r="BC96" s="180"/>
      <c r="BD96" s="180"/>
      <c r="BE96" s="181">
        <f t="shared" si="16"/>
        <v>9</v>
      </c>
    </row>
    <row r="97" spans="2:57" ht="15.75" hidden="1" customHeight="1" x14ac:dyDescent="0.25">
      <c r="B97" s="176"/>
      <c r="C97" s="347" t="s">
        <v>202</v>
      </c>
      <c r="D97" s="347"/>
      <c r="E97" s="180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P97" s="180"/>
      <c r="Q97" s="180" t="s">
        <v>212</v>
      </c>
      <c r="R97" s="180" t="s">
        <v>212</v>
      </c>
      <c r="S97" s="180" t="s">
        <v>212</v>
      </c>
      <c r="T97" s="180" t="s">
        <v>212</v>
      </c>
      <c r="U97" s="180" t="s">
        <v>212</v>
      </c>
      <c r="V97" s="180" t="s">
        <v>212</v>
      </c>
      <c r="W97" s="180" t="s">
        <v>212</v>
      </c>
      <c r="X97" s="180" t="s">
        <v>212</v>
      </c>
      <c r="Y97" s="180" t="s">
        <v>212</v>
      </c>
      <c r="Z97" s="180" t="s">
        <v>212</v>
      </c>
      <c r="AA97" s="180" t="s">
        <v>212</v>
      </c>
      <c r="AB97" s="180" t="s">
        <v>212</v>
      </c>
      <c r="AC97" s="180" t="s">
        <v>212</v>
      </c>
      <c r="AD97" s="180" t="s">
        <v>212</v>
      </c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  <c r="AS97" s="180"/>
      <c r="AT97" s="180"/>
      <c r="AU97" s="180"/>
      <c r="AV97" s="180"/>
      <c r="AW97" s="180"/>
      <c r="AX97" s="180"/>
      <c r="AY97" s="180"/>
      <c r="AZ97" s="180"/>
      <c r="BA97" s="180"/>
      <c r="BB97" s="180"/>
      <c r="BC97" s="180"/>
      <c r="BD97" s="180"/>
      <c r="BE97" s="181">
        <f t="shared" si="16"/>
        <v>3.5</v>
      </c>
    </row>
    <row r="98" spans="2:57" ht="15.75" hidden="1" customHeight="1" x14ac:dyDescent="0.25">
      <c r="B98" s="176"/>
      <c r="C98" s="320"/>
      <c r="D98" s="320"/>
      <c r="E98" s="186"/>
      <c r="F98" s="186"/>
      <c r="G98" s="180"/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180"/>
      <c r="W98" s="180"/>
      <c r="X98" s="180"/>
      <c r="Y98" s="18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  <c r="AS98" s="180"/>
      <c r="AT98" s="180"/>
      <c r="AU98" s="180"/>
      <c r="AV98" s="180"/>
      <c r="AW98" s="180"/>
      <c r="AX98" s="180"/>
      <c r="AY98" s="180"/>
      <c r="AZ98" s="180"/>
      <c r="BA98" s="180"/>
      <c r="BB98" s="180"/>
      <c r="BC98" s="180"/>
      <c r="BD98" s="180"/>
      <c r="BE98" s="181">
        <f t="shared" si="16"/>
        <v>0</v>
      </c>
    </row>
    <row r="99" spans="2:57" ht="15.75" hidden="1" customHeight="1" x14ac:dyDescent="0.25">
      <c r="B99" s="284"/>
      <c r="C99" s="315"/>
      <c r="D99" s="315"/>
      <c r="E99" s="185"/>
      <c r="F99" s="185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80"/>
      <c r="W99" s="180"/>
      <c r="X99" s="180"/>
      <c r="Y99" s="18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  <c r="AS99" s="180"/>
      <c r="AT99" s="180"/>
      <c r="AU99" s="180"/>
      <c r="AV99" s="180"/>
      <c r="AW99" s="180"/>
      <c r="AX99" s="180"/>
      <c r="AY99" s="180"/>
      <c r="AZ99" s="180"/>
      <c r="BA99" s="180"/>
      <c r="BB99" s="180"/>
      <c r="BC99" s="180"/>
      <c r="BD99" s="180"/>
      <c r="BE99" s="181">
        <f t="shared" si="16"/>
        <v>0</v>
      </c>
    </row>
    <row r="100" spans="2:57" ht="15.75" hidden="1" customHeight="1" x14ac:dyDescent="0.25">
      <c r="B100" s="284"/>
      <c r="C100" s="315"/>
      <c r="D100" s="315"/>
      <c r="E100" s="185"/>
      <c r="F100" s="185"/>
      <c r="G100" s="180"/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180"/>
      <c r="W100" s="180"/>
      <c r="X100" s="180"/>
      <c r="Y100" s="18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  <c r="AS100" s="180"/>
      <c r="AT100" s="180"/>
      <c r="AU100" s="180"/>
      <c r="AV100" s="180"/>
      <c r="AW100" s="180"/>
      <c r="AX100" s="180"/>
      <c r="AY100" s="180"/>
      <c r="AZ100" s="180"/>
      <c r="BA100" s="180"/>
      <c r="BB100" s="180"/>
      <c r="BC100" s="180"/>
      <c r="BD100" s="180"/>
      <c r="BE100" s="181">
        <f t="shared" si="16"/>
        <v>0</v>
      </c>
    </row>
    <row r="101" spans="2:57" ht="15.75" hidden="1" customHeight="1" x14ac:dyDescent="0.25">
      <c r="B101" s="284"/>
      <c r="C101" s="316"/>
      <c r="D101" s="317"/>
      <c r="E101" s="188"/>
      <c r="F101" s="188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  <c r="X101" s="180"/>
      <c r="Y101" s="18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  <c r="AS101" s="180"/>
      <c r="AT101" s="180"/>
      <c r="AU101" s="180"/>
      <c r="AV101" s="180"/>
      <c r="AW101" s="180"/>
      <c r="AX101" s="180"/>
      <c r="AY101" s="180"/>
      <c r="AZ101" s="180"/>
      <c r="BA101" s="180"/>
      <c r="BB101" s="180"/>
      <c r="BC101" s="180"/>
      <c r="BD101" s="180"/>
      <c r="BE101" s="181">
        <f t="shared" si="16"/>
        <v>0</v>
      </c>
    </row>
    <row r="102" spans="2:57" ht="15.75" customHeight="1" x14ac:dyDescent="0.25">
      <c r="B102" s="285"/>
      <c r="C102" s="291" t="s">
        <v>0</v>
      </c>
      <c r="D102" s="291"/>
      <c r="E102" s="180">
        <f t="shared" ref="E102:F102" si="17">COUNTA(E88:E101)*0.25</f>
        <v>0.5</v>
      </c>
      <c r="F102" s="180">
        <f t="shared" si="17"/>
        <v>0.5</v>
      </c>
      <c r="G102" s="180">
        <f>COUNTA(G88:G101)*0.25</f>
        <v>0.5</v>
      </c>
      <c r="H102" s="180">
        <f t="shared" ref="H102:BD102" si="18">COUNTA(H88:H101)*0.25</f>
        <v>0.5</v>
      </c>
      <c r="I102" s="180">
        <f t="shared" si="18"/>
        <v>0.5</v>
      </c>
      <c r="J102" s="180">
        <f t="shared" si="18"/>
        <v>0.5</v>
      </c>
      <c r="K102" s="180">
        <f t="shared" si="18"/>
        <v>0.5</v>
      </c>
      <c r="L102" s="180">
        <f t="shared" si="18"/>
        <v>0.5</v>
      </c>
      <c r="M102" s="180">
        <f t="shared" si="18"/>
        <v>0.75</v>
      </c>
      <c r="N102" s="180">
        <f t="shared" si="18"/>
        <v>0.75</v>
      </c>
      <c r="O102" s="180">
        <f t="shared" si="18"/>
        <v>0.75</v>
      </c>
      <c r="P102" s="180">
        <f t="shared" si="18"/>
        <v>0.75</v>
      </c>
      <c r="Q102" s="180">
        <f t="shared" si="18"/>
        <v>1.25</v>
      </c>
      <c r="R102" s="180">
        <f t="shared" si="18"/>
        <v>1.25</v>
      </c>
      <c r="S102" s="180">
        <f t="shared" si="18"/>
        <v>1.25</v>
      </c>
      <c r="T102" s="180">
        <f t="shared" si="18"/>
        <v>1.25</v>
      </c>
      <c r="U102" s="180">
        <f t="shared" si="18"/>
        <v>1.25</v>
      </c>
      <c r="V102" s="180">
        <f t="shared" si="18"/>
        <v>1.25</v>
      </c>
      <c r="W102" s="180">
        <f t="shared" si="18"/>
        <v>1.25</v>
      </c>
      <c r="X102" s="180">
        <f t="shared" si="18"/>
        <v>1.25</v>
      </c>
      <c r="Y102" s="180">
        <f t="shared" si="18"/>
        <v>1</v>
      </c>
      <c r="Z102" s="180">
        <f t="shared" si="18"/>
        <v>0.75</v>
      </c>
      <c r="AA102" s="180">
        <f t="shared" si="18"/>
        <v>0.5</v>
      </c>
      <c r="AB102" s="180">
        <f t="shared" si="18"/>
        <v>0.5</v>
      </c>
      <c r="AC102" s="180">
        <f t="shared" si="18"/>
        <v>0.25</v>
      </c>
      <c r="AD102" s="180">
        <f t="shared" si="18"/>
        <v>0.25</v>
      </c>
      <c r="AE102" s="180">
        <f t="shared" si="18"/>
        <v>0.25</v>
      </c>
      <c r="AF102" s="180">
        <f t="shared" si="18"/>
        <v>0.25</v>
      </c>
      <c r="AG102" s="180">
        <f t="shared" si="18"/>
        <v>1.25</v>
      </c>
      <c r="AH102" s="180">
        <f t="shared" si="18"/>
        <v>1.25</v>
      </c>
      <c r="AI102" s="180">
        <f t="shared" si="18"/>
        <v>2</v>
      </c>
      <c r="AJ102" s="180">
        <f t="shared" si="18"/>
        <v>2</v>
      </c>
      <c r="AK102" s="180">
        <f t="shared" si="18"/>
        <v>2</v>
      </c>
      <c r="AL102" s="180">
        <f t="shared" si="18"/>
        <v>2</v>
      </c>
      <c r="AM102" s="180">
        <f t="shared" si="18"/>
        <v>2</v>
      </c>
      <c r="AN102" s="180">
        <f t="shared" si="18"/>
        <v>2</v>
      </c>
      <c r="AO102" s="180">
        <f t="shared" si="18"/>
        <v>2</v>
      </c>
      <c r="AP102" s="180">
        <f t="shared" si="18"/>
        <v>2</v>
      </c>
      <c r="AQ102" s="180">
        <f t="shared" si="18"/>
        <v>2</v>
      </c>
      <c r="AR102" s="180">
        <f t="shared" si="18"/>
        <v>2</v>
      </c>
      <c r="AS102" s="180">
        <f t="shared" si="18"/>
        <v>2</v>
      </c>
      <c r="AT102" s="180">
        <f t="shared" si="18"/>
        <v>2</v>
      </c>
      <c r="AU102" s="180">
        <f t="shared" si="18"/>
        <v>2</v>
      </c>
      <c r="AV102" s="180">
        <f t="shared" si="18"/>
        <v>2</v>
      </c>
      <c r="AW102" s="180">
        <f t="shared" si="18"/>
        <v>1.5</v>
      </c>
      <c r="AX102" s="180">
        <f t="shared" si="18"/>
        <v>1.25</v>
      </c>
      <c r="AY102" s="180">
        <f t="shared" si="18"/>
        <v>1.25</v>
      </c>
      <c r="AZ102" s="180">
        <f t="shared" si="18"/>
        <v>1.25</v>
      </c>
      <c r="BA102" s="180">
        <f t="shared" si="18"/>
        <v>1.25</v>
      </c>
      <c r="BB102" s="180">
        <f t="shared" si="18"/>
        <v>1.25</v>
      </c>
      <c r="BC102" s="180">
        <f t="shared" si="18"/>
        <v>0</v>
      </c>
      <c r="BD102" s="180">
        <f t="shared" si="18"/>
        <v>0</v>
      </c>
      <c r="BE102" s="181">
        <f>SUM(BE88:BE101)</f>
        <v>59</v>
      </c>
    </row>
    <row r="103" spans="2:57" x14ac:dyDescent="0.25"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</row>
    <row r="104" spans="2:57" s="1" customFormat="1" ht="18.75" x14ac:dyDescent="0.3">
      <c r="B104" s="282" t="s">
        <v>5</v>
      </c>
      <c r="C104" s="283"/>
      <c r="D104" s="283"/>
      <c r="E104" s="131" t="s">
        <v>190</v>
      </c>
      <c r="F104" s="131" t="s">
        <v>189</v>
      </c>
      <c r="G104" s="131" t="s">
        <v>131</v>
      </c>
      <c r="H104" s="11" t="s">
        <v>130</v>
      </c>
      <c r="I104" s="11" t="s">
        <v>132</v>
      </c>
      <c r="J104" s="11" t="s">
        <v>133</v>
      </c>
      <c r="K104" s="11" t="s">
        <v>134</v>
      </c>
      <c r="L104" s="11" t="s">
        <v>135</v>
      </c>
      <c r="M104" s="11" t="s">
        <v>136</v>
      </c>
      <c r="N104" s="11" t="s">
        <v>137</v>
      </c>
      <c r="O104" s="161" t="s">
        <v>138</v>
      </c>
      <c r="P104" s="161" t="s">
        <v>139</v>
      </c>
      <c r="Q104" s="162" t="s">
        <v>140</v>
      </c>
      <c r="R104" s="162" t="s">
        <v>141</v>
      </c>
      <c r="S104" s="161" t="s">
        <v>142</v>
      </c>
      <c r="T104" s="161" t="s">
        <v>143</v>
      </c>
      <c r="U104" s="161" t="s">
        <v>179</v>
      </c>
      <c r="V104" s="161" t="s">
        <v>144</v>
      </c>
      <c r="W104" s="161" t="s">
        <v>145</v>
      </c>
      <c r="X104" s="161" t="s">
        <v>146</v>
      </c>
      <c r="Y104" s="161" t="s">
        <v>147</v>
      </c>
      <c r="Z104" s="161" t="s">
        <v>148</v>
      </c>
      <c r="AA104" s="161" t="s">
        <v>149</v>
      </c>
      <c r="AB104" s="161" t="s">
        <v>150</v>
      </c>
      <c r="AC104" s="161" t="s">
        <v>151</v>
      </c>
      <c r="AD104" s="163" t="s">
        <v>152</v>
      </c>
      <c r="AE104" s="163" t="s">
        <v>153</v>
      </c>
      <c r="AF104" s="163" t="s">
        <v>154</v>
      </c>
      <c r="AG104" s="163" t="s">
        <v>155</v>
      </c>
      <c r="AH104" s="163" t="s">
        <v>156</v>
      </c>
      <c r="AI104" s="163" t="s">
        <v>157</v>
      </c>
      <c r="AJ104" s="163" t="s">
        <v>158</v>
      </c>
      <c r="AK104" s="163" t="s">
        <v>159</v>
      </c>
      <c r="AL104" s="163" t="s">
        <v>160</v>
      </c>
      <c r="AM104" s="163" t="s">
        <v>161</v>
      </c>
      <c r="AN104" s="163" t="s">
        <v>162</v>
      </c>
      <c r="AO104" s="163" t="s">
        <v>163</v>
      </c>
      <c r="AP104" s="163" t="s">
        <v>164</v>
      </c>
      <c r="AQ104" s="163" t="s">
        <v>165</v>
      </c>
      <c r="AR104" s="163" t="s">
        <v>166</v>
      </c>
      <c r="AS104" s="163" t="s">
        <v>180</v>
      </c>
      <c r="AT104" s="163" t="s">
        <v>181</v>
      </c>
      <c r="AU104" s="163" t="s">
        <v>167</v>
      </c>
      <c r="AV104" s="163" t="s">
        <v>168</v>
      </c>
      <c r="AW104" s="163" t="s">
        <v>169</v>
      </c>
      <c r="AX104" s="163" t="s">
        <v>170</v>
      </c>
      <c r="AY104" s="163" t="s">
        <v>171</v>
      </c>
      <c r="AZ104" s="163" t="s">
        <v>172</v>
      </c>
      <c r="BA104" s="163" t="s">
        <v>173</v>
      </c>
      <c r="BB104" s="163" t="s">
        <v>174</v>
      </c>
      <c r="BC104" s="163" t="s">
        <v>175</v>
      </c>
      <c r="BD104" s="163" t="s">
        <v>176</v>
      </c>
      <c r="BE104" s="181" t="s">
        <v>178</v>
      </c>
    </row>
    <row r="105" spans="2:57" ht="18.75" x14ac:dyDescent="0.3">
      <c r="B105" s="194" t="s">
        <v>203</v>
      </c>
      <c r="C105" s="341" t="s">
        <v>194</v>
      </c>
      <c r="D105" s="341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81">
        <f t="shared" ref="BE105:BE118" si="19">COUNTA(G105:BD105)*0.25</f>
        <v>0</v>
      </c>
    </row>
    <row r="106" spans="2:57" ht="15.75" customHeight="1" x14ac:dyDescent="0.3">
      <c r="B106" s="195" t="s">
        <v>204</v>
      </c>
      <c r="C106" s="341" t="s">
        <v>195</v>
      </c>
      <c r="D106" s="341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81">
        <f t="shared" si="19"/>
        <v>0</v>
      </c>
    </row>
    <row r="107" spans="2:57" ht="15.75" customHeight="1" x14ac:dyDescent="0.3">
      <c r="B107" s="196" t="s">
        <v>210</v>
      </c>
      <c r="C107" s="341" t="s">
        <v>196</v>
      </c>
      <c r="D107" s="341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81">
        <f t="shared" si="19"/>
        <v>0</v>
      </c>
    </row>
    <row r="108" spans="2:57" ht="15.75" customHeight="1" x14ac:dyDescent="0.3">
      <c r="B108" s="192" t="s">
        <v>211</v>
      </c>
      <c r="C108" s="341" t="s">
        <v>119</v>
      </c>
      <c r="D108" s="341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81">
        <f t="shared" si="19"/>
        <v>0</v>
      </c>
    </row>
    <row r="109" spans="2:57" ht="15.75" customHeight="1" x14ac:dyDescent="0.25">
      <c r="B109" s="193"/>
      <c r="C109" s="342" t="s">
        <v>197</v>
      </c>
      <c r="D109" s="342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81">
        <f t="shared" si="19"/>
        <v>0</v>
      </c>
    </row>
    <row r="110" spans="2:57" ht="15.75" customHeight="1" x14ac:dyDescent="0.25">
      <c r="B110" s="176"/>
      <c r="C110" s="343" t="s">
        <v>198</v>
      </c>
      <c r="D110" s="344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81">
        <f t="shared" si="19"/>
        <v>0</v>
      </c>
    </row>
    <row r="111" spans="2:57" ht="15.75" customHeight="1" x14ac:dyDescent="0.25">
      <c r="B111" s="176"/>
      <c r="C111" s="345" t="s">
        <v>199</v>
      </c>
      <c r="D111" s="345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81">
        <f t="shared" si="19"/>
        <v>0</v>
      </c>
    </row>
    <row r="112" spans="2:57" ht="15.75" customHeight="1" x14ac:dyDescent="0.25">
      <c r="B112" s="176"/>
      <c r="C112" s="346" t="s">
        <v>200</v>
      </c>
      <c r="D112" s="346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81">
        <f t="shared" si="19"/>
        <v>0</v>
      </c>
    </row>
    <row r="113" spans="2:58" ht="15.75" customHeight="1" x14ac:dyDescent="0.25">
      <c r="B113" s="176"/>
      <c r="C113" s="339" t="s">
        <v>201</v>
      </c>
      <c r="D113" s="34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81">
        <f t="shared" si="19"/>
        <v>0</v>
      </c>
    </row>
    <row r="114" spans="2:58" ht="15.75" customHeight="1" x14ac:dyDescent="0.25">
      <c r="B114" s="176"/>
      <c r="C114" s="320" t="s">
        <v>202</v>
      </c>
      <c r="D114" s="32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81">
        <f t="shared" si="19"/>
        <v>0</v>
      </c>
    </row>
    <row r="115" spans="2:58" ht="15.75" hidden="1" customHeight="1" x14ac:dyDescent="0.25">
      <c r="B115" s="176"/>
      <c r="C115" s="320"/>
      <c r="D115" s="32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81">
        <f t="shared" si="19"/>
        <v>0</v>
      </c>
    </row>
    <row r="116" spans="2:58" hidden="1" x14ac:dyDescent="0.25">
      <c r="B116" s="284"/>
      <c r="C116" s="315"/>
      <c r="D116" s="315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81">
        <f t="shared" si="19"/>
        <v>0</v>
      </c>
    </row>
    <row r="117" spans="2:58" hidden="1" x14ac:dyDescent="0.25">
      <c r="B117" s="284"/>
      <c r="C117" s="315"/>
      <c r="D117" s="315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81">
        <f t="shared" si="19"/>
        <v>0</v>
      </c>
    </row>
    <row r="118" spans="2:58" hidden="1" x14ac:dyDescent="0.25">
      <c r="B118" s="284"/>
      <c r="C118" s="316"/>
      <c r="D118" s="317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81">
        <f t="shared" si="19"/>
        <v>0</v>
      </c>
    </row>
    <row r="119" spans="2:58" x14ac:dyDescent="0.25">
      <c r="B119" s="285"/>
      <c r="C119" s="291" t="s">
        <v>0</v>
      </c>
      <c r="D119" s="291"/>
      <c r="E119" s="179"/>
      <c r="F119" s="179"/>
      <c r="G119" s="180">
        <f>COUNTA(G105:G118)*0.25</f>
        <v>0</v>
      </c>
      <c r="H119" s="180">
        <f t="shared" ref="H119:BD119" si="20">COUNTA(H105:H118)*0.25</f>
        <v>0</v>
      </c>
      <c r="I119" s="180">
        <f t="shared" si="20"/>
        <v>0</v>
      </c>
      <c r="J119" s="180">
        <f t="shared" si="20"/>
        <v>0</v>
      </c>
      <c r="K119" s="180">
        <f t="shared" si="20"/>
        <v>0</v>
      </c>
      <c r="L119" s="180">
        <f t="shared" si="20"/>
        <v>0</v>
      </c>
      <c r="M119" s="180">
        <f t="shared" si="20"/>
        <v>0</v>
      </c>
      <c r="N119" s="180">
        <f t="shared" si="20"/>
        <v>0</v>
      </c>
      <c r="O119" s="180">
        <f t="shared" si="20"/>
        <v>0</v>
      </c>
      <c r="P119" s="180">
        <f t="shared" si="20"/>
        <v>0</v>
      </c>
      <c r="Q119" s="180">
        <f t="shared" si="20"/>
        <v>0</v>
      </c>
      <c r="R119" s="180">
        <f t="shared" si="20"/>
        <v>0</v>
      </c>
      <c r="S119" s="180">
        <f t="shared" si="20"/>
        <v>0</v>
      </c>
      <c r="T119" s="180">
        <f t="shared" si="20"/>
        <v>0</v>
      </c>
      <c r="U119" s="180">
        <f t="shared" si="20"/>
        <v>0</v>
      </c>
      <c r="V119" s="180">
        <f t="shared" si="20"/>
        <v>0</v>
      </c>
      <c r="W119" s="180">
        <f t="shared" si="20"/>
        <v>0</v>
      </c>
      <c r="X119" s="180">
        <f t="shared" si="20"/>
        <v>0</v>
      </c>
      <c r="Y119" s="180">
        <f t="shared" si="20"/>
        <v>0</v>
      </c>
      <c r="Z119" s="180">
        <f t="shared" si="20"/>
        <v>0</v>
      </c>
      <c r="AA119" s="180">
        <f t="shared" si="20"/>
        <v>0</v>
      </c>
      <c r="AB119" s="180">
        <f t="shared" si="20"/>
        <v>0</v>
      </c>
      <c r="AC119" s="180">
        <f t="shared" si="20"/>
        <v>0</v>
      </c>
      <c r="AD119" s="180">
        <f t="shared" si="20"/>
        <v>0</v>
      </c>
      <c r="AE119" s="180">
        <f t="shared" si="20"/>
        <v>0</v>
      </c>
      <c r="AF119" s="180">
        <f t="shared" si="20"/>
        <v>0</v>
      </c>
      <c r="AG119" s="180">
        <f t="shared" si="20"/>
        <v>0</v>
      </c>
      <c r="AH119" s="180">
        <f t="shared" si="20"/>
        <v>0</v>
      </c>
      <c r="AI119" s="180">
        <f t="shared" si="20"/>
        <v>0</v>
      </c>
      <c r="AJ119" s="180">
        <f t="shared" si="20"/>
        <v>0</v>
      </c>
      <c r="AK119" s="180">
        <f t="shared" si="20"/>
        <v>0</v>
      </c>
      <c r="AL119" s="180">
        <f t="shared" si="20"/>
        <v>0</v>
      </c>
      <c r="AM119" s="180">
        <f t="shared" si="20"/>
        <v>0</v>
      </c>
      <c r="AN119" s="180">
        <f t="shared" si="20"/>
        <v>0</v>
      </c>
      <c r="AO119" s="180">
        <f t="shared" si="20"/>
        <v>0</v>
      </c>
      <c r="AP119" s="180">
        <f t="shared" si="20"/>
        <v>0</v>
      </c>
      <c r="AQ119" s="180">
        <f t="shared" si="20"/>
        <v>0</v>
      </c>
      <c r="AR119" s="180">
        <f t="shared" si="20"/>
        <v>0</v>
      </c>
      <c r="AS119" s="180">
        <f t="shared" si="20"/>
        <v>0</v>
      </c>
      <c r="AT119" s="180">
        <f t="shared" si="20"/>
        <v>0</v>
      </c>
      <c r="AU119" s="180">
        <f t="shared" si="20"/>
        <v>0</v>
      </c>
      <c r="AV119" s="180">
        <f t="shared" si="20"/>
        <v>0</v>
      </c>
      <c r="AW119" s="180">
        <f t="shared" si="20"/>
        <v>0</v>
      </c>
      <c r="AX119" s="180">
        <f t="shared" si="20"/>
        <v>0</v>
      </c>
      <c r="AY119" s="180">
        <f t="shared" si="20"/>
        <v>0</v>
      </c>
      <c r="AZ119" s="180">
        <f t="shared" si="20"/>
        <v>0</v>
      </c>
      <c r="BA119" s="180">
        <f t="shared" si="20"/>
        <v>0</v>
      </c>
      <c r="BB119" s="180">
        <f t="shared" si="20"/>
        <v>0</v>
      </c>
      <c r="BC119" s="180">
        <f t="shared" si="20"/>
        <v>0</v>
      </c>
      <c r="BD119" s="180">
        <f t="shared" si="20"/>
        <v>0</v>
      </c>
      <c r="BE119" s="181">
        <f>SUM(G119:BD119)</f>
        <v>0</v>
      </c>
    </row>
    <row r="121" spans="2:58" s="2" customFormat="1" x14ac:dyDescent="0.25">
      <c r="B121" s="260" t="s">
        <v>75</v>
      </c>
      <c r="C121" s="263"/>
      <c r="D121" s="264"/>
      <c r="E121" s="264"/>
      <c r="F121" s="264"/>
      <c r="G121" s="264"/>
      <c r="H121" s="264"/>
      <c r="I121" s="265"/>
      <c r="J121" s="177"/>
      <c r="K121" s="266"/>
      <c r="L121" s="264"/>
      <c r="M121" s="264"/>
      <c r="N121" s="264"/>
      <c r="O121" s="264"/>
      <c r="P121" s="265"/>
      <c r="Q121" s="266"/>
      <c r="R121" s="264"/>
      <c r="S121" s="264"/>
      <c r="T121" s="264"/>
      <c r="U121" s="264"/>
      <c r="V121" s="265"/>
      <c r="W121" s="266"/>
      <c r="X121" s="264"/>
      <c r="Y121" s="264"/>
      <c r="Z121" s="264"/>
      <c r="AA121" s="265"/>
      <c r="AB121" s="35"/>
      <c r="AC121" s="5"/>
      <c r="BE121" s="178"/>
    </row>
    <row r="122" spans="2:58" s="2" customFormat="1" x14ac:dyDescent="0.25">
      <c r="B122" s="261"/>
      <c r="C122" s="263"/>
      <c r="D122" s="264"/>
      <c r="E122" s="264"/>
      <c r="F122" s="264"/>
      <c r="G122" s="264"/>
      <c r="H122" s="264"/>
      <c r="I122" s="265"/>
      <c r="J122" s="177"/>
      <c r="K122" s="266"/>
      <c r="L122" s="264"/>
      <c r="M122" s="264"/>
      <c r="N122" s="264"/>
      <c r="O122" s="264"/>
      <c r="P122" s="265"/>
      <c r="Q122" s="266"/>
      <c r="R122" s="264"/>
      <c r="S122" s="264"/>
      <c r="T122" s="264"/>
      <c r="U122" s="264"/>
      <c r="V122" s="265"/>
      <c r="W122" s="266"/>
      <c r="X122" s="264"/>
      <c r="Y122" s="264"/>
      <c r="Z122" s="264"/>
      <c r="AA122" s="265"/>
      <c r="AB122" s="35"/>
      <c r="AC122" s="5"/>
      <c r="BE122" s="178"/>
    </row>
    <row r="123" spans="2:58" x14ac:dyDescent="0.25">
      <c r="B123" s="262"/>
      <c r="C123" s="266"/>
      <c r="D123" s="264"/>
      <c r="E123" s="264"/>
      <c r="F123" s="264"/>
      <c r="G123" s="264"/>
      <c r="H123" s="264"/>
      <c r="I123" s="265"/>
      <c r="J123" s="177"/>
      <c r="K123" s="266"/>
      <c r="L123" s="264"/>
      <c r="M123" s="264"/>
      <c r="N123" s="264"/>
      <c r="O123" s="264"/>
      <c r="P123" s="265"/>
      <c r="Q123" s="266"/>
      <c r="R123" s="264"/>
      <c r="S123" s="264"/>
      <c r="T123" s="264"/>
      <c r="U123" s="264"/>
      <c r="V123" s="265"/>
      <c r="W123" s="266"/>
      <c r="X123" s="264"/>
      <c r="Y123" s="264"/>
      <c r="Z123" s="264"/>
      <c r="AA123" s="265"/>
      <c r="AB123" s="33"/>
      <c r="AC123" s="34"/>
      <c r="BE123" s="178"/>
    </row>
    <row r="124" spans="2:58" x14ac:dyDescent="0.25">
      <c r="B124" s="262"/>
      <c r="C124" s="263"/>
      <c r="D124" s="264"/>
      <c r="E124" s="264"/>
      <c r="F124" s="264"/>
      <c r="G124" s="264"/>
      <c r="H124" s="264"/>
      <c r="I124" s="265"/>
      <c r="J124" s="177"/>
      <c r="K124" s="266"/>
      <c r="L124" s="264"/>
      <c r="M124" s="264"/>
      <c r="N124" s="264"/>
      <c r="O124" s="264"/>
      <c r="P124" s="265"/>
      <c r="Q124" s="266"/>
      <c r="R124" s="264"/>
      <c r="S124" s="264"/>
      <c r="T124" s="264"/>
      <c r="U124" s="264"/>
      <c r="V124" s="265"/>
      <c r="W124" s="266"/>
      <c r="X124" s="264"/>
      <c r="Y124" s="264"/>
      <c r="Z124" s="264"/>
      <c r="AA124" s="265"/>
      <c r="AB124" s="33"/>
      <c r="AC124" s="34"/>
      <c r="BE124" s="178"/>
    </row>
    <row r="125" spans="2:58" ht="21" x14ac:dyDescent="0.25">
      <c r="B125" s="36"/>
      <c r="C125" s="37"/>
      <c r="D125" s="37"/>
      <c r="E125" s="37"/>
      <c r="F125" s="3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4"/>
      <c r="BE125" s="4"/>
    </row>
    <row r="126" spans="2:58" ht="19.5" thickBot="1" x14ac:dyDescent="0.35">
      <c r="B126" s="295" t="s">
        <v>65</v>
      </c>
      <c r="C126" s="309"/>
      <c r="D126" s="309"/>
      <c r="E126" s="138" t="s">
        <v>190</v>
      </c>
      <c r="F126" s="138" t="s">
        <v>189</v>
      </c>
      <c r="G126" s="138" t="s">
        <v>131</v>
      </c>
      <c r="H126" s="139" t="s">
        <v>130</v>
      </c>
      <c r="I126" s="139" t="s">
        <v>132</v>
      </c>
      <c r="J126" s="139" t="s">
        <v>133</v>
      </c>
      <c r="K126" s="139" t="s">
        <v>134</v>
      </c>
      <c r="L126" s="139" t="s">
        <v>135</v>
      </c>
      <c r="M126" s="139" t="s">
        <v>136</v>
      </c>
      <c r="N126" s="139" t="s">
        <v>137</v>
      </c>
      <c r="O126" s="139" t="s">
        <v>138</v>
      </c>
      <c r="P126" s="139" t="s">
        <v>139</v>
      </c>
      <c r="Q126" s="140" t="s">
        <v>140</v>
      </c>
      <c r="R126" s="140" t="s">
        <v>141</v>
      </c>
      <c r="S126" s="141" t="s">
        <v>142</v>
      </c>
      <c r="T126" s="141" t="s">
        <v>143</v>
      </c>
      <c r="U126" s="141" t="s">
        <v>179</v>
      </c>
      <c r="V126" s="141" t="s">
        <v>144</v>
      </c>
      <c r="W126" s="141" t="s">
        <v>145</v>
      </c>
      <c r="X126" s="141" t="s">
        <v>146</v>
      </c>
      <c r="Y126" s="141" t="s">
        <v>147</v>
      </c>
      <c r="Z126" s="142" t="s">
        <v>148</v>
      </c>
      <c r="AA126" s="142" t="s">
        <v>149</v>
      </c>
      <c r="AB126" s="142" t="s">
        <v>150</v>
      </c>
      <c r="AC126" s="142" t="s">
        <v>151</v>
      </c>
      <c r="AD126" s="142" t="s">
        <v>152</v>
      </c>
      <c r="AE126" s="142" t="s">
        <v>153</v>
      </c>
      <c r="AF126" s="142" t="s">
        <v>154</v>
      </c>
      <c r="AG126" s="142" t="s">
        <v>155</v>
      </c>
      <c r="AH126" s="142" t="s">
        <v>156</v>
      </c>
      <c r="AI126" s="142" t="s">
        <v>157</v>
      </c>
      <c r="AJ126" s="142" t="s">
        <v>158</v>
      </c>
      <c r="AK126" s="142" t="s">
        <v>159</v>
      </c>
      <c r="AL126" s="142" t="s">
        <v>160</v>
      </c>
      <c r="AM126" s="142" t="s">
        <v>161</v>
      </c>
      <c r="AN126" s="142" t="s">
        <v>162</v>
      </c>
      <c r="AO126" s="142" t="s">
        <v>163</v>
      </c>
      <c r="AP126" s="142" t="s">
        <v>164</v>
      </c>
      <c r="AQ126" s="142" t="s">
        <v>165</v>
      </c>
      <c r="AR126" s="142" t="s">
        <v>166</v>
      </c>
      <c r="AS126" s="142" t="s">
        <v>180</v>
      </c>
      <c r="AT126" s="142" t="s">
        <v>181</v>
      </c>
      <c r="AU126" s="142" t="s">
        <v>167</v>
      </c>
      <c r="AV126" s="142" t="s">
        <v>168</v>
      </c>
      <c r="AW126" s="142" t="s">
        <v>169</v>
      </c>
      <c r="AX126" s="142" t="s">
        <v>170</v>
      </c>
      <c r="AY126" s="142" t="s">
        <v>171</v>
      </c>
      <c r="AZ126" s="142" t="s">
        <v>172</v>
      </c>
      <c r="BA126" s="142" t="s">
        <v>173</v>
      </c>
      <c r="BB126" s="142" t="s">
        <v>174</v>
      </c>
      <c r="BC126" s="142" t="s">
        <v>175</v>
      </c>
      <c r="BD126" s="142" t="s">
        <v>176</v>
      </c>
      <c r="BE126"/>
    </row>
    <row r="127" spans="2:58" ht="15.75" customHeight="1" x14ac:dyDescent="0.25">
      <c r="B127" s="330" t="s">
        <v>6</v>
      </c>
      <c r="C127" s="333" t="str">
        <f>+C105</f>
        <v>Aurore</v>
      </c>
      <c r="D127" s="173" t="s">
        <v>206</v>
      </c>
      <c r="E127" s="146">
        <f>(IF(E3="S",1,0)+IF(E20="S",1,0)+IF(E37="S",1,0)+IF(E54="S",1,0)+IF(E71="S",1,0)+IF(E88="S",1,0)+IF(E105="S",1,0))/4</f>
        <v>0</v>
      </c>
      <c r="F127" s="146">
        <f t="shared" ref="F127:BD127" si="21">(IF(F3="S",1,0)+IF(F20="S",1,0)+IF(F37="S",1,0)+IF(F54="S",1,0)+IF(F71="S",1,0)+IF(F88="S",1,0)+IF(F105="S",1,0))/4</f>
        <v>0</v>
      </c>
      <c r="G127" s="146">
        <f t="shared" si="21"/>
        <v>1.25</v>
      </c>
      <c r="H127" s="146">
        <f t="shared" si="21"/>
        <v>1.25</v>
      </c>
      <c r="I127" s="146">
        <f t="shared" si="21"/>
        <v>1.25</v>
      </c>
      <c r="J127" s="146">
        <f t="shared" si="21"/>
        <v>1.25</v>
      </c>
      <c r="K127" s="146">
        <f t="shared" si="21"/>
        <v>1.25</v>
      </c>
      <c r="L127" s="146">
        <f t="shared" si="21"/>
        <v>1.25</v>
      </c>
      <c r="M127" s="146">
        <f t="shared" si="21"/>
        <v>1.25</v>
      </c>
      <c r="N127" s="146">
        <f t="shared" si="21"/>
        <v>1.25</v>
      </c>
      <c r="O127" s="146">
        <f t="shared" si="21"/>
        <v>1.25</v>
      </c>
      <c r="P127" s="146">
        <f t="shared" si="21"/>
        <v>1.25</v>
      </c>
      <c r="Q127" s="146">
        <f t="shared" si="21"/>
        <v>1.25</v>
      </c>
      <c r="R127" s="146">
        <f t="shared" si="21"/>
        <v>1.25</v>
      </c>
      <c r="S127" s="146">
        <f t="shared" si="21"/>
        <v>1</v>
      </c>
      <c r="T127" s="146">
        <f t="shared" si="21"/>
        <v>1</v>
      </c>
      <c r="U127" s="146">
        <f t="shared" si="21"/>
        <v>1</v>
      </c>
      <c r="V127" s="146">
        <f t="shared" si="21"/>
        <v>1</v>
      </c>
      <c r="W127" s="146">
        <f t="shared" si="21"/>
        <v>1</v>
      </c>
      <c r="X127" s="146">
        <f t="shared" si="21"/>
        <v>1</v>
      </c>
      <c r="Y127" s="146">
        <f t="shared" si="21"/>
        <v>1</v>
      </c>
      <c r="Z127" s="146">
        <f t="shared" si="21"/>
        <v>1</v>
      </c>
      <c r="AA127" s="146">
        <f t="shared" si="21"/>
        <v>0.5</v>
      </c>
      <c r="AB127" s="146">
        <f t="shared" si="21"/>
        <v>0.5</v>
      </c>
      <c r="AC127" s="146">
        <f t="shared" si="21"/>
        <v>0.5</v>
      </c>
      <c r="AD127" s="146">
        <f t="shared" si="21"/>
        <v>0.5</v>
      </c>
      <c r="AE127" s="146">
        <f t="shared" si="21"/>
        <v>0</v>
      </c>
      <c r="AF127" s="146">
        <f t="shared" si="21"/>
        <v>0</v>
      </c>
      <c r="AG127" s="146">
        <f t="shared" si="21"/>
        <v>0</v>
      </c>
      <c r="AH127" s="146">
        <f t="shared" si="21"/>
        <v>0</v>
      </c>
      <c r="AI127" s="146">
        <f t="shared" si="21"/>
        <v>0.25</v>
      </c>
      <c r="AJ127" s="146">
        <f t="shared" si="21"/>
        <v>0.25</v>
      </c>
      <c r="AK127" s="146">
        <f t="shared" si="21"/>
        <v>0.25</v>
      </c>
      <c r="AL127" s="146">
        <f t="shared" si="21"/>
        <v>0.25</v>
      </c>
      <c r="AM127" s="146">
        <f t="shared" si="21"/>
        <v>0.25</v>
      </c>
      <c r="AN127" s="146">
        <f t="shared" si="21"/>
        <v>0.25</v>
      </c>
      <c r="AO127" s="146">
        <f t="shared" si="21"/>
        <v>0.25</v>
      </c>
      <c r="AP127" s="146">
        <f t="shared" si="21"/>
        <v>0.25</v>
      </c>
      <c r="AQ127" s="146">
        <f t="shared" si="21"/>
        <v>0.25</v>
      </c>
      <c r="AR127" s="146">
        <f t="shared" si="21"/>
        <v>0.25</v>
      </c>
      <c r="AS127" s="146">
        <f t="shared" si="21"/>
        <v>0.25</v>
      </c>
      <c r="AT127" s="146">
        <f t="shared" si="21"/>
        <v>0.25</v>
      </c>
      <c r="AU127" s="146">
        <f t="shared" si="21"/>
        <v>0.25</v>
      </c>
      <c r="AV127" s="146">
        <f t="shared" si="21"/>
        <v>0.25</v>
      </c>
      <c r="AW127" s="146">
        <f t="shared" si="21"/>
        <v>0.25</v>
      </c>
      <c r="AX127" s="146">
        <f t="shared" si="21"/>
        <v>0.25</v>
      </c>
      <c r="AY127" s="146">
        <f t="shared" si="21"/>
        <v>0.25</v>
      </c>
      <c r="AZ127" s="146">
        <f t="shared" si="21"/>
        <v>0.25</v>
      </c>
      <c r="BA127" s="146">
        <f t="shared" si="21"/>
        <v>0.25</v>
      </c>
      <c r="BB127" s="146">
        <f t="shared" si="21"/>
        <v>0.25</v>
      </c>
      <c r="BC127" s="146">
        <f t="shared" si="21"/>
        <v>0</v>
      </c>
      <c r="BD127" s="146">
        <f t="shared" si="21"/>
        <v>0</v>
      </c>
      <c r="BE127" s="202">
        <f>SUM(E127:BD127)</f>
        <v>30</v>
      </c>
      <c r="BF127" s="321">
        <f>SUM(BE127+BE128)</f>
        <v>30</v>
      </c>
    </row>
    <row r="128" spans="2:58" ht="16.5" hidden="1" customHeight="1" thickBot="1" x14ac:dyDescent="0.3">
      <c r="B128" s="331"/>
      <c r="C128" s="334"/>
      <c r="D128" s="174"/>
      <c r="E128" s="149">
        <f t="shared" ref="E128:AJ128" si="22">(IF(E3="c",1,0)+IF(E20="c",1,0)+IF(E37="c",1,0)+IF(E54="c",1,0)+IF(E71="c",1,0)+IF(E88="c",1,0)+IF(E105="c",1,0))/4</f>
        <v>0</v>
      </c>
      <c r="F128" s="149">
        <f t="shared" si="22"/>
        <v>0</v>
      </c>
      <c r="G128" s="149">
        <f t="shared" si="22"/>
        <v>0</v>
      </c>
      <c r="H128" s="149">
        <f t="shared" si="22"/>
        <v>0</v>
      </c>
      <c r="I128" s="149">
        <f t="shared" si="22"/>
        <v>0</v>
      </c>
      <c r="J128" s="149">
        <f t="shared" si="22"/>
        <v>0</v>
      </c>
      <c r="K128" s="149">
        <f t="shared" si="22"/>
        <v>0</v>
      </c>
      <c r="L128" s="149">
        <f t="shared" si="22"/>
        <v>0</v>
      </c>
      <c r="M128" s="149">
        <f t="shared" si="22"/>
        <v>0</v>
      </c>
      <c r="N128" s="149">
        <f t="shared" si="22"/>
        <v>0</v>
      </c>
      <c r="O128" s="149">
        <f t="shared" si="22"/>
        <v>0</v>
      </c>
      <c r="P128" s="149">
        <f t="shared" si="22"/>
        <v>0</v>
      </c>
      <c r="Q128" s="149">
        <f t="shared" si="22"/>
        <v>0</v>
      </c>
      <c r="R128" s="149">
        <f t="shared" si="22"/>
        <v>0</v>
      </c>
      <c r="S128" s="149">
        <f t="shared" si="22"/>
        <v>0</v>
      </c>
      <c r="T128" s="149">
        <f t="shared" si="22"/>
        <v>0</v>
      </c>
      <c r="U128" s="149">
        <f t="shared" si="22"/>
        <v>0</v>
      </c>
      <c r="V128" s="149">
        <f t="shared" si="22"/>
        <v>0</v>
      </c>
      <c r="W128" s="149">
        <f t="shared" si="22"/>
        <v>0</v>
      </c>
      <c r="X128" s="149">
        <f t="shared" si="22"/>
        <v>0</v>
      </c>
      <c r="Y128" s="149">
        <f t="shared" si="22"/>
        <v>0</v>
      </c>
      <c r="Z128" s="149">
        <f t="shared" si="22"/>
        <v>0</v>
      </c>
      <c r="AA128" s="149">
        <f t="shared" si="22"/>
        <v>0</v>
      </c>
      <c r="AB128" s="149">
        <f t="shared" si="22"/>
        <v>0</v>
      </c>
      <c r="AC128" s="149">
        <f t="shared" si="22"/>
        <v>0</v>
      </c>
      <c r="AD128" s="149">
        <f t="shared" si="22"/>
        <v>0</v>
      </c>
      <c r="AE128" s="149">
        <f t="shared" si="22"/>
        <v>0</v>
      </c>
      <c r="AF128" s="149">
        <f t="shared" si="22"/>
        <v>0</v>
      </c>
      <c r="AG128" s="149">
        <f t="shared" si="22"/>
        <v>0</v>
      </c>
      <c r="AH128" s="149">
        <f t="shared" si="22"/>
        <v>0</v>
      </c>
      <c r="AI128" s="149">
        <f t="shared" si="22"/>
        <v>0</v>
      </c>
      <c r="AJ128" s="149">
        <f t="shared" si="22"/>
        <v>0</v>
      </c>
      <c r="AK128" s="149">
        <f t="shared" ref="AK128:BD128" si="23">(IF(AK3="c",1,0)+IF(AK20="c",1,0)+IF(AK37="c",1,0)+IF(AK54="c",1,0)+IF(AK71="c",1,0)+IF(AK88="c",1,0)+IF(AK105="c",1,0))/4</f>
        <v>0</v>
      </c>
      <c r="AL128" s="149">
        <f t="shared" si="23"/>
        <v>0</v>
      </c>
      <c r="AM128" s="149">
        <f t="shared" si="23"/>
        <v>0</v>
      </c>
      <c r="AN128" s="149">
        <f t="shared" si="23"/>
        <v>0</v>
      </c>
      <c r="AO128" s="149">
        <f t="shared" si="23"/>
        <v>0</v>
      </c>
      <c r="AP128" s="149">
        <f t="shared" si="23"/>
        <v>0</v>
      </c>
      <c r="AQ128" s="149">
        <f t="shared" si="23"/>
        <v>0</v>
      </c>
      <c r="AR128" s="149">
        <f t="shared" si="23"/>
        <v>0</v>
      </c>
      <c r="AS128" s="149">
        <f t="shared" si="23"/>
        <v>0</v>
      </c>
      <c r="AT128" s="149">
        <f t="shared" si="23"/>
        <v>0</v>
      </c>
      <c r="AU128" s="149">
        <f t="shared" si="23"/>
        <v>0</v>
      </c>
      <c r="AV128" s="149">
        <f t="shared" si="23"/>
        <v>0</v>
      </c>
      <c r="AW128" s="149">
        <f t="shared" si="23"/>
        <v>0</v>
      </c>
      <c r="AX128" s="149">
        <f t="shared" si="23"/>
        <v>0</v>
      </c>
      <c r="AY128" s="149">
        <f t="shared" si="23"/>
        <v>0</v>
      </c>
      <c r="AZ128" s="149">
        <f t="shared" si="23"/>
        <v>0</v>
      </c>
      <c r="BA128" s="149">
        <f t="shared" si="23"/>
        <v>0</v>
      </c>
      <c r="BB128" s="149">
        <f t="shared" si="23"/>
        <v>0</v>
      </c>
      <c r="BC128" s="149">
        <f t="shared" si="23"/>
        <v>0</v>
      </c>
      <c r="BD128" s="149">
        <f t="shared" si="23"/>
        <v>0</v>
      </c>
      <c r="BE128" s="202">
        <f>SUM(G128:BD128)</f>
        <v>0</v>
      </c>
      <c r="BF128" s="308"/>
    </row>
    <row r="129" spans="2:58" ht="15.75" hidden="1" customHeight="1" x14ac:dyDescent="0.25">
      <c r="B129" s="331"/>
      <c r="C129" s="197" t="str">
        <f>+C106</f>
        <v>Bertrand</v>
      </c>
      <c r="D129" s="190" t="s">
        <v>192</v>
      </c>
      <c r="E129" s="144">
        <f t="shared" ref="E129:AJ129" si="24">(IF(E4="B",1,0)+IF(E21="B",1,0)+IF(E38="B",1,0)+IF(E55="B",1,0)+IF(E72="B",1,0)+IF(E89="B",1,0)+IF(E106="B",1,0))/4</f>
        <v>0</v>
      </c>
      <c r="F129" s="144">
        <f t="shared" si="24"/>
        <v>0</v>
      </c>
      <c r="G129" s="144">
        <f t="shared" si="24"/>
        <v>0</v>
      </c>
      <c r="H129" s="144">
        <f t="shared" si="24"/>
        <v>0</v>
      </c>
      <c r="I129" s="144">
        <f t="shared" si="24"/>
        <v>0</v>
      </c>
      <c r="J129" s="144">
        <f t="shared" si="24"/>
        <v>0</v>
      </c>
      <c r="K129" s="144">
        <f t="shared" si="24"/>
        <v>0</v>
      </c>
      <c r="L129" s="144">
        <f t="shared" si="24"/>
        <v>0</v>
      </c>
      <c r="M129" s="144">
        <f t="shared" si="24"/>
        <v>0</v>
      </c>
      <c r="N129" s="144">
        <f t="shared" si="24"/>
        <v>0</v>
      </c>
      <c r="O129" s="144">
        <f t="shared" si="24"/>
        <v>0</v>
      </c>
      <c r="P129" s="144">
        <f t="shared" si="24"/>
        <v>0</v>
      </c>
      <c r="Q129" s="144">
        <f t="shared" si="24"/>
        <v>0</v>
      </c>
      <c r="R129" s="144">
        <f t="shared" si="24"/>
        <v>0</v>
      </c>
      <c r="S129" s="144">
        <f t="shared" si="24"/>
        <v>0</v>
      </c>
      <c r="T129" s="144">
        <f t="shared" si="24"/>
        <v>0</v>
      </c>
      <c r="U129" s="144">
        <f t="shared" si="24"/>
        <v>0</v>
      </c>
      <c r="V129" s="144">
        <f t="shared" si="24"/>
        <v>0</v>
      </c>
      <c r="W129" s="144">
        <f t="shared" si="24"/>
        <v>0</v>
      </c>
      <c r="X129" s="144">
        <f t="shared" si="24"/>
        <v>0</v>
      </c>
      <c r="Y129" s="144">
        <f t="shared" si="24"/>
        <v>0</v>
      </c>
      <c r="Z129" s="144">
        <f t="shared" si="24"/>
        <v>0</v>
      </c>
      <c r="AA129" s="144">
        <f t="shared" si="24"/>
        <v>0</v>
      </c>
      <c r="AB129" s="144">
        <f t="shared" si="24"/>
        <v>0</v>
      </c>
      <c r="AC129" s="144">
        <f t="shared" si="24"/>
        <v>0</v>
      </c>
      <c r="AD129" s="144">
        <f t="shared" si="24"/>
        <v>0</v>
      </c>
      <c r="AE129" s="144">
        <f t="shared" si="24"/>
        <v>0</v>
      </c>
      <c r="AF129" s="144">
        <f t="shared" si="24"/>
        <v>0</v>
      </c>
      <c r="AG129" s="144">
        <f t="shared" si="24"/>
        <v>0</v>
      </c>
      <c r="AH129" s="144">
        <f t="shared" si="24"/>
        <v>0</v>
      </c>
      <c r="AI129" s="144">
        <f t="shared" si="24"/>
        <v>0</v>
      </c>
      <c r="AJ129" s="144">
        <f t="shared" si="24"/>
        <v>0</v>
      </c>
      <c r="AK129" s="144">
        <f t="shared" ref="AK129:BD129" si="25">(IF(AK4="B",1,0)+IF(AK21="B",1,0)+IF(AK38="B",1,0)+IF(AK55="B",1,0)+IF(AK72="B",1,0)+IF(AK89="B",1,0)+IF(AK106="B",1,0))/4</f>
        <v>0</v>
      </c>
      <c r="AL129" s="144">
        <f t="shared" si="25"/>
        <v>0</v>
      </c>
      <c r="AM129" s="144">
        <f t="shared" si="25"/>
        <v>0</v>
      </c>
      <c r="AN129" s="144">
        <f t="shared" si="25"/>
        <v>0</v>
      </c>
      <c r="AO129" s="144">
        <f t="shared" si="25"/>
        <v>0</v>
      </c>
      <c r="AP129" s="144">
        <f t="shared" si="25"/>
        <v>0</v>
      </c>
      <c r="AQ129" s="144">
        <f t="shared" si="25"/>
        <v>0</v>
      </c>
      <c r="AR129" s="144">
        <f t="shared" si="25"/>
        <v>0</v>
      </c>
      <c r="AS129" s="144">
        <f t="shared" si="25"/>
        <v>0</v>
      </c>
      <c r="AT129" s="144">
        <f t="shared" si="25"/>
        <v>0</v>
      </c>
      <c r="AU129" s="144">
        <f t="shared" si="25"/>
        <v>0</v>
      </c>
      <c r="AV129" s="144">
        <f t="shared" si="25"/>
        <v>0</v>
      </c>
      <c r="AW129" s="144">
        <f t="shared" si="25"/>
        <v>0</v>
      </c>
      <c r="AX129" s="144">
        <f t="shared" si="25"/>
        <v>0</v>
      </c>
      <c r="AY129" s="144">
        <f t="shared" si="25"/>
        <v>0</v>
      </c>
      <c r="AZ129" s="144">
        <f t="shared" si="25"/>
        <v>0</v>
      </c>
      <c r="BA129" s="144">
        <f t="shared" si="25"/>
        <v>0</v>
      </c>
      <c r="BB129" s="144">
        <f t="shared" si="25"/>
        <v>0</v>
      </c>
      <c r="BC129" s="144">
        <f t="shared" si="25"/>
        <v>0</v>
      </c>
      <c r="BD129" s="144">
        <f t="shared" si="25"/>
        <v>0</v>
      </c>
      <c r="BE129" s="203">
        <f>SUM(E129:BD129)</f>
        <v>0</v>
      </c>
      <c r="BF129" s="321">
        <f t="shared" ref="BF129" si="26">SUM(BE129+BE130)</f>
        <v>20</v>
      </c>
    </row>
    <row r="130" spans="2:58" x14ac:dyDescent="0.25">
      <c r="B130" s="331"/>
      <c r="C130" s="198" t="str">
        <f>+C4</f>
        <v>Bertrand</v>
      </c>
      <c r="D130" s="83" t="s">
        <v>206</v>
      </c>
      <c r="E130" s="180">
        <f>(IF(E4="S",1,0)+IF(E21="S",1,0)+IF(E38="S",1,0)+IF(E55="S",1,0)+IF(E72="S",1,0)+IF(E89="S",1,0)+IF(E106="S",1,0))/4</f>
        <v>0</v>
      </c>
      <c r="F130" s="180">
        <f t="shared" ref="F130:BD130" si="27">(IF(F4="S",1,0)+IF(F21="S",1,0)+IF(F38="S",1,0)+IF(F55="S",1,0)+IF(F72="S",1,0)+IF(F89="S",1,0)+IF(F106="S",1,0))/4</f>
        <v>0</v>
      </c>
      <c r="G130" s="180">
        <f t="shared" si="27"/>
        <v>0</v>
      </c>
      <c r="H130" s="180">
        <f t="shared" si="27"/>
        <v>0</v>
      </c>
      <c r="I130" s="180">
        <f t="shared" si="27"/>
        <v>0</v>
      </c>
      <c r="J130" s="180">
        <f t="shared" si="27"/>
        <v>0</v>
      </c>
      <c r="K130" s="180">
        <f t="shared" si="27"/>
        <v>0</v>
      </c>
      <c r="L130" s="180">
        <f t="shared" si="27"/>
        <v>0</v>
      </c>
      <c r="M130" s="180">
        <f t="shared" si="27"/>
        <v>0</v>
      </c>
      <c r="N130" s="180">
        <f t="shared" si="27"/>
        <v>0</v>
      </c>
      <c r="O130" s="180">
        <f t="shared" si="27"/>
        <v>0</v>
      </c>
      <c r="P130" s="180">
        <f t="shared" si="27"/>
        <v>0</v>
      </c>
      <c r="Q130" s="180">
        <f t="shared" si="27"/>
        <v>0.75</v>
      </c>
      <c r="R130" s="180">
        <f t="shared" si="27"/>
        <v>0.75</v>
      </c>
      <c r="S130" s="180">
        <f t="shared" si="27"/>
        <v>0.75</v>
      </c>
      <c r="T130" s="180">
        <f t="shared" si="27"/>
        <v>0.75</v>
      </c>
      <c r="U130" s="180">
        <f t="shared" si="27"/>
        <v>0.75</v>
      </c>
      <c r="V130" s="180">
        <f t="shared" si="27"/>
        <v>0.75</v>
      </c>
      <c r="W130" s="180">
        <f t="shared" si="27"/>
        <v>0.75</v>
      </c>
      <c r="X130" s="180">
        <f t="shared" si="27"/>
        <v>0.75</v>
      </c>
      <c r="Y130" s="180">
        <f t="shared" si="27"/>
        <v>0.75</v>
      </c>
      <c r="Z130" s="180">
        <f t="shared" si="27"/>
        <v>0.75</v>
      </c>
      <c r="AA130" s="180">
        <f t="shared" si="27"/>
        <v>0.75</v>
      </c>
      <c r="AB130" s="180">
        <f t="shared" si="27"/>
        <v>0.75</v>
      </c>
      <c r="AC130" s="180">
        <f t="shared" si="27"/>
        <v>0.5</v>
      </c>
      <c r="AD130" s="180">
        <f t="shared" si="27"/>
        <v>0.5</v>
      </c>
      <c r="AE130" s="180">
        <f t="shared" si="27"/>
        <v>0.75</v>
      </c>
      <c r="AF130" s="180">
        <f t="shared" si="27"/>
        <v>0.75</v>
      </c>
      <c r="AG130" s="180">
        <f t="shared" si="27"/>
        <v>0.75</v>
      </c>
      <c r="AH130" s="180">
        <f t="shared" si="27"/>
        <v>0.75</v>
      </c>
      <c r="AI130" s="180">
        <f t="shared" si="27"/>
        <v>0.5</v>
      </c>
      <c r="AJ130" s="180">
        <f t="shared" si="27"/>
        <v>0.5</v>
      </c>
      <c r="AK130" s="180">
        <f t="shared" si="27"/>
        <v>0.5</v>
      </c>
      <c r="AL130" s="180">
        <f t="shared" si="27"/>
        <v>0.5</v>
      </c>
      <c r="AM130" s="180">
        <f t="shared" si="27"/>
        <v>0.5</v>
      </c>
      <c r="AN130" s="180">
        <f t="shared" si="27"/>
        <v>0.5</v>
      </c>
      <c r="AO130" s="180">
        <f t="shared" si="27"/>
        <v>0.5</v>
      </c>
      <c r="AP130" s="180">
        <f t="shared" si="27"/>
        <v>0.5</v>
      </c>
      <c r="AQ130" s="180">
        <f t="shared" si="27"/>
        <v>0.5</v>
      </c>
      <c r="AR130" s="180">
        <f t="shared" si="27"/>
        <v>0.5</v>
      </c>
      <c r="AS130" s="180">
        <f t="shared" si="27"/>
        <v>0.5</v>
      </c>
      <c r="AT130" s="180">
        <f t="shared" si="27"/>
        <v>0.5</v>
      </c>
      <c r="AU130" s="180">
        <f t="shared" si="27"/>
        <v>0.5</v>
      </c>
      <c r="AV130" s="180">
        <f t="shared" si="27"/>
        <v>0.5</v>
      </c>
      <c r="AW130" s="180">
        <f t="shared" si="27"/>
        <v>0</v>
      </c>
      <c r="AX130" s="180">
        <f t="shared" si="27"/>
        <v>0</v>
      </c>
      <c r="AY130" s="180">
        <f t="shared" si="27"/>
        <v>0</v>
      </c>
      <c r="AZ130" s="180">
        <f t="shared" si="27"/>
        <v>0</v>
      </c>
      <c r="BA130" s="180">
        <f t="shared" si="27"/>
        <v>0</v>
      </c>
      <c r="BB130" s="180">
        <f t="shared" si="27"/>
        <v>0</v>
      </c>
      <c r="BC130" s="180">
        <f t="shared" si="27"/>
        <v>0</v>
      </c>
      <c r="BD130" s="180">
        <f t="shared" si="27"/>
        <v>0</v>
      </c>
      <c r="BE130" s="203">
        <f>SUM(G130:BD130)</f>
        <v>20</v>
      </c>
      <c r="BF130" s="308"/>
    </row>
    <row r="131" spans="2:58" ht="15.75" hidden="1" customHeight="1" x14ac:dyDescent="0.25">
      <c r="B131" s="331"/>
      <c r="C131" s="333" t="str">
        <f>+C5</f>
        <v>Corinne</v>
      </c>
      <c r="D131" s="191" t="s">
        <v>191</v>
      </c>
      <c r="E131" s="6">
        <f t="shared" ref="E131:AJ131" si="28">(IF(E4="M",1,0)+IF(E21="M",1,0)+IF(E38="M",1,0)+IF(E55="M",1,0)+IF(E72="M",1,0)+IF(E89="M",1,0)+IF(E106="M",1,0))/4</f>
        <v>0</v>
      </c>
      <c r="F131" s="6">
        <f t="shared" si="28"/>
        <v>0</v>
      </c>
      <c r="G131" s="6">
        <f t="shared" si="28"/>
        <v>0</v>
      </c>
      <c r="H131" s="6">
        <f t="shared" si="28"/>
        <v>0</v>
      </c>
      <c r="I131" s="6">
        <f t="shared" si="28"/>
        <v>0</v>
      </c>
      <c r="J131" s="6">
        <f t="shared" si="28"/>
        <v>0</v>
      </c>
      <c r="K131" s="6">
        <f t="shared" si="28"/>
        <v>0</v>
      </c>
      <c r="L131" s="6">
        <f t="shared" si="28"/>
        <v>0</v>
      </c>
      <c r="M131" s="6">
        <f t="shared" si="28"/>
        <v>0</v>
      </c>
      <c r="N131" s="6">
        <f t="shared" si="28"/>
        <v>0</v>
      </c>
      <c r="O131" s="6">
        <f t="shared" si="28"/>
        <v>0</v>
      </c>
      <c r="P131" s="6">
        <f t="shared" si="28"/>
        <v>0</v>
      </c>
      <c r="Q131" s="6">
        <f t="shared" si="28"/>
        <v>0</v>
      </c>
      <c r="R131" s="6">
        <f t="shared" si="28"/>
        <v>0</v>
      </c>
      <c r="S131" s="6">
        <f t="shared" si="28"/>
        <v>0</v>
      </c>
      <c r="T131" s="6">
        <f t="shared" si="28"/>
        <v>0</v>
      </c>
      <c r="U131" s="6">
        <f t="shared" si="28"/>
        <v>0</v>
      </c>
      <c r="V131" s="6">
        <f t="shared" si="28"/>
        <v>0</v>
      </c>
      <c r="W131" s="6">
        <f t="shared" si="28"/>
        <v>0</v>
      </c>
      <c r="X131" s="6">
        <f t="shared" si="28"/>
        <v>0</v>
      </c>
      <c r="Y131" s="6">
        <f t="shared" si="28"/>
        <v>0</v>
      </c>
      <c r="Z131" s="6">
        <f t="shared" si="28"/>
        <v>0</v>
      </c>
      <c r="AA131" s="6">
        <f t="shared" si="28"/>
        <v>0</v>
      </c>
      <c r="AB131" s="6">
        <f t="shared" si="28"/>
        <v>0</v>
      </c>
      <c r="AC131" s="6">
        <f t="shared" si="28"/>
        <v>0</v>
      </c>
      <c r="AD131" s="6">
        <f t="shared" si="28"/>
        <v>0</v>
      </c>
      <c r="AE131" s="6">
        <f t="shared" si="28"/>
        <v>0</v>
      </c>
      <c r="AF131" s="6">
        <f t="shared" si="28"/>
        <v>0</v>
      </c>
      <c r="AG131" s="6">
        <f t="shared" si="28"/>
        <v>0</v>
      </c>
      <c r="AH131" s="6">
        <f t="shared" si="28"/>
        <v>0</v>
      </c>
      <c r="AI131" s="6">
        <f t="shared" si="28"/>
        <v>0</v>
      </c>
      <c r="AJ131" s="6">
        <f t="shared" si="28"/>
        <v>0</v>
      </c>
      <c r="AK131" s="6">
        <f t="shared" ref="AK131:BD131" si="29">(IF(AK4="M",1,0)+IF(AK21="M",1,0)+IF(AK38="M",1,0)+IF(AK55="M",1,0)+IF(AK72="M",1,0)+IF(AK89="M",1,0)+IF(AK106="M",1,0))/4</f>
        <v>0</v>
      </c>
      <c r="AL131" s="6">
        <f t="shared" si="29"/>
        <v>0</v>
      </c>
      <c r="AM131" s="6">
        <f t="shared" si="29"/>
        <v>0</v>
      </c>
      <c r="AN131" s="6">
        <f t="shared" si="29"/>
        <v>0</v>
      </c>
      <c r="AO131" s="6">
        <f t="shared" si="29"/>
        <v>0</v>
      </c>
      <c r="AP131" s="6">
        <f t="shared" si="29"/>
        <v>0</v>
      </c>
      <c r="AQ131" s="6">
        <f t="shared" si="29"/>
        <v>0</v>
      </c>
      <c r="AR131" s="6">
        <f t="shared" si="29"/>
        <v>0</v>
      </c>
      <c r="AS131" s="6">
        <f t="shared" si="29"/>
        <v>0</v>
      </c>
      <c r="AT131" s="6">
        <f t="shared" si="29"/>
        <v>0</v>
      </c>
      <c r="AU131" s="6">
        <f t="shared" si="29"/>
        <v>0</v>
      </c>
      <c r="AV131" s="6">
        <f t="shared" si="29"/>
        <v>0</v>
      </c>
      <c r="AW131" s="6">
        <f t="shared" si="29"/>
        <v>0</v>
      </c>
      <c r="AX131" s="6">
        <f t="shared" si="29"/>
        <v>0</v>
      </c>
      <c r="AY131" s="6">
        <f t="shared" si="29"/>
        <v>0</v>
      </c>
      <c r="AZ131" s="6">
        <f t="shared" si="29"/>
        <v>0</v>
      </c>
      <c r="BA131" s="6">
        <f t="shared" si="29"/>
        <v>0</v>
      </c>
      <c r="BB131" s="6">
        <f t="shared" si="29"/>
        <v>0</v>
      </c>
      <c r="BC131" s="6">
        <f t="shared" si="29"/>
        <v>0</v>
      </c>
      <c r="BD131" s="6">
        <f t="shared" si="29"/>
        <v>0</v>
      </c>
      <c r="BE131" s="203">
        <f>SUM(G131:BD131)</f>
        <v>0</v>
      </c>
      <c r="BF131" s="321">
        <f t="shared" ref="BF131" si="30">SUM(BE131+BE132)</f>
        <v>36.75</v>
      </c>
    </row>
    <row r="132" spans="2:58" x14ac:dyDescent="0.25">
      <c r="B132" s="331"/>
      <c r="C132" s="334"/>
      <c r="D132" s="191" t="s">
        <v>206</v>
      </c>
      <c r="E132" s="6">
        <f>(IF(E5="S",1,0)+IF(E22="S",1,0)+IF(E39="S",1,0)+IF(E56="S",1,0)+IF(E73="S",1,0)+IF(E90="S",1,0)+IF(E107="S",1,0))/4</f>
        <v>0</v>
      </c>
      <c r="F132" s="6">
        <f t="shared" ref="F132:BD132" si="31">(IF(F5="S",1,0)+IF(F22="S",1,0)+IF(F39="S",1,0)+IF(F56="S",1,0)+IF(F73="S",1,0)+IF(F90="S",1,0)+IF(F107="S",1,0))/4</f>
        <v>0</v>
      </c>
      <c r="G132" s="6">
        <f t="shared" si="31"/>
        <v>0.75</v>
      </c>
      <c r="H132" s="6">
        <f t="shared" si="31"/>
        <v>0.75</v>
      </c>
      <c r="I132" s="6">
        <f t="shared" si="31"/>
        <v>1.25</v>
      </c>
      <c r="J132" s="6">
        <f t="shared" si="31"/>
        <v>1.25</v>
      </c>
      <c r="K132" s="6">
        <f t="shared" si="31"/>
        <v>1.25</v>
      </c>
      <c r="L132" s="6">
        <f t="shared" si="31"/>
        <v>1.25</v>
      </c>
      <c r="M132" s="6">
        <f t="shared" si="31"/>
        <v>1.25</v>
      </c>
      <c r="N132" s="6">
        <f t="shared" si="31"/>
        <v>1.25</v>
      </c>
      <c r="O132" s="6">
        <f t="shared" si="31"/>
        <v>1.25</v>
      </c>
      <c r="P132" s="6">
        <f t="shared" si="31"/>
        <v>1.25</v>
      </c>
      <c r="Q132" s="6">
        <f t="shared" si="31"/>
        <v>1.25</v>
      </c>
      <c r="R132" s="6">
        <f t="shared" si="31"/>
        <v>1.25</v>
      </c>
      <c r="S132" s="6">
        <f t="shared" si="31"/>
        <v>1.25</v>
      </c>
      <c r="T132" s="6">
        <f t="shared" si="31"/>
        <v>1.25</v>
      </c>
      <c r="U132" s="6">
        <f t="shared" si="31"/>
        <v>1.25</v>
      </c>
      <c r="V132" s="6">
        <f t="shared" si="31"/>
        <v>1.25</v>
      </c>
      <c r="W132" s="6">
        <f t="shared" si="31"/>
        <v>1.25</v>
      </c>
      <c r="X132" s="6">
        <f t="shared" si="31"/>
        <v>1.25</v>
      </c>
      <c r="Y132" s="6">
        <f t="shared" si="31"/>
        <v>1.25</v>
      </c>
      <c r="Z132" s="6">
        <f t="shared" si="31"/>
        <v>1.25</v>
      </c>
      <c r="AA132" s="6">
        <f t="shared" si="31"/>
        <v>1</v>
      </c>
      <c r="AB132" s="6">
        <f t="shared" si="31"/>
        <v>0.75</v>
      </c>
      <c r="AC132" s="6">
        <f t="shared" si="31"/>
        <v>0.5</v>
      </c>
      <c r="AD132" s="6">
        <f t="shared" si="31"/>
        <v>0.5</v>
      </c>
      <c r="AE132" s="6">
        <f t="shared" si="31"/>
        <v>0.5</v>
      </c>
      <c r="AF132" s="6">
        <f t="shared" si="31"/>
        <v>0.5</v>
      </c>
      <c r="AG132" s="6">
        <f t="shared" si="31"/>
        <v>0.25</v>
      </c>
      <c r="AH132" s="6">
        <f t="shared" si="31"/>
        <v>0.25</v>
      </c>
      <c r="AI132" s="6">
        <f t="shared" si="31"/>
        <v>0.25</v>
      </c>
      <c r="AJ132" s="6">
        <f t="shared" si="31"/>
        <v>0.25</v>
      </c>
      <c r="AK132" s="6">
        <f t="shared" si="31"/>
        <v>0.5</v>
      </c>
      <c r="AL132" s="6">
        <f t="shared" si="31"/>
        <v>0.5</v>
      </c>
      <c r="AM132" s="6">
        <f t="shared" si="31"/>
        <v>0.5</v>
      </c>
      <c r="AN132" s="6">
        <f t="shared" si="31"/>
        <v>0.5</v>
      </c>
      <c r="AO132" s="6">
        <f t="shared" si="31"/>
        <v>0.5</v>
      </c>
      <c r="AP132" s="6">
        <f t="shared" si="31"/>
        <v>0.5</v>
      </c>
      <c r="AQ132" s="6">
        <f t="shared" si="31"/>
        <v>0.5</v>
      </c>
      <c r="AR132" s="6">
        <f t="shared" si="31"/>
        <v>0.5</v>
      </c>
      <c r="AS132" s="6">
        <f t="shared" si="31"/>
        <v>0.5</v>
      </c>
      <c r="AT132" s="6">
        <f t="shared" si="31"/>
        <v>0.5</v>
      </c>
      <c r="AU132" s="6">
        <f t="shared" si="31"/>
        <v>0.5</v>
      </c>
      <c r="AV132" s="6">
        <f t="shared" si="31"/>
        <v>0.5</v>
      </c>
      <c r="AW132" s="6">
        <f t="shared" si="31"/>
        <v>0.5</v>
      </c>
      <c r="AX132" s="6">
        <f t="shared" si="31"/>
        <v>0.5</v>
      </c>
      <c r="AY132" s="6">
        <f t="shared" si="31"/>
        <v>0.25</v>
      </c>
      <c r="AZ132" s="6">
        <f t="shared" si="31"/>
        <v>0.25</v>
      </c>
      <c r="BA132" s="6">
        <f t="shared" si="31"/>
        <v>0.25</v>
      </c>
      <c r="BB132" s="6">
        <f t="shared" si="31"/>
        <v>0.25</v>
      </c>
      <c r="BC132" s="6">
        <f t="shared" si="31"/>
        <v>0</v>
      </c>
      <c r="BD132" s="6">
        <f t="shared" si="31"/>
        <v>0</v>
      </c>
      <c r="BE132" s="203">
        <f>SUM(E132:BD132)</f>
        <v>36.75</v>
      </c>
      <c r="BF132" s="308"/>
    </row>
    <row r="133" spans="2:58" ht="15.75" hidden="1" customHeight="1" x14ac:dyDescent="0.25">
      <c r="B133" s="331"/>
      <c r="C133" s="333" t="str">
        <f>+C6</f>
        <v>Laura</v>
      </c>
      <c r="D133" s="175"/>
      <c r="E133" s="6">
        <f t="shared" ref="E133:AJ133" si="32">(IF(E7="r",1,0)+IF(E23="r",1,0)+IF(E40="r",1,0)+IF(E57="r",1,0)+IF(E74="r",1,0)+IF(E91="r",1,0)+IF(E108="r",1,0))/4</f>
        <v>0</v>
      </c>
      <c r="F133" s="6">
        <f t="shared" si="32"/>
        <v>0</v>
      </c>
      <c r="G133" s="6">
        <f t="shared" si="32"/>
        <v>0</v>
      </c>
      <c r="H133" s="6">
        <f t="shared" si="32"/>
        <v>0</v>
      </c>
      <c r="I133" s="6">
        <f t="shared" si="32"/>
        <v>0</v>
      </c>
      <c r="J133" s="6">
        <f t="shared" si="32"/>
        <v>0</v>
      </c>
      <c r="K133" s="6">
        <f t="shared" si="32"/>
        <v>0</v>
      </c>
      <c r="L133" s="6">
        <f t="shared" si="32"/>
        <v>0</v>
      </c>
      <c r="M133" s="6">
        <f t="shared" si="32"/>
        <v>0</v>
      </c>
      <c r="N133" s="6">
        <f t="shared" si="32"/>
        <v>0</v>
      </c>
      <c r="O133" s="6">
        <f t="shared" si="32"/>
        <v>0</v>
      </c>
      <c r="P133" s="6">
        <f t="shared" si="32"/>
        <v>0</v>
      </c>
      <c r="Q133" s="6">
        <f t="shared" si="32"/>
        <v>0</v>
      </c>
      <c r="R133" s="6">
        <f t="shared" si="32"/>
        <v>0</v>
      </c>
      <c r="S133" s="6">
        <f t="shared" si="32"/>
        <v>0</v>
      </c>
      <c r="T133" s="6">
        <f t="shared" si="32"/>
        <v>0</v>
      </c>
      <c r="U133" s="6">
        <f t="shared" si="32"/>
        <v>0</v>
      </c>
      <c r="V133" s="6">
        <f t="shared" si="32"/>
        <v>0</v>
      </c>
      <c r="W133" s="6">
        <f t="shared" si="32"/>
        <v>0</v>
      </c>
      <c r="X133" s="6">
        <f t="shared" si="32"/>
        <v>0</v>
      </c>
      <c r="Y133" s="6">
        <f t="shared" si="32"/>
        <v>0</v>
      </c>
      <c r="Z133" s="6">
        <f t="shared" si="32"/>
        <v>0</v>
      </c>
      <c r="AA133" s="6">
        <f t="shared" si="32"/>
        <v>0</v>
      </c>
      <c r="AB133" s="6">
        <f t="shared" si="32"/>
        <v>0</v>
      </c>
      <c r="AC133" s="6">
        <f t="shared" si="32"/>
        <v>0</v>
      </c>
      <c r="AD133" s="6">
        <f t="shared" si="32"/>
        <v>0</v>
      </c>
      <c r="AE133" s="6">
        <f t="shared" si="32"/>
        <v>0</v>
      </c>
      <c r="AF133" s="6">
        <f t="shared" si="32"/>
        <v>0</v>
      </c>
      <c r="AG133" s="6">
        <f t="shared" si="32"/>
        <v>0</v>
      </c>
      <c r="AH133" s="6">
        <f t="shared" si="32"/>
        <v>0</v>
      </c>
      <c r="AI133" s="6">
        <f t="shared" si="32"/>
        <v>0</v>
      </c>
      <c r="AJ133" s="6">
        <f t="shared" si="32"/>
        <v>0</v>
      </c>
      <c r="AK133" s="6">
        <f t="shared" ref="AK133:BD133" si="33">(IF(AK7="r",1,0)+IF(AK23="r",1,0)+IF(AK40="r",1,0)+IF(AK57="r",1,0)+IF(AK74="r",1,0)+IF(AK91="r",1,0)+IF(AK108="r",1,0))/4</f>
        <v>0</v>
      </c>
      <c r="AL133" s="6">
        <f t="shared" si="33"/>
        <v>0</v>
      </c>
      <c r="AM133" s="6">
        <f t="shared" si="33"/>
        <v>0</v>
      </c>
      <c r="AN133" s="6">
        <f t="shared" si="33"/>
        <v>0</v>
      </c>
      <c r="AO133" s="6">
        <f t="shared" si="33"/>
        <v>0</v>
      </c>
      <c r="AP133" s="6">
        <f t="shared" si="33"/>
        <v>0</v>
      </c>
      <c r="AQ133" s="6">
        <f t="shared" si="33"/>
        <v>0</v>
      </c>
      <c r="AR133" s="6">
        <f t="shared" si="33"/>
        <v>0</v>
      </c>
      <c r="AS133" s="6">
        <f t="shared" si="33"/>
        <v>0</v>
      </c>
      <c r="AT133" s="6">
        <f t="shared" si="33"/>
        <v>0</v>
      </c>
      <c r="AU133" s="6">
        <f t="shared" si="33"/>
        <v>0</v>
      </c>
      <c r="AV133" s="6">
        <f t="shared" si="33"/>
        <v>0</v>
      </c>
      <c r="AW133" s="6">
        <f t="shared" si="33"/>
        <v>0</v>
      </c>
      <c r="AX133" s="6">
        <f t="shared" si="33"/>
        <v>0</v>
      </c>
      <c r="AY133" s="6">
        <f t="shared" si="33"/>
        <v>0</v>
      </c>
      <c r="AZ133" s="6">
        <f t="shared" si="33"/>
        <v>0</v>
      </c>
      <c r="BA133" s="6">
        <f t="shared" si="33"/>
        <v>0</v>
      </c>
      <c r="BB133" s="6">
        <f t="shared" si="33"/>
        <v>0</v>
      </c>
      <c r="BC133" s="6">
        <f t="shared" si="33"/>
        <v>0</v>
      </c>
      <c r="BD133" s="6">
        <f t="shared" si="33"/>
        <v>0</v>
      </c>
      <c r="BE133" s="203">
        <f t="shared" ref="BE133" si="34">SUM(G133:BD133)</f>
        <v>0</v>
      </c>
      <c r="BF133" s="321">
        <f>SUM(BE133+BE134)</f>
        <v>36.75</v>
      </c>
    </row>
    <row r="134" spans="2:58" ht="15.75" customHeight="1" x14ac:dyDescent="0.25">
      <c r="B134" s="331"/>
      <c r="C134" s="334"/>
      <c r="D134" s="191" t="s">
        <v>206</v>
      </c>
      <c r="E134" s="180">
        <f>(IF(E6="S",1,0)+IF(E23="S",1,0)+IF(E40="S",1,0)+IF(E57="S",1,0)+IF(E74="S",1,0)+IF(E91="S",1,0)+IF(E108="S",1,0))/4</f>
        <v>0.75</v>
      </c>
      <c r="F134" s="180">
        <f t="shared" ref="F134:BD134" si="35">(IF(F6="S",1,0)+IF(F23="S",1,0)+IF(F40="S",1,0)+IF(F57="S",1,0)+IF(F74="S",1,0)+IF(F91="S",1,0)+IF(F108="S",1,0))/4</f>
        <v>0.75</v>
      </c>
      <c r="G134" s="180">
        <f t="shared" si="35"/>
        <v>0.75</v>
      </c>
      <c r="H134" s="180">
        <f t="shared" si="35"/>
        <v>0.75</v>
      </c>
      <c r="I134" s="180">
        <f t="shared" si="35"/>
        <v>1.25</v>
      </c>
      <c r="J134" s="180">
        <f t="shared" si="35"/>
        <v>1.25</v>
      </c>
      <c r="K134" s="180">
        <f t="shared" si="35"/>
        <v>1.25</v>
      </c>
      <c r="L134" s="180">
        <f t="shared" si="35"/>
        <v>1.25</v>
      </c>
      <c r="M134" s="180">
        <f t="shared" si="35"/>
        <v>1.25</v>
      </c>
      <c r="N134" s="180">
        <f t="shared" si="35"/>
        <v>1.25</v>
      </c>
      <c r="O134" s="180">
        <f t="shared" si="35"/>
        <v>1.25</v>
      </c>
      <c r="P134" s="180">
        <f t="shared" si="35"/>
        <v>1.25</v>
      </c>
      <c r="Q134" s="180">
        <f t="shared" si="35"/>
        <v>1.25</v>
      </c>
      <c r="R134" s="180">
        <f t="shared" si="35"/>
        <v>1.25</v>
      </c>
      <c r="S134" s="180">
        <f t="shared" si="35"/>
        <v>1.25</v>
      </c>
      <c r="T134" s="180">
        <f t="shared" si="35"/>
        <v>1.25</v>
      </c>
      <c r="U134" s="180">
        <f t="shared" si="35"/>
        <v>1.25</v>
      </c>
      <c r="V134" s="180">
        <f t="shared" si="35"/>
        <v>1.25</v>
      </c>
      <c r="W134" s="180">
        <f t="shared" si="35"/>
        <v>1.25</v>
      </c>
      <c r="X134" s="180">
        <f t="shared" si="35"/>
        <v>1.25</v>
      </c>
      <c r="Y134" s="180">
        <f t="shared" si="35"/>
        <v>1.25</v>
      </c>
      <c r="Z134" s="180">
        <f t="shared" si="35"/>
        <v>1.25</v>
      </c>
      <c r="AA134" s="180">
        <f t="shared" si="35"/>
        <v>1</v>
      </c>
      <c r="AB134" s="180">
        <f t="shared" si="35"/>
        <v>0.75</v>
      </c>
      <c r="AC134" s="180">
        <f t="shared" si="35"/>
        <v>0.25</v>
      </c>
      <c r="AD134" s="180">
        <f t="shared" si="35"/>
        <v>0.25</v>
      </c>
      <c r="AE134" s="180">
        <f t="shared" si="35"/>
        <v>0</v>
      </c>
      <c r="AF134" s="180">
        <f t="shared" si="35"/>
        <v>0</v>
      </c>
      <c r="AG134" s="180">
        <f t="shared" si="35"/>
        <v>0.25</v>
      </c>
      <c r="AH134" s="180">
        <f t="shared" si="35"/>
        <v>0.25</v>
      </c>
      <c r="AI134" s="180">
        <f t="shared" si="35"/>
        <v>0.25</v>
      </c>
      <c r="AJ134" s="180">
        <f t="shared" si="35"/>
        <v>0.25</v>
      </c>
      <c r="AK134" s="180">
        <f t="shared" si="35"/>
        <v>0.5</v>
      </c>
      <c r="AL134" s="180">
        <f t="shared" si="35"/>
        <v>0.5</v>
      </c>
      <c r="AM134" s="180">
        <f t="shared" si="35"/>
        <v>0.5</v>
      </c>
      <c r="AN134" s="180">
        <f t="shared" si="35"/>
        <v>0.5</v>
      </c>
      <c r="AO134" s="180">
        <f t="shared" si="35"/>
        <v>0.5</v>
      </c>
      <c r="AP134" s="180">
        <f t="shared" si="35"/>
        <v>0.5</v>
      </c>
      <c r="AQ134" s="180">
        <f t="shared" si="35"/>
        <v>0.5</v>
      </c>
      <c r="AR134" s="180">
        <f t="shared" si="35"/>
        <v>0.5</v>
      </c>
      <c r="AS134" s="180">
        <f t="shared" si="35"/>
        <v>0.5</v>
      </c>
      <c r="AT134" s="180">
        <f t="shared" si="35"/>
        <v>0.5</v>
      </c>
      <c r="AU134" s="180">
        <f t="shared" si="35"/>
        <v>0.5</v>
      </c>
      <c r="AV134" s="180">
        <f t="shared" si="35"/>
        <v>0.5</v>
      </c>
      <c r="AW134" s="180">
        <f t="shared" si="35"/>
        <v>0.5</v>
      </c>
      <c r="AX134" s="180">
        <f t="shared" si="35"/>
        <v>0.5</v>
      </c>
      <c r="AY134" s="180">
        <f t="shared" si="35"/>
        <v>0.25</v>
      </c>
      <c r="AZ134" s="180">
        <f t="shared" si="35"/>
        <v>0.25</v>
      </c>
      <c r="BA134" s="180">
        <f t="shared" si="35"/>
        <v>0.25</v>
      </c>
      <c r="BB134" s="180">
        <f t="shared" si="35"/>
        <v>0.25</v>
      </c>
      <c r="BC134" s="180">
        <f t="shared" si="35"/>
        <v>0</v>
      </c>
      <c r="BD134" s="180">
        <f t="shared" si="35"/>
        <v>0</v>
      </c>
      <c r="BE134" s="198">
        <f>SUM(E134:BD134)</f>
        <v>36.75</v>
      </c>
      <c r="BF134" s="308"/>
    </row>
    <row r="135" spans="2:58" ht="15.75" hidden="1" customHeight="1" x14ac:dyDescent="0.25">
      <c r="B135" s="331"/>
      <c r="C135" s="326" t="str">
        <f>+C7</f>
        <v>Ghislaine</v>
      </c>
      <c r="D135" s="175"/>
      <c r="E135" s="6" t="e">
        <f>(IF(#REF!="r",1,0)+IF(E24="r",1,0)+IF(E41="r",1,0)+IF(E58="r",1,0)+IF(E75="r",1,0)+IF(E92="r",1,0)+IF(E109="r",1,0))/4</f>
        <v>#REF!</v>
      </c>
      <c r="F135" s="6" t="e">
        <f>(IF(#REF!="r",1,0)+IF(F24="r",1,0)+IF(F41="r",1,0)+IF(F58="r",1,0)+IF(F75="r",1,0)+IF(F92="r",1,0)+IF(F109="r",1,0))/4</f>
        <v>#REF!</v>
      </c>
      <c r="G135" s="6" t="e">
        <f>(IF(#REF!="r",1,0)+IF(G24="r",1,0)+IF(G41="r",1,0)+IF(G58="r",1,0)+IF(G75="r",1,0)+IF(G92="r",1,0)+IF(G109="r",1,0))/4</f>
        <v>#REF!</v>
      </c>
      <c r="H135" s="6" t="e">
        <f>(IF(#REF!="r",1,0)+IF(H24="r",1,0)+IF(H41="r",1,0)+IF(H58="r",1,0)+IF(H75="r",1,0)+IF(H92="r",1,0)+IF(H109="r",1,0))/4</f>
        <v>#REF!</v>
      </c>
      <c r="I135" s="6" t="e">
        <f>(IF(#REF!="r",1,0)+IF(I24="r",1,0)+IF(I41="r",1,0)+IF(I58="r",1,0)+IF(I75="r",1,0)+IF(I92="r",1,0)+IF(I109="r",1,0))/4</f>
        <v>#REF!</v>
      </c>
      <c r="J135" s="6" t="e">
        <f>(IF(#REF!="r",1,0)+IF(J24="r",1,0)+IF(J41="r",1,0)+IF(J58="r",1,0)+IF(J75="r",1,0)+IF(J92="r",1,0)+IF(J109="r",1,0))/4</f>
        <v>#REF!</v>
      </c>
      <c r="K135" s="6" t="e">
        <f>(IF(#REF!="r",1,0)+IF(K24="r",1,0)+IF(K41="r",1,0)+IF(K58="r",1,0)+IF(K75="r",1,0)+IF(K92="r",1,0)+IF(K109="r",1,0))/4</f>
        <v>#REF!</v>
      </c>
      <c r="L135" s="6" t="e">
        <f>(IF(#REF!="r",1,0)+IF(L24="r",1,0)+IF(L41="r",1,0)+IF(L58="r",1,0)+IF(L75="r",1,0)+IF(L92="r",1,0)+IF(L109="r",1,0))/4</f>
        <v>#REF!</v>
      </c>
      <c r="M135" s="6" t="e">
        <f>(IF(#REF!="r",1,0)+IF(M24="r",1,0)+IF(M41="r",1,0)+IF(M58="r",1,0)+IF(M75="r",1,0)+IF(M92="r",1,0)+IF(M109="r",1,0))/4</f>
        <v>#REF!</v>
      </c>
      <c r="N135" s="6" t="e">
        <f>(IF(#REF!="r",1,0)+IF(N24="r",1,0)+IF(N41="r",1,0)+IF(N58="r",1,0)+IF(N75="r",1,0)+IF(N92="r",1,0)+IF(N109="r",1,0))/4</f>
        <v>#REF!</v>
      </c>
      <c r="O135" s="6" t="e">
        <f>(IF(#REF!="r",1,0)+IF(O24="r",1,0)+IF(O41="r",1,0)+IF(O58="r",1,0)+IF(O75="r",1,0)+IF(O92="r",1,0)+IF(O109="r",1,0))/4</f>
        <v>#REF!</v>
      </c>
      <c r="P135" s="6" t="e">
        <f>(IF(#REF!="r",1,0)+IF(P24="r",1,0)+IF(P41="r",1,0)+IF(P58="r",1,0)+IF(P75="r",1,0)+IF(P92="r",1,0)+IF(P109="r",1,0))/4</f>
        <v>#REF!</v>
      </c>
      <c r="Q135" s="6" t="e">
        <f>(IF(#REF!="r",1,0)+IF(Q24="r",1,0)+IF(Q41="r",1,0)+IF(Q58="r",1,0)+IF(Q75="r",1,0)+IF(Q92="r",1,0)+IF(Q109="r",1,0))/4</f>
        <v>#REF!</v>
      </c>
      <c r="R135" s="6" t="e">
        <f>(IF(#REF!="r",1,0)+IF(R24="r",1,0)+IF(R41="r",1,0)+IF(R58="r",1,0)+IF(R75="r",1,0)+IF(R92="r",1,0)+IF(R109="r",1,0))/4</f>
        <v>#REF!</v>
      </c>
      <c r="S135" s="6" t="e">
        <f>(IF(#REF!="r",1,0)+IF(S24="r",1,0)+IF(S41="r",1,0)+IF(S58="r",1,0)+IF(S75="r",1,0)+IF(S92="r",1,0)+IF(S109="r",1,0))/4</f>
        <v>#REF!</v>
      </c>
      <c r="T135" s="6" t="e">
        <f>(IF(#REF!="r",1,0)+IF(T24="r",1,0)+IF(T41="r",1,0)+IF(T58="r",1,0)+IF(T75="r",1,0)+IF(T92="r",1,0)+IF(T109="r",1,0))/4</f>
        <v>#REF!</v>
      </c>
      <c r="U135" s="6" t="e">
        <f>(IF(#REF!="r",1,0)+IF(U24="r",1,0)+IF(U41="r",1,0)+IF(U58="r",1,0)+IF(U75="r",1,0)+IF(U92="r",1,0)+IF(U109="r",1,0))/4</f>
        <v>#REF!</v>
      </c>
      <c r="V135" s="6" t="e">
        <f>(IF(#REF!="r",1,0)+IF(V24="r",1,0)+IF(V41="r",1,0)+IF(V58="r",1,0)+IF(V75="r",1,0)+IF(V92="r",1,0)+IF(V109="r",1,0))/4</f>
        <v>#REF!</v>
      </c>
      <c r="W135" s="6" t="e">
        <f>(IF(#REF!="r",1,0)+IF(W24="r",1,0)+IF(W41="r",1,0)+IF(W58="r",1,0)+IF(W75="r",1,0)+IF(W92="r",1,0)+IF(W109="r",1,0))/4</f>
        <v>#REF!</v>
      </c>
      <c r="X135" s="6" t="e">
        <f>(IF(#REF!="r",1,0)+IF(X24="r",1,0)+IF(X41="r",1,0)+IF(X58="r",1,0)+IF(X75="r",1,0)+IF(X92="r",1,0)+IF(X109="r",1,0))/4</f>
        <v>#REF!</v>
      </c>
      <c r="Y135" s="6" t="e">
        <f>(IF(#REF!="r",1,0)+IF(Y24="r",1,0)+IF(Y41="r",1,0)+IF(Y58="r",1,0)+IF(Y75="r",1,0)+IF(Y92="r",1,0)+IF(Y109="r",1,0))/4</f>
        <v>#REF!</v>
      </c>
      <c r="Z135" s="6" t="e">
        <f>(IF(#REF!="r",1,0)+IF(Z24="r",1,0)+IF(Z41="r",1,0)+IF(Z58="r",1,0)+IF(Z75="r",1,0)+IF(Z92="r",1,0)+IF(Z109="r",1,0))/4</f>
        <v>#REF!</v>
      </c>
      <c r="AA135" s="6" t="e">
        <f>(IF(#REF!="r",1,0)+IF(AA24="r",1,0)+IF(AA41="r",1,0)+IF(AA58="r",1,0)+IF(AA75="r",1,0)+IF(AA92="r",1,0)+IF(AA109="r",1,0))/4</f>
        <v>#REF!</v>
      </c>
      <c r="AB135" s="6" t="e">
        <f>(IF(#REF!="r",1,0)+IF(AB24="r",1,0)+IF(AB41="r",1,0)+IF(AB58="r",1,0)+IF(AB75="r",1,0)+IF(AB92="r",1,0)+IF(AB109="r",1,0))/4</f>
        <v>#REF!</v>
      </c>
      <c r="AC135" s="6" t="e">
        <f>(IF(#REF!="r",1,0)+IF(AC24="r",1,0)+IF(AC41="r",1,0)+IF(AC58="r",1,0)+IF(AC75="r",1,0)+IF(AC92="r",1,0)+IF(AC109="r",1,0))/4</f>
        <v>#REF!</v>
      </c>
      <c r="AD135" s="6" t="e">
        <f>(IF(#REF!="r",1,0)+IF(AD24="r",1,0)+IF(AD41="r",1,0)+IF(AD58="r",1,0)+IF(AD75="r",1,0)+IF(AD92="r",1,0)+IF(AD109="r",1,0))/4</f>
        <v>#REF!</v>
      </c>
      <c r="AE135" s="6" t="e">
        <f>(IF(#REF!="r",1,0)+IF(AE24="r",1,0)+IF(AE41="r",1,0)+IF(AE58="r",1,0)+IF(AE75="r",1,0)+IF(AE92="r",1,0)+IF(AE109="r",1,0))/4</f>
        <v>#REF!</v>
      </c>
      <c r="AF135" s="6" t="e">
        <f>(IF(#REF!="r",1,0)+IF(AF24="r",1,0)+IF(AF41="r",1,0)+IF(AF58="r",1,0)+IF(AF75="r",1,0)+IF(AF92="r",1,0)+IF(AF109="r",1,0))/4</f>
        <v>#REF!</v>
      </c>
      <c r="AG135" s="6" t="e">
        <f>(IF(#REF!="r",1,0)+IF(AG24="r",1,0)+IF(AG41="r",1,0)+IF(AG58="r",1,0)+IF(AG75="r",1,0)+IF(AG92="r",1,0)+IF(AG109="r",1,0))/4</f>
        <v>#REF!</v>
      </c>
      <c r="AH135" s="6" t="e">
        <f>(IF(#REF!="r",1,0)+IF(AH24="r",1,0)+IF(AH41="r",1,0)+IF(AH58="r",1,0)+IF(AH75="r",1,0)+IF(AH92="r",1,0)+IF(AH109="r",1,0))/4</f>
        <v>#REF!</v>
      </c>
      <c r="AI135" s="6" t="e">
        <f>(IF(#REF!="r",1,0)+IF(AI24="r",1,0)+IF(AI41="r",1,0)+IF(AI58="r",1,0)+IF(AI75="r",1,0)+IF(AI92="r",1,0)+IF(AI109="r",1,0))/4</f>
        <v>#REF!</v>
      </c>
      <c r="AJ135" s="6" t="e">
        <f>(IF(#REF!="r",1,0)+IF(AJ24="r",1,0)+IF(AJ41="r",1,0)+IF(AJ58="r",1,0)+IF(AJ75="r",1,0)+IF(AJ92="r",1,0)+IF(AJ109="r",1,0))/4</f>
        <v>#REF!</v>
      </c>
      <c r="AK135" s="6" t="e">
        <f>(IF(#REF!="r",1,0)+IF(AK24="r",1,0)+IF(AK41="r",1,0)+IF(AK58="r",1,0)+IF(AK75="r",1,0)+IF(AK92="r",1,0)+IF(AK109="r",1,0))/4</f>
        <v>#REF!</v>
      </c>
      <c r="AL135" s="6" t="e">
        <f>(IF(#REF!="r",1,0)+IF(AL24="r",1,0)+IF(AL41="r",1,0)+IF(AL58="r",1,0)+IF(AL75="r",1,0)+IF(AL92="r",1,0)+IF(AL109="r",1,0))/4</f>
        <v>#REF!</v>
      </c>
      <c r="AM135" s="6" t="e">
        <f>(IF(#REF!="r",1,0)+IF(AM24="r",1,0)+IF(AM41="r",1,0)+IF(AM58="r",1,0)+IF(AM75="r",1,0)+IF(AM92="r",1,0)+IF(AM109="r",1,0))/4</f>
        <v>#REF!</v>
      </c>
      <c r="AN135" s="6" t="e">
        <f>(IF(#REF!="r",1,0)+IF(AN24="r",1,0)+IF(AN41="r",1,0)+IF(AN58="r",1,0)+IF(AN75="r",1,0)+IF(AN92="r",1,0)+IF(AN109="r",1,0))/4</f>
        <v>#REF!</v>
      </c>
      <c r="AO135" s="6" t="e">
        <f>(IF(#REF!="r",1,0)+IF(AO24="r",1,0)+IF(AO41="r",1,0)+IF(AO58="r",1,0)+IF(AO75="r",1,0)+IF(AO92="r",1,0)+IF(AO109="r",1,0))/4</f>
        <v>#REF!</v>
      </c>
      <c r="AP135" s="6" t="e">
        <f>(IF(#REF!="r",1,0)+IF(AP24="r",1,0)+IF(AP41="r",1,0)+IF(AP58="r",1,0)+IF(AP75="r",1,0)+IF(AP92="r",1,0)+IF(AP109="r",1,0))/4</f>
        <v>#REF!</v>
      </c>
      <c r="AQ135" s="6" t="e">
        <f>(IF(#REF!="r",1,0)+IF(AQ24="r",1,0)+IF(AQ41="r",1,0)+IF(AQ58="r",1,0)+IF(AQ75="r",1,0)+IF(AQ92="r",1,0)+IF(AQ109="r",1,0))/4</f>
        <v>#REF!</v>
      </c>
      <c r="AR135" s="6" t="e">
        <f>(IF(#REF!="r",1,0)+IF(AR24="r",1,0)+IF(AR41="r",1,0)+IF(AR58="r",1,0)+IF(AR75="r",1,0)+IF(AR92="r",1,0)+IF(AR109="r",1,0))/4</f>
        <v>#REF!</v>
      </c>
      <c r="AS135" s="6" t="e">
        <f>(IF(#REF!="r",1,0)+IF(AS24="r",1,0)+IF(AS41="r",1,0)+IF(AS58="r",1,0)+IF(AS75="r",1,0)+IF(AS92="r",1,0)+IF(AS109="r",1,0))/4</f>
        <v>#REF!</v>
      </c>
      <c r="AT135" s="6" t="e">
        <f>(IF(#REF!="r",1,0)+IF(AT24="r",1,0)+IF(AT41="r",1,0)+IF(AT58="r",1,0)+IF(AT75="r",1,0)+IF(AT92="r",1,0)+IF(AT109="r",1,0))/4</f>
        <v>#REF!</v>
      </c>
      <c r="AU135" s="6" t="e">
        <f>(IF(#REF!="r",1,0)+IF(AU24="r",1,0)+IF(AU41="r",1,0)+IF(AU58="r",1,0)+IF(AU75="r",1,0)+IF(AU92="r",1,0)+IF(AU109="r",1,0))/4</f>
        <v>#REF!</v>
      </c>
      <c r="AV135" s="6" t="e">
        <f>(IF(#REF!="r",1,0)+IF(AV24="r",1,0)+IF(AV41="r",1,0)+IF(AV58="r",1,0)+IF(AV75="r",1,0)+IF(AV92="r",1,0)+IF(AV109="r",1,0))/4</f>
        <v>#REF!</v>
      </c>
      <c r="AW135" s="6" t="e">
        <f>(IF(#REF!="r",1,0)+IF(AW24="r",1,0)+IF(AW41="r",1,0)+IF(AW58="r",1,0)+IF(AW75="r",1,0)+IF(AW92="r",1,0)+IF(AW109="r",1,0))/4</f>
        <v>#REF!</v>
      </c>
      <c r="AX135" s="6" t="e">
        <f>(IF(#REF!="r",1,0)+IF(AX24="r",1,0)+IF(AX41="r",1,0)+IF(AX58="r",1,0)+IF(AX75="r",1,0)+IF(AX92="r",1,0)+IF(AX109="r",1,0))/4</f>
        <v>#REF!</v>
      </c>
      <c r="AY135" s="6" t="e">
        <f>(IF(#REF!="r",1,0)+IF(AY24="r",1,0)+IF(AY41="r",1,0)+IF(AY58="r",1,0)+IF(AY75="r",1,0)+IF(AY92="r",1,0)+IF(AY109="r",1,0))/4</f>
        <v>#REF!</v>
      </c>
      <c r="AZ135" s="6" t="e">
        <f>(IF(#REF!="r",1,0)+IF(AZ24="r",1,0)+IF(AZ41="r",1,0)+IF(AZ58="r",1,0)+IF(AZ75="r",1,0)+IF(AZ92="r",1,0)+IF(AZ109="r",1,0))/4</f>
        <v>#REF!</v>
      </c>
      <c r="BA135" s="6" t="e">
        <f>(IF(#REF!="r",1,0)+IF(BA24="r",1,0)+IF(BA41="r",1,0)+IF(BA58="r",1,0)+IF(BA75="r",1,0)+IF(BA92="r",1,0)+IF(BA109="r",1,0))/4</f>
        <v>#REF!</v>
      </c>
      <c r="BB135" s="6" t="e">
        <f>(IF(#REF!="r",1,0)+IF(BB24="r",1,0)+IF(BB41="r",1,0)+IF(BB58="r",1,0)+IF(BB75="r",1,0)+IF(BB92="r",1,0)+IF(BB109="r",1,0))/4</f>
        <v>#REF!</v>
      </c>
      <c r="BC135" s="6" t="e">
        <f>(IF(#REF!="r",1,0)+IF(BC24="r",1,0)+IF(BC41="r",1,0)+IF(BC58="r",1,0)+IF(BC75="r",1,0)+IF(BC92="r",1,0)+IF(BC109="r",1,0))/4</f>
        <v>#REF!</v>
      </c>
      <c r="BD135" s="6" t="e">
        <f>(IF(#REF!="r",1,0)+IF(BD24="r",1,0)+IF(BD41="r",1,0)+IF(BD58="r",1,0)+IF(BD75="r",1,0)+IF(BD92="r",1,0)+IF(BD109="r",1,0))/4</f>
        <v>#REF!</v>
      </c>
      <c r="BE135" s="191" t="e">
        <f t="shared" ref="BE135:BE156" si="36">SUM(E135:BD135)</f>
        <v>#REF!</v>
      </c>
      <c r="BF135" s="321" t="e">
        <f t="shared" ref="BF135" si="37">SUM(BE135+BE136)</f>
        <v>#REF!</v>
      </c>
    </row>
    <row r="136" spans="2:58" ht="15.75" customHeight="1" x14ac:dyDescent="0.25">
      <c r="B136" s="331"/>
      <c r="C136" s="327"/>
      <c r="D136" s="191" t="s">
        <v>211</v>
      </c>
      <c r="E136" s="180">
        <f>(IF(E7="DPH",1,0)+IF(E24="DPH",1,0)+IF(E41="DPH",1,0)+IF(E58="DPH",1,0)+IF(E75="DPH",1,0)+IF(E92="DPH",1,0)+IF(E109="DPH",1,0))/4</f>
        <v>0.5</v>
      </c>
      <c r="F136" s="180">
        <f t="shared" ref="F136:BD136" si="38">(IF(F7="DPH",1,0)+IF(F24="DPH",1,0)+IF(F41="DPH",1,0)+IF(F58="DPH",1,0)+IF(F75="DPH",1,0)+IF(F92="DPH",1,0)+IF(F109="DPH",1,0))/4</f>
        <v>0.5</v>
      </c>
      <c r="G136" s="180">
        <f t="shared" si="38"/>
        <v>0.5</v>
      </c>
      <c r="H136" s="180">
        <f t="shared" si="38"/>
        <v>0.5</v>
      </c>
      <c r="I136" s="180">
        <f t="shared" si="38"/>
        <v>1.25</v>
      </c>
      <c r="J136" s="180">
        <f t="shared" si="38"/>
        <v>1.25</v>
      </c>
      <c r="K136" s="180">
        <f t="shared" si="38"/>
        <v>1.25</v>
      </c>
      <c r="L136" s="180">
        <f t="shared" si="38"/>
        <v>1.25</v>
      </c>
      <c r="M136" s="180">
        <f t="shared" si="38"/>
        <v>1.5</v>
      </c>
      <c r="N136" s="180">
        <f t="shared" si="38"/>
        <v>1.5</v>
      </c>
      <c r="O136" s="180">
        <f t="shared" si="38"/>
        <v>1.5</v>
      </c>
      <c r="P136" s="180">
        <f t="shared" si="38"/>
        <v>1.5</v>
      </c>
      <c r="Q136" s="180">
        <f t="shared" si="38"/>
        <v>1.5</v>
      </c>
      <c r="R136" s="180">
        <f t="shared" si="38"/>
        <v>1.5</v>
      </c>
      <c r="S136" s="180">
        <f t="shared" si="38"/>
        <v>1.5</v>
      </c>
      <c r="T136" s="180">
        <f t="shared" si="38"/>
        <v>1.5</v>
      </c>
      <c r="U136" s="180">
        <f t="shared" si="38"/>
        <v>1.5</v>
      </c>
      <c r="V136" s="180">
        <f t="shared" si="38"/>
        <v>1.5</v>
      </c>
      <c r="W136" s="180">
        <f t="shared" si="38"/>
        <v>1.5</v>
      </c>
      <c r="X136" s="180">
        <f t="shared" si="38"/>
        <v>1.5</v>
      </c>
      <c r="Y136" s="180">
        <f t="shared" si="38"/>
        <v>1.25</v>
      </c>
      <c r="Z136" s="180">
        <f t="shared" si="38"/>
        <v>1.25</v>
      </c>
      <c r="AA136" s="180">
        <f t="shared" si="38"/>
        <v>1</v>
      </c>
      <c r="AB136" s="180">
        <f t="shared" si="38"/>
        <v>0.75</v>
      </c>
      <c r="AC136" s="180">
        <f t="shared" si="38"/>
        <v>0</v>
      </c>
      <c r="AD136" s="180">
        <f t="shared" si="38"/>
        <v>0</v>
      </c>
      <c r="AE136" s="180">
        <f t="shared" si="38"/>
        <v>0</v>
      </c>
      <c r="AF136" s="180">
        <f t="shared" si="38"/>
        <v>0</v>
      </c>
      <c r="AG136" s="180">
        <f t="shared" si="38"/>
        <v>0.25</v>
      </c>
      <c r="AH136" s="180">
        <f t="shared" si="38"/>
        <v>0.25</v>
      </c>
      <c r="AI136" s="180">
        <f t="shared" si="38"/>
        <v>0.5</v>
      </c>
      <c r="AJ136" s="180">
        <f t="shared" si="38"/>
        <v>0.5</v>
      </c>
      <c r="AK136" s="180">
        <f t="shared" si="38"/>
        <v>0.5</v>
      </c>
      <c r="AL136" s="180">
        <f t="shared" si="38"/>
        <v>0.5</v>
      </c>
      <c r="AM136" s="180">
        <f t="shared" si="38"/>
        <v>0.5</v>
      </c>
      <c r="AN136" s="180">
        <f t="shared" si="38"/>
        <v>0.5</v>
      </c>
      <c r="AO136" s="180">
        <f t="shared" si="38"/>
        <v>0.5</v>
      </c>
      <c r="AP136" s="180">
        <f t="shared" si="38"/>
        <v>0.5</v>
      </c>
      <c r="AQ136" s="180">
        <f t="shared" si="38"/>
        <v>0.5</v>
      </c>
      <c r="AR136" s="180">
        <f t="shared" si="38"/>
        <v>0.5</v>
      </c>
      <c r="AS136" s="180">
        <f t="shared" si="38"/>
        <v>0.5</v>
      </c>
      <c r="AT136" s="180">
        <f t="shared" si="38"/>
        <v>0.5</v>
      </c>
      <c r="AU136" s="180">
        <f t="shared" si="38"/>
        <v>0.5</v>
      </c>
      <c r="AV136" s="180">
        <f t="shared" si="38"/>
        <v>0.25</v>
      </c>
      <c r="AW136" s="180">
        <f t="shared" si="38"/>
        <v>0.25</v>
      </c>
      <c r="AX136" s="180">
        <f t="shared" si="38"/>
        <v>0</v>
      </c>
      <c r="AY136" s="180">
        <f t="shared" si="38"/>
        <v>0</v>
      </c>
      <c r="AZ136" s="180">
        <f t="shared" si="38"/>
        <v>0</v>
      </c>
      <c r="BA136" s="180">
        <f t="shared" si="38"/>
        <v>0</v>
      </c>
      <c r="BB136" s="180">
        <f t="shared" si="38"/>
        <v>0</v>
      </c>
      <c r="BC136" s="180">
        <f t="shared" si="38"/>
        <v>0</v>
      </c>
      <c r="BD136" s="180">
        <f t="shared" si="38"/>
        <v>0</v>
      </c>
      <c r="BE136" s="201">
        <f>SUM(E136:BD136)</f>
        <v>36.75</v>
      </c>
      <c r="BF136" s="308"/>
    </row>
    <row r="137" spans="2:58" ht="15.75" hidden="1" customHeight="1" x14ac:dyDescent="0.25">
      <c r="B137" s="331"/>
      <c r="C137" s="328" t="str">
        <f>+C8</f>
        <v>Thibaut</v>
      </c>
      <c r="D137" s="175"/>
      <c r="E137" s="6">
        <f t="shared" ref="E137:F137" si="39">(IF(E8="r",1,0)+IF(E25="r",1,0)+IF(E42="r",1,0)+IF(E59="r",1,0)+IF(E76="r",1,0)+IF(E93="r",1,0)+IF(E110="r",1,0))/4</f>
        <v>0</v>
      </c>
      <c r="F137" s="6">
        <f t="shared" si="39"/>
        <v>0</v>
      </c>
      <c r="G137" s="6">
        <f>(IF(G8="r",1,0)+IF(G25="r",1,0)+IF(G42="r",1,0)+IF(G59="r",1,0)+IF(G76="r",1,0)+IF(G93="r",1,0)+IF(G110="r",1,0))/4</f>
        <v>0</v>
      </c>
      <c r="H137" s="6">
        <f t="shared" ref="H137:BD137" si="40">(IF(H8="r",1,0)+IF(H25="r",1,0)+IF(H42="r",1,0)+IF(H59="r",1,0)+IF(H76="r",1,0)+IF(H93="r",1,0)+IF(H110="r",1,0))/4</f>
        <v>0</v>
      </c>
      <c r="I137" s="6">
        <f t="shared" si="40"/>
        <v>0</v>
      </c>
      <c r="J137" s="6">
        <f t="shared" si="40"/>
        <v>0</v>
      </c>
      <c r="K137" s="6">
        <f t="shared" si="40"/>
        <v>0</v>
      </c>
      <c r="L137" s="6">
        <f t="shared" si="40"/>
        <v>0</v>
      </c>
      <c r="M137" s="6">
        <f t="shared" si="40"/>
        <v>0</v>
      </c>
      <c r="N137" s="6">
        <f t="shared" si="40"/>
        <v>0</v>
      </c>
      <c r="O137" s="6">
        <f t="shared" si="40"/>
        <v>0</v>
      </c>
      <c r="P137" s="6">
        <f t="shared" si="40"/>
        <v>0</v>
      </c>
      <c r="Q137" s="6">
        <f t="shared" si="40"/>
        <v>0</v>
      </c>
      <c r="R137" s="6">
        <f t="shared" si="40"/>
        <v>0</v>
      </c>
      <c r="S137" s="6">
        <f t="shared" si="40"/>
        <v>0</v>
      </c>
      <c r="T137" s="6">
        <f t="shared" si="40"/>
        <v>0</v>
      </c>
      <c r="U137" s="6">
        <f t="shared" si="40"/>
        <v>0</v>
      </c>
      <c r="V137" s="6">
        <f t="shared" si="40"/>
        <v>0</v>
      </c>
      <c r="W137" s="6">
        <f t="shared" si="40"/>
        <v>0</v>
      </c>
      <c r="X137" s="6">
        <f t="shared" si="40"/>
        <v>0</v>
      </c>
      <c r="Y137" s="6">
        <f t="shared" si="40"/>
        <v>0</v>
      </c>
      <c r="Z137" s="6">
        <f t="shared" si="40"/>
        <v>0</v>
      </c>
      <c r="AA137" s="6">
        <f t="shared" si="40"/>
        <v>0</v>
      </c>
      <c r="AB137" s="6">
        <f t="shared" si="40"/>
        <v>0</v>
      </c>
      <c r="AC137" s="6">
        <f t="shared" si="40"/>
        <v>0</v>
      </c>
      <c r="AD137" s="6">
        <f t="shared" si="40"/>
        <v>0</v>
      </c>
      <c r="AE137" s="6">
        <f t="shared" si="40"/>
        <v>0</v>
      </c>
      <c r="AF137" s="6">
        <f t="shared" si="40"/>
        <v>0</v>
      </c>
      <c r="AG137" s="6">
        <f t="shared" si="40"/>
        <v>0</v>
      </c>
      <c r="AH137" s="6">
        <f t="shared" si="40"/>
        <v>0</v>
      </c>
      <c r="AI137" s="6">
        <f t="shared" si="40"/>
        <v>0</v>
      </c>
      <c r="AJ137" s="6">
        <f t="shared" si="40"/>
        <v>0</v>
      </c>
      <c r="AK137" s="6">
        <f t="shared" si="40"/>
        <v>0</v>
      </c>
      <c r="AL137" s="6">
        <f t="shared" si="40"/>
        <v>0</v>
      </c>
      <c r="AM137" s="6">
        <f t="shared" si="40"/>
        <v>0</v>
      </c>
      <c r="AN137" s="6">
        <f t="shared" si="40"/>
        <v>0</v>
      </c>
      <c r="AO137" s="6">
        <f t="shared" si="40"/>
        <v>0</v>
      </c>
      <c r="AP137" s="6">
        <f t="shared" si="40"/>
        <v>0</v>
      </c>
      <c r="AQ137" s="6">
        <f t="shared" si="40"/>
        <v>0</v>
      </c>
      <c r="AR137" s="6">
        <f t="shared" si="40"/>
        <v>0</v>
      </c>
      <c r="AS137" s="6">
        <f t="shared" si="40"/>
        <v>0</v>
      </c>
      <c r="AT137" s="6">
        <f t="shared" si="40"/>
        <v>0</v>
      </c>
      <c r="AU137" s="6">
        <f t="shared" si="40"/>
        <v>0</v>
      </c>
      <c r="AV137" s="6">
        <f t="shared" si="40"/>
        <v>0</v>
      </c>
      <c r="AW137" s="6">
        <f t="shared" si="40"/>
        <v>0</v>
      </c>
      <c r="AX137" s="6">
        <f t="shared" si="40"/>
        <v>0</v>
      </c>
      <c r="AY137" s="6">
        <f t="shared" si="40"/>
        <v>0</v>
      </c>
      <c r="AZ137" s="6">
        <f t="shared" si="40"/>
        <v>0</v>
      </c>
      <c r="BA137" s="6">
        <f t="shared" si="40"/>
        <v>0</v>
      </c>
      <c r="BB137" s="6">
        <f t="shared" si="40"/>
        <v>0</v>
      </c>
      <c r="BC137" s="6">
        <f t="shared" si="40"/>
        <v>0</v>
      </c>
      <c r="BD137" s="6">
        <f t="shared" si="40"/>
        <v>0</v>
      </c>
      <c r="BE137" s="191">
        <f t="shared" si="36"/>
        <v>0</v>
      </c>
      <c r="BF137" s="321">
        <f t="shared" ref="BF137" si="41">SUM(BE137+BE138)</f>
        <v>36.75</v>
      </c>
    </row>
    <row r="138" spans="2:58" ht="15.75" customHeight="1" x14ac:dyDescent="0.25">
      <c r="B138" s="331"/>
      <c r="C138" s="329"/>
      <c r="D138" s="191" t="s">
        <v>208</v>
      </c>
      <c r="E138" s="180">
        <f>(IF(E8="L",1,0)+IF(E25="L",1,0)+IF(E42="L",1,0)+IF(E59="L",1,0)+IF(E76="L",1,0)+IF(E93="L",1,0)+IF(E110="L",1,0))/4</f>
        <v>0.75</v>
      </c>
      <c r="F138" s="180">
        <f t="shared" ref="F138:BD138" si="42">(IF(F8="L",1,0)+IF(F25="L",1,0)+IF(F42="L",1,0)+IF(F59="L",1,0)+IF(F76="L",1,0)+IF(F93="L",1,0)+IF(F110="L",1,0))/4</f>
        <v>0.75</v>
      </c>
      <c r="G138" s="180">
        <f t="shared" si="42"/>
        <v>0.75</v>
      </c>
      <c r="H138" s="180">
        <f t="shared" si="42"/>
        <v>0.75</v>
      </c>
      <c r="I138" s="180">
        <f t="shared" si="42"/>
        <v>1.25</v>
      </c>
      <c r="J138" s="180">
        <f t="shared" si="42"/>
        <v>1.25</v>
      </c>
      <c r="K138" s="180">
        <f t="shared" si="42"/>
        <v>1.25</v>
      </c>
      <c r="L138" s="180">
        <f t="shared" si="42"/>
        <v>1.25</v>
      </c>
      <c r="M138" s="180">
        <f t="shared" si="42"/>
        <v>1.25</v>
      </c>
      <c r="N138" s="180">
        <f t="shared" si="42"/>
        <v>1.25</v>
      </c>
      <c r="O138" s="180">
        <f t="shared" si="42"/>
        <v>1.25</v>
      </c>
      <c r="P138" s="180">
        <f t="shared" si="42"/>
        <v>1.25</v>
      </c>
      <c r="Q138" s="180">
        <f t="shared" si="42"/>
        <v>1.25</v>
      </c>
      <c r="R138" s="180">
        <f t="shared" si="42"/>
        <v>1.25</v>
      </c>
      <c r="S138" s="180">
        <f t="shared" si="42"/>
        <v>1.25</v>
      </c>
      <c r="T138" s="180">
        <f t="shared" si="42"/>
        <v>1.25</v>
      </c>
      <c r="U138" s="180">
        <f t="shared" si="42"/>
        <v>1.25</v>
      </c>
      <c r="V138" s="180">
        <f t="shared" si="42"/>
        <v>1.25</v>
      </c>
      <c r="W138" s="180">
        <f t="shared" si="42"/>
        <v>1.25</v>
      </c>
      <c r="X138" s="180">
        <f t="shared" si="42"/>
        <v>1.25</v>
      </c>
      <c r="Y138" s="180">
        <f t="shared" si="42"/>
        <v>1</v>
      </c>
      <c r="Z138" s="180">
        <f t="shared" si="42"/>
        <v>1</v>
      </c>
      <c r="AA138" s="180">
        <f t="shared" si="42"/>
        <v>0.5</v>
      </c>
      <c r="AB138" s="180">
        <f t="shared" si="42"/>
        <v>0.5</v>
      </c>
      <c r="AC138" s="180">
        <f t="shared" si="42"/>
        <v>0.5</v>
      </c>
      <c r="AD138" s="180">
        <f t="shared" si="42"/>
        <v>0.25</v>
      </c>
      <c r="AE138" s="180">
        <f t="shared" si="42"/>
        <v>0.25</v>
      </c>
      <c r="AF138" s="180">
        <f t="shared" si="42"/>
        <v>0.25</v>
      </c>
      <c r="AG138" s="180">
        <f t="shared" si="42"/>
        <v>0.25</v>
      </c>
      <c r="AH138" s="180">
        <f t="shared" si="42"/>
        <v>0.25</v>
      </c>
      <c r="AI138" s="180">
        <f t="shared" si="42"/>
        <v>0.5</v>
      </c>
      <c r="AJ138" s="180">
        <f t="shared" si="42"/>
        <v>0.5</v>
      </c>
      <c r="AK138" s="180">
        <f t="shared" si="42"/>
        <v>0.5</v>
      </c>
      <c r="AL138" s="180">
        <f t="shared" si="42"/>
        <v>0.5</v>
      </c>
      <c r="AM138" s="180">
        <f t="shared" si="42"/>
        <v>0.5</v>
      </c>
      <c r="AN138" s="180">
        <f t="shared" si="42"/>
        <v>0.5</v>
      </c>
      <c r="AO138" s="180">
        <f t="shared" si="42"/>
        <v>0.5</v>
      </c>
      <c r="AP138" s="180">
        <f t="shared" si="42"/>
        <v>0.5</v>
      </c>
      <c r="AQ138" s="180">
        <f t="shared" si="42"/>
        <v>0.5</v>
      </c>
      <c r="AR138" s="180">
        <f t="shared" si="42"/>
        <v>0.5</v>
      </c>
      <c r="AS138" s="180">
        <f t="shared" si="42"/>
        <v>0.5</v>
      </c>
      <c r="AT138" s="180">
        <f t="shared" si="42"/>
        <v>0.5</v>
      </c>
      <c r="AU138" s="180">
        <f t="shared" si="42"/>
        <v>0.5</v>
      </c>
      <c r="AV138" s="180">
        <f t="shared" si="42"/>
        <v>0.5</v>
      </c>
      <c r="AW138" s="180">
        <f t="shared" si="42"/>
        <v>0.5</v>
      </c>
      <c r="AX138" s="180">
        <f t="shared" si="42"/>
        <v>0.5</v>
      </c>
      <c r="AY138" s="180">
        <f t="shared" si="42"/>
        <v>0.25</v>
      </c>
      <c r="AZ138" s="180">
        <f t="shared" si="42"/>
        <v>0.25</v>
      </c>
      <c r="BA138" s="180">
        <f t="shared" si="42"/>
        <v>0.25</v>
      </c>
      <c r="BB138" s="180">
        <f t="shared" si="42"/>
        <v>0.25</v>
      </c>
      <c r="BC138" s="180">
        <f t="shared" si="42"/>
        <v>0</v>
      </c>
      <c r="BD138" s="180">
        <f t="shared" si="42"/>
        <v>0</v>
      </c>
      <c r="BE138" s="199">
        <f t="shared" si="36"/>
        <v>36.75</v>
      </c>
      <c r="BF138" s="308"/>
    </row>
    <row r="139" spans="2:58" ht="15.75" customHeight="1" x14ac:dyDescent="0.25">
      <c r="B139" s="331"/>
      <c r="C139" s="199" t="str">
        <f>+C9</f>
        <v>Said</v>
      </c>
      <c r="D139" s="189" t="s">
        <v>208</v>
      </c>
      <c r="E139" s="6">
        <f>(IF(E9="BCH",1,0)+IF(E26="BCH",1,0)+IF(E43="BCH",1,0)+IF(E60="BCH",1,0)+IF(E77="BCH",1,0)+IF(E94="BCH",1,0)+IF(E111="BCH",1,0))/4</f>
        <v>0</v>
      </c>
      <c r="F139" s="6">
        <f>(IF(F9="l",1,0)+IF(F26="l",1,0)+IF(F43="l",1,0)+IF(F60="l",1,0)+IF(F77="l",1,0)+IF(F94="l",1,0)+IF(F111="l",1,0))/4</f>
        <v>0</v>
      </c>
      <c r="G139" s="6">
        <f t="shared" ref="G139:BD139" si="43">(IF(G9="l",1,0)+IF(G26="l",1,0)+IF(G43="l",1,0)+IF(G60="l",1,0)+IF(G77="l",1,0)+IF(G94="l",1,0)+IF(G111="l",1,0))/4</f>
        <v>1.25</v>
      </c>
      <c r="H139" s="6">
        <f t="shared" si="43"/>
        <v>1.25</v>
      </c>
      <c r="I139" s="6">
        <f t="shared" si="43"/>
        <v>1.25</v>
      </c>
      <c r="J139" s="6">
        <f t="shared" si="43"/>
        <v>1.25</v>
      </c>
      <c r="K139" s="6">
        <f t="shared" si="43"/>
        <v>1.25</v>
      </c>
      <c r="L139" s="6">
        <f t="shared" si="43"/>
        <v>1.25</v>
      </c>
      <c r="M139" s="6">
        <f t="shared" si="43"/>
        <v>1.25</v>
      </c>
      <c r="N139" s="6">
        <f t="shared" si="43"/>
        <v>1.25</v>
      </c>
      <c r="O139" s="6">
        <f t="shared" si="43"/>
        <v>1.25</v>
      </c>
      <c r="P139" s="6">
        <f t="shared" si="43"/>
        <v>1.25</v>
      </c>
      <c r="Q139" s="6">
        <f t="shared" si="43"/>
        <v>1.25</v>
      </c>
      <c r="R139" s="6">
        <f t="shared" si="43"/>
        <v>1.25</v>
      </c>
      <c r="S139" s="6">
        <f t="shared" si="43"/>
        <v>1.25</v>
      </c>
      <c r="T139" s="6">
        <f t="shared" si="43"/>
        <v>1.25</v>
      </c>
      <c r="U139" s="6">
        <f t="shared" si="43"/>
        <v>1.25</v>
      </c>
      <c r="V139" s="6">
        <f t="shared" si="43"/>
        <v>1.25</v>
      </c>
      <c r="W139" s="6">
        <f t="shared" si="43"/>
        <v>1.25</v>
      </c>
      <c r="X139" s="6">
        <f t="shared" si="43"/>
        <v>1.25</v>
      </c>
      <c r="Y139" s="6">
        <f t="shared" si="43"/>
        <v>1.25</v>
      </c>
      <c r="Z139" s="6">
        <f t="shared" si="43"/>
        <v>1.25</v>
      </c>
      <c r="AA139" s="6">
        <f t="shared" si="43"/>
        <v>1.25</v>
      </c>
      <c r="AB139" s="6">
        <f t="shared" si="43"/>
        <v>1.25</v>
      </c>
      <c r="AC139" s="6">
        <f t="shared" si="43"/>
        <v>1</v>
      </c>
      <c r="AD139" s="6">
        <f t="shared" si="43"/>
        <v>1</v>
      </c>
      <c r="AE139" s="6">
        <f t="shared" si="43"/>
        <v>0.75</v>
      </c>
      <c r="AF139" s="6">
        <f t="shared" si="43"/>
        <v>0.5</v>
      </c>
      <c r="AG139" s="6">
        <f t="shared" si="43"/>
        <v>0.5</v>
      </c>
      <c r="AH139" s="6">
        <f t="shared" si="43"/>
        <v>0.5</v>
      </c>
      <c r="AI139" s="6">
        <f t="shared" si="43"/>
        <v>0.25</v>
      </c>
      <c r="AJ139" s="6">
        <f t="shared" si="43"/>
        <v>0.25</v>
      </c>
      <c r="AK139" s="6">
        <f t="shared" si="43"/>
        <v>0.25</v>
      </c>
      <c r="AL139" s="6">
        <f t="shared" si="43"/>
        <v>0.25</v>
      </c>
      <c r="AM139" s="6">
        <f t="shared" si="43"/>
        <v>0.25</v>
      </c>
      <c r="AN139" s="6">
        <f t="shared" si="43"/>
        <v>0.25</v>
      </c>
      <c r="AO139" s="6">
        <f t="shared" si="43"/>
        <v>0.25</v>
      </c>
      <c r="AP139" s="6">
        <f t="shared" si="43"/>
        <v>0.25</v>
      </c>
      <c r="AQ139" s="6">
        <f t="shared" si="43"/>
        <v>0.25</v>
      </c>
      <c r="AR139" s="6">
        <f t="shared" si="43"/>
        <v>0.25</v>
      </c>
      <c r="AS139" s="6">
        <f t="shared" si="43"/>
        <v>0.25</v>
      </c>
      <c r="AT139" s="6">
        <f t="shared" si="43"/>
        <v>0.25</v>
      </c>
      <c r="AU139" s="6">
        <f t="shared" si="43"/>
        <v>0.25</v>
      </c>
      <c r="AV139" s="6">
        <f t="shared" si="43"/>
        <v>0.25</v>
      </c>
      <c r="AW139" s="6">
        <f t="shared" si="43"/>
        <v>0.25</v>
      </c>
      <c r="AX139" s="6">
        <f t="shared" si="43"/>
        <v>0.25</v>
      </c>
      <c r="AY139" s="6">
        <f t="shared" si="43"/>
        <v>0.25</v>
      </c>
      <c r="AZ139" s="6">
        <f t="shared" si="43"/>
        <v>0.25</v>
      </c>
      <c r="BA139" s="6">
        <f t="shared" si="43"/>
        <v>0.25</v>
      </c>
      <c r="BB139" s="6">
        <f t="shared" si="43"/>
        <v>0.25</v>
      </c>
      <c r="BC139" s="6">
        <f t="shared" si="43"/>
        <v>0</v>
      </c>
      <c r="BD139" s="6">
        <f t="shared" si="43"/>
        <v>0</v>
      </c>
      <c r="BE139" s="199">
        <f t="shared" si="36"/>
        <v>36.75</v>
      </c>
      <c r="BF139" s="321">
        <f t="shared" ref="BF139" si="44">SUM(BE139+BE140)</f>
        <v>36.75</v>
      </c>
    </row>
    <row r="140" spans="2:58" ht="15.75" hidden="1" customHeight="1" x14ac:dyDescent="0.25">
      <c r="B140" s="331"/>
      <c r="C140" s="191"/>
      <c r="D140" s="189" t="s">
        <v>193</v>
      </c>
      <c r="E140" s="180">
        <f t="shared" ref="E140:F140" si="45">(IF(E9="c",1,0)+IF(E26="c",1,0)+IF(E43="c",1,0)+IF(E60="c",1,0)+IF(E77="c",1,0)+IF(E94="c",1,0)+IF(E111="c",1,0))/4</f>
        <v>0</v>
      </c>
      <c r="F140" s="180">
        <f t="shared" si="45"/>
        <v>0</v>
      </c>
      <c r="G140" s="180">
        <f>(IF(G9="c",1,0)+IF(G26="c",1,0)+IF(G43="c",1,0)+IF(G60="c",1,0)+IF(G77="c",1,0)+IF(G94="c",1,0)+IF(G111="c",1,0))/4</f>
        <v>0</v>
      </c>
      <c r="H140" s="180">
        <f t="shared" ref="H140:BD140" si="46">(IF(H9="c",1,0)+IF(H26="c",1,0)+IF(H43="c",1,0)+IF(H60="c",1,0)+IF(H77="c",1,0)+IF(H94="c",1,0)+IF(H111="c",1,0))/4</f>
        <v>0</v>
      </c>
      <c r="I140" s="180">
        <f t="shared" si="46"/>
        <v>0</v>
      </c>
      <c r="J140" s="180">
        <f t="shared" si="46"/>
        <v>0</v>
      </c>
      <c r="K140" s="180">
        <f t="shared" si="46"/>
        <v>0</v>
      </c>
      <c r="L140" s="180">
        <f t="shared" si="46"/>
        <v>0</v>
      </c>
      <c r="M140" s="180">
        <f t="shared" si="46"/>
        <v>0</v>
      </c>
      <c r="N140" s="180">
        <f t="shared" si="46"/>
        <v>0</v>
      </c>
      <c r="O140" s="180">
        <f t="shared" si="46"/>
        <v>0</v>
      </c>
      <c r="P140" s="180">
        <f t="shared" si="46"/>
        <v>0</v>
      </c>
      <c r="Q140" s="180">
        <f t="shared" si="46"/>
        <v>0</v>
      </c>
      <c r="R140" s="180">
        <f t="shared" si="46"/>
        <v>0</v>
      </c>
      <c r="S140" s="180">
        <f t="shared" si="46"/>
        <v>0</v>
      </c>
      <c r="T140" s="180">
        <f t="shared" si="46"/>
        <v>0</v>
      </c>
      <c r="U140" s="180">
        <f t="shared" si="46"/>
        <v>0</v>
      </c>
      <c r="V140" s="180">
        <f t="shared" si="46"/>
        <v>0</v>
      </c>
      <c r="W140" s="180">
        <f t="shared" si="46"/>
        <v>0</v>
      </c>
      <c r="X140" s="180">
        <f t="shared" si="46"/>
        <v>0</v>
      </c>
      <c r="Y140" s="180">
        <f t="shared" si="46"/>
        <v>0</v>
      </c>
      <c r="Z140" s="180">
        <f t="shared" si="46"/>
        <v>0</v>
      </c>
      <c r="AA140" s="180">
        <f t="shared" si="46"/>
        <v>0</v>
      </c>
      <c r="AB140" s="180">
        <f t="shared" si="46"/>
        <v>0</v>
      </c>
      <c r="AC140" s="180">
        <f t="shared" si="46"/>
        <v>0</v>
      </c>
      <c r="AD140" s="180">
        <f t="shared" si="46"/>
        <v>0</v>
      </c>
      <c r="AE140" s="180">
        <f t="shared" si="46"/>
        <v>0</v>
      </c>
      <c r="AF140" s="180">
        <f t="shared" si="46"/>
        <v>0</v>
      </c>
      <c r="AG140" s="180">
        <f t="shared" si="46"/>
        <v>0</v>
      </c>
      <c r="AH140" s="180">
        <f t="shared" si="46"/>
        <v>0</v>
      </c>
      <c r="AI140" s="180">
        <f t="shared" si="46"/>
        <v>0</v>
      </c>
      <c r="AJ140" s="180">
        <f t="shared" si="46"/>
        <v>0</v>
      </c>
      <c r="AK140" s="180">
        <f t="shared" si="46"/>
        <v>0</v>
      </c>
      <c r="AL140" s="180">
        <f t="shared" si="46"/>
        <v>0</v>
      </c>
      <c r="AM140" s="180">
        <f t="shared" si="46"/>
        <v>0</v>
      </c>
      <c r="AN140" s="180">
        <f t="shared" si="46"/>
        <v>0</v>
      </c>
      <c r="AO140" s="180">
        <f t="shared" si="46"/>
        <v>0</v>
      </c>
      <c r="AP140" s="180">
        <f t="shared" si="46"/>
        <v>0</v>
      </c>
      <c r="AQ140" s="180">
        <f t="shared" si="46"/>
        <v>0</v>
      </c>
      <c r="AR140" s="180">
        <f t="shared" si="46"/>
        <v>0</v>
      </c>
      <c r="AS140" s="180">
        <f t="shared" si="46"/>
        <v>0</v>
      </c>
      <c r="AT140" s="180">
        <f t="shared" si="46"/>
        <v>0</v>
      </c>
      <c r="AU140" s="180">
        <f t="shared" si="46"/>
        <v>0</v>
      </c>
      <c r="AV140" s="180">
        <f t="shared" si="46"/>
        <v>0</v>
      </c>
      <c r="AW140" s="180">
        <f t="shared" si="46"/>
        <v>0</v>
      </c>
      <c r="AX140" s="180">
        <f t="shared" si="46"/>
        <v>0</v>
      </c>
      <c r="AY140" s="180">
        <f t="shared" si="46"/>
        <v>0</v>
      </c>
      <c r="AZ140" s="180">
        <f t="shared" si="46"/>
        <v>0</v>
      </c>
      <c r="BA140" s="180">
        <f t="shared" si="46"/>
        <v>0</v>
      </c>
      <c r="BB140" s="180">
        <f t="shared" si="46"/>
        <v>0</v>
      </c>
      <c r="BC140" s="180">
        <f t="shared" si="46"/>
        <v>0</v>
      </c>
      <c r="BD140" s="180">
        <f t="shared" si="46"/>
        <v>0</v>
      </c>
      <c r="BE140" s="191">
        <f t="shared" si="36"/>
        <v>0</v>
      </c>
      <c r="BF140" s="308"/>
    </row>
    <row r="141" spans="2:58" ht="15.75" customHeight="1" x14ac:dyDescent="0.25">
      <c r="B141" s="331"/>
      <c r="C141" s="337" t="str">
        <f>+C10</f>
        <v>Assiya</v>
      </c>
      <c r="D141" s="189" t="s">
        <v>207</v>
      </c>
      <c r="E141" s="180">
        <f>(IF(E10="F",1,0)+IF(E27="F",1,0)+IF(E44="F",1,0)+IF(E61="F",1,0)+IF(E78="F",1,0)+IF(E95="F",1,0)+IF(E112="F",1,0))/4</f>
        <v>1.5</v>
      </c>
      <c r="F141" s="180">
        <f t="shared" ref="F141:BD141" si="47">(IF(F10="F",1,0)+IF(F27="F",1,0)+IF(F44="F",1,0)+IF(F61="F",1,0)+IF(F78="F",1,0)+IF(F95="F",1,0)+IF(F112="F",1,0))/4</f>
        <v>1.5</v>
      </c>
      <c r="G141" s="180">
        <f t="shared" si="47"/>
        <v>1.5</v>
      </c>
      <c r="H141" s="180">
        <f t="shared" si="47"/>
        <v>1.5</v>
      </c>
      <c r="I141" s="180">
        <f t="shared" si="47"/>
        <v>1.5</v>
      </c>
      <c r="J141" s="180">
        <f t="shared" si="47"/>
        <v>1.5</v>
      </c>
      <c r="K141" s="180">
        <f t="shared" si="47"/>
        <v>1.5</v>
      </c>
      <c r="L141" s="180">
        <f t="shared" si="47"/>
        <v>1.5</v>
      </c>
      <c r="M141" s="180">
        <f t="shared" si="47"/>
        <v>1.5</v>
      </c>
      <c r="N141" s="180">
        <f t="shared" si="47"/>
        <v>1.5</v>
      </c>
      <c r="O141" s="180">
        <f t="shared" si="47"/>
        <v>1.5</v>
      </c>
      <c r="P141" s="180">
        <f t="shared" si="47"/>
        <v>1.5</v>
      </c>
      <c r="Q141" s="180">
        <f t="shared" si="47"/>
        <v>1.5</v>
      </c>
      <c r="R141" s="180">
        <f t="shared" si="47"/>
        <v>1.5</v>
      </c>
      <c r="S141" s="180">
        <f t="shared" si="47"/>
        <v>1.5</v>
      </c>
      <c r="T141" s="180">
        <f t="shared" si="47"/>
        <v>1.5</v>
      </c>
      <c r="U141" s="180">
        <f t="shared" si="47"/>
        <v>1.5</v>
      </c>
      <c r="V141" s="180">
        <f t="shared" si="47"/>
        <v>1.5</v>
      </c>
      <c r="W141" s="180">
        <f t="shared" si="47"/>
        <v>1.25</v>
      </c>
      <c r="X141" s="180">
        <f t="shared" si="47"/>
        <v>1.25</v>
      </c>
      <c r="Y141" s="180">
        <f t="shared" si="47"/>
        <v>1</v>
      </c>
      <c r="Z141" s="180">
        <f t="shared" si="47"/>
        <v>0.75</v>
      </c>
      <c r="AA141" s="180">
        <f t="shared" si="47"/>
        <v>0.75</v>
      </c>
      <c r="AB141" s="180">
        <f t="shared" si="47"/>
        <v>0.5</v>
      </c>
      <c r="AC141" s="180">
        <f t="shared" si="47"/>
        <v>0.5</v>
      </c>
      <c r="AD141" s="180">
        <f t="shared" si="47"/>
        <v>0.25</v>
      </c>
      <c r="AE141" s="180">
        <f t="shared" si="47"/>
        <v>0</v>
      </c>
      <c r="AF141" s="180">
        <f t="shared" si="47"/>
        <v>0</v>
      </c>
      <c r="AG141" s="180">
        <f t="shared" si="47"/>
        <v>0</v>
      </c>
      <c r="AH141" s="180">
        <f t="shared" si="47"/>
        <v>0</v>
      </c>
      <c r="AI141" s="180">
        <f t="shared" si="47"/>
        <v>0.25</v>
      </c>
      <c r="AJ141" s="180">
        <f t="shared" si="47"/>
        <v>0.25</v>
      </c>
      <c r="AK141" s="180">
        <f t="shared" si="47"/>
        <v>0.25</v>
      </c>
      <c r="AL141" s="180">
        <f t="shared" si="47"/>
        <v>0.25</v>
      </c>
      <c r="AM141" s="180">
        <f t="shared" si="47"/>
        <v>0.25</v>
      </c>
      <c r="AN141" s="180">
        <f t="shared" si="47"/>
        <v>0.25</v>
      </c>
      <c r="AO141" s="180">
        <f t="shared" si="47"/>
        <v>0.25</v>
      </c>
      <c r="AP141" s="180">
        <f t="shared" si="47"/>
        <v>0.25</v>
      </c>
      <c r="AQ141" s="180">
        <f t="shared" si="47"/>
        <v>0.25</v>
      </c>
      <c r="AR141" s="180">
        <f t="shared" si="47"/>
        <v>0.25</v>
      </c>
      <c r="AS141" s="180">
        <f t="shared" si="47"/>
        <v>0.25</v>
      </c>
      <c r="AT141" s="180">
        <f t="shared" si="47"/>
        <v>0.25</v>
      </c>
      <c r="AU141" s="180">
        <f t="shared" si="47"/>
        <v>0.25</v>
      </c>
      <c r="AV141" s="180">
        <f t="shared" si="47"/>
        <v>0.25</v>
      </c>
      <c r="AW141" s="180">
        <f t="shared" si="47"/>
        <v>0</v>
      </c>
      <c r="AX141" s="180">
        <f t="shared" si="47"/>
        <v>0</v>
      </c>
      <c r="AY141" s="180">
        <f t="shared" si="47"/>
        <v>0</v>
      </c>
      <c r="AZ141" s="180">
        <f t="shared" si="47"/>
        <v>0</v>
      </c>
      <c r="BA141" s="180">
        <f t="shared" si="47"/>
        <v>0</v>
      </c>
      <c r="BB141" s="180">
        <f t="shared" si="47"/>
        <v>0</v>
      </c>
      <c r="BC141" s="180">
        <f t="shared" si="47"/>
        <v>0</v>
      </c>
      <c r="BD141" s="180">
        <f t="shared" si="47"/>
        <v>0</v>
      </c>
      <c r="BE141" s="191">
        <f>SUM(E141:BD141)</f>
        <v>36.75</v>
      </c>
      <c r="BF141" s="321">
        <f t="shared" ref="BF141" si="48">SUM(BE141+BE142)</f>
        <v>36.75</v>
      </c>
    </row>
    <row r="142" spans="2:58" ht="15.75" hidden="1" customHeight="1" x14ac:dyDescent="0.25">
      <c r="B142" s="331"/>
      <c r="C142" s="338"/>
      <c r="D142" s="189" t="s">
        <v>193</v>
      </c>
      <c r="E142" s="180">
        <f t="shared" ref="E142:F142" si="49">(IF(E10="c",1,0)+IF(E27="c",1,0)+IF(E44="c",1,0)+IF(E61="c",1,0)+IF(E78="c",1,0)+IF(E95="c",1,0)+IF(E112="c",1,0))/4</f>
        <v>0</v>
      </c>
      <c r="F142" s="180">
        <f t="shared" si="49"/>
        <v>0</v>
      </c>
      <c r="G142" s="180">
        <f>(IF(G10="c",1,0)+IF(G27="c",1,0)+IF(G44="c",1,0)+IF(G61="c",1,0)+IF(G78="c",1,0)+IF(G95="c",1,0)+IF(G112="c",1,0))/4</f>
        <v>0</v>
      </c>
      <c r="H142" s="180">
        <f t="shared" ref="H142:BD142" si="50">(IF(H10="c",1,0)+IF(H27="c",1,0)+IF(H44="c",1,0)+IF(H61="c",1,0)+IF(H78="c",1,0)+IF(H95="c",1,0)+IF(H112="c",1,0))/4</f>
        <v>0</v>
      </c>
      <c r="I142" s="180">
        <f t="shared" si="50"/>
        <v>0</v>
      </c>
      <c r="J142" s="180">
        <f t="shared" si="50"/>
        <v>0</v>
      </c>
      <c r="K142" s="180">
        <f t="shared" si="50"/>
        <v>0</v>
      </c>
      <c r="L142" s="180">
        <f t="shared" si="50"/>
        <v>0</v>
      </c>
      <c r="M142" s="180">
        <f t="shared" si="50"/>
        <v>0</v>
      </c>
      <c r="N142" s="180">
        <f t="shared" si="50"/>
        <v>0</v>
      </c>
      <c r="O142" s="180">
        <f t="shared" si="50"/>
        <v>0</v>
      </c>
      <c r="P142" s="180">
        <f t="shared" si="50"/>
        <v>0</v>
      </c>
      <c r="Q142" s="180">
        <f t="shared" si="50"/>
        <v>0</v>
      </c>
      <c r="R142" s="180">
        <f t="shared" si="50"/>
        <v>0</v>
      </c>
      <c r="S142" s="180">
        <f t="shared" si="50"/>
        <v>0</v>
      </c>
      <c r="T142" s="180">
        <f t="shared" si="50"/>
        <v>0</v>
      </c>
      <c r="U142" s="180">
        <f t="shared" si="50"/>
        <v>0</v>
      </c>
      <c r="V142" s="180">
        <f t="shared" si="50"/>
        <v>0</v>
      </c>
      <c r="W142" s="180">
        <f t="shared" si="50"/>
        <v>0</v>
      </c>
      <c r="X142" s="180">
        <f t="shared" si="50"/>
        <v>0</v>
      </c>
      <c r="Y142" s="180">
        <f t="shared" si="50"/>
        <v>0</v>
      </c>
      <c r="Z142" s="180">
        <f t="shared" si="50"/>
        <v>0</v>
      </c>
      <c r="AA142" s="180">
        <f t="shared" si="50"/>
        <v>0</v>
      </c>
      <c r="AB142" s="180">
        <f t="shared" si="50"/>
        <v>0</v>
      </c>
      <c r="AC142" s="180">
        <f t="shared" si="50"/>
        <v>0</v>
      </c>
      <c r="AD142" s="180">
        <f t="shared" si="50"/>
        <v>0</v>
      </c>
      <c r="AE142" s="180">
        <f t="shared" si="50"/>
        <v>0</v>
      </c>
      <c r="AF142" s="180">
        <f t="shared" si="50"/>
        <v>0</v>
      </c>
      <c r="AG142" s="180">
        <f t="shared" si="50"/>
        <v>0</v>
      </c>
      <c r="AH142" s="180">
        <f t="shared" si="50"/>
        <v>0</v>
      </c>
      <c r="AI142" s="180">
        <f t="shared" si="50"/>
        <v>0</v>
      </c>
      <c r="AJ142" s="180">
        <f t="shared" si="50"/>
        <v>0</v>
      </c>
      <c r="AK142" s="180">
        <f t="shared" si="50"/>
        <v>0</v>
      </c>
      <c r="AL142" s="180">
        <f t="shared" si="50"/>
        <v>0</v>
      </c>
      <c r="AM142" s="180">
        <f t="shared" si="50"/>
        <v>0</v>
      </c>
      <c r="AN142" s="180">
        <f t="shared" si="50"/>
        <v>0</v>
      </c>
      <c r="AO142" s="180">
        <f t="shared" si="50"/>
        <v>0</v>
      </c>
      <c r="AP142" s="180">
        <f t="shared" si="50"/>
        <v>0</v>
      </c>
      <c r="AQ142" s="180">
        <f t="shared" si="50"/>
        <v>0</v>
      </c>
      <c r="AR142" s="180">
        <f t="shared" si="50"/>
        <v>0</v>
      </c>
      <c r="AS142" s="180">
        <f t="shared" si="50"/>
        <v>0</v>
      </c>
      <c r="AT142" s="180">
        <f t="shared" si="50"/>
        <v>0</v>
      </c>
      <c r="AU142" s="180">
        <f t="shared" si="50"/>
        <v>0</v>
      </c>
      <c r="AV142" s="180">
        <f t="shared" si="50"/>
        <v>0</v>
      </c>
      <c r="AW142" s="180">
        <f t="shared" si="50"/>
        <v>0</v>
      </c>
      <c r="AX142" s="180">
        <f t="shared" si="50"/>
        <v>0</v>
      </c>
      <c r="AY142" s="180">
        <f t="shared" si="50"/>
        <v>0</v>
      </c>
      <c r="AZ142" s="180">
        <f t="shared" si="50"/>
        <v>0</v>
      </c>
      <c r="BA142" s="180">
        <f t="shared" si="50"/>
        <v>0</v>
      </c>
      <c r="BB142" s="180">
        <f t="shared" si="50"/>
        <v>0</v>
      </c>
      <c r="BC142" s="180">
        <f t="shared" si="50"/>
        <v>0</v>
      </c>
      <c r="BD142" s="180">
        <f t="shared" si="50"/>
        <v>0</v>
      </c>
      <c r="BE142" s="191">
        <f t="shared" si="36"/>
        <v>0</v>
      </c>
      <c r="BF142" s="308"/>
    </row>
    <row r="143" spans="2:58" ht="15.75" customHeight="1" x14ac:dyDescent="0.25">
      <c r="B143" s="331"/>
      <c r="C143" s="200" t="str">
        <f>+C11</f>
        <v>Francoise</v>
      </c>
      <c r="D143" s="189" t="s">
        <v>207</v>
      </c>
      <c r="E143" s="180">
        <f>(IF(E11="F",1,0)+IF(E28="F",1,0)+IF(E45="F",1,0)+IF(E62="F",1,0)+IF(E79="F",1,0)+IF(E96="F",1,0)+IF(E113="F",1,0))/4</f>
        <v>0.25</v>
      </c>
      <c r="F143" s="180">
        <f t="shared" ref="F143:BD143" si="51">(IF(F11="F",1,0)+IF(F28="F",1,0)+IF(F45="F",1,0)+IF(F62="F",1,0)+IF(F79="F",1,0)+IF(F96="F",1,0)+IF(F113="F",1,0))/4</f>
        <v>1.5</v>
      </c>
      <c r="G143" s="180">
        <f t="shared" si="51"/>
        <v>1.5</v>
      </c>
      <c r="H143" s="180">
        <f t="shared" si="51"/>
        <v>1.5</v>
      </c>
      <c r="I143" s="180">
        <f t="shared" si="51"/>
        <v>1.5</v>
      </c>
      <c r="J143" s="180">
        <f t="shared" si="51"/>
        <v>1.5</v>
      </c>
      <c r="K143" s="180">
        <f t="shared" si="51"/>
        <v>1.5</v>
      </c>
      <c r="L143" s="180">
        <f t="shared" si="51"/>
        <v>1.5</v>
      </c>
      <c r="M143" s="180">
        <f t="shared" si="51"/>
        <v>1.5</v>
      </c>
      <c r="N143" s="180">
        <f t="shared" si="51"/>
        <v>1.5</v>
      </c>
      <c r="O143" s="180">
        <f t="shared" si="51"/>
        <v>1.5</v>
      </c>
      <c r="P143" s="180">
        <f t="shared" si="51"/>
        <v>1.5</v>
      </c>
      <c r="Q143" s="180">
        <f t="shared" si="51"/>
        <v>1.5</v>
      </c>
      <c r="R143" s="180">
        <f t="shared" si="51"/>
        <v>1.5</v>
      </c>
      <c r="S143" s="180">
        <f t="shared" si="51"/>
        <v>1.5</v>
      </c>
      <c r="T143" s="180">
        <f t="shared" si="51"/>
        <v>1.5</v>
      </c>
      <c r="U143" s="180">
        <f t="shared" si="51"/>
        <v>1.5</v>
      </c>
      <c r="V143" s="180">
        <f t="shared" si="51"/>
        <v>1.5</v>
      </c>
      <c r="W143" s="180">
        <f t="shared" si="51"/>
        <v>1.5</v>
      </c>
      <c r="X143" s="180">
        <f t="shared" si="51"/>
        <v>1.25</v>
      </c>
      <c r="Y143" s="180">
        <f t="shared" si="51"/>
        <v>1.25</v>
      </c>
      <c r="Z143" s="180">
        <f t="shared" si="51"/>
        <v>1.25</v>
      </c>
      <c r="AA143" s="180">
        <f t="shared" si="51"/>
        <v>1</v>
      </c>
      <c r="AB143" s="180">
        <f t="shared" si="51"/>
        <v>0.75</v>
      </c>
      <c r="AC143" s="180">
        <f t="shared" si="51"/>
        <v>0.5</v>
      </c>
      <c r="AD143" s="180">
        <f t="shared" si="51"/>
        <v>0</v>
      </c>
      <c r="AE143" s="180">
        <f t="shared" si="51"/>
        <v>0</v>
      </c>
      <c r="AF143" s="180">
        <f t="shared" si="51"/>
        <v>0</v>
      </c>
      <c r="AG143" s="180">
        <f t="shared" si="51"/>
        <v>0</v>
      </c>
      <c r="AH143" s="180">
        <f t="shared" si="51"/>
        <v>0</v>
      </c>
      <c r="AI143" s="180">
        <f t="shared" si="51"/>
        <v>0.25</v>
      </c>
      <c r="AJ143" s="180">
        <f t="shared" si="51"/>
        <v>0.25</v>
      </c>
      <c r="AK143" s="180">
        <f t="shared" si="51"/>
        <v>0.25</v>
      </c>
      <c r="AL143" s="180">
        <f t="shared" si="51"/>
        <v>0.25</v>
      </c>
      <c r="AM143" s="180">
        <f t="shared" si="51"/>
        <v>0.25</v>
      </c>
      <c r="AN143" s="180">
        <f t="shared" si="51"/>
        <v>0.25</v>
      </c>
      <c r="AO143" s="180">
        <f t="shared" si="51"/>
        <v>0.25</v>
      </c>
      <c r="AP143" s="180">
        <f t="shared" si="51"/>
        <v>0.25</v>
      </c>
      <c r="AQ143" s="180">
        <f t="shared" si="51"/>
        <v>0.25</v>
      </c>
      <c r="AR143" s="180">
        <f t="shared" si="51"/>
        <v>0.25</v>
      </c>
      <c r="AS143" s="180">
        <f t="shared" si="51"/>
        <v>0.25</v>
      </c>
      <c r="AT143" s="180">
        <f t="shared" si="51"/>
        <v>0.25</v>
      </c>
      <c r="AU143" s="180">
        <f t="shared" si="51"/>
        <v>0.25</v>
      </c>
      <c r="AV143" s="180">
        <f t="shared" si="51"/>
        <v>0.25</v>
      </c>
      <c r="AW143" s="180">
        <f t="shared" si="51"/>
        <v>0</v>
      </c>
      <c r="AX143" s="180">
        <f t="shared" si="51"/>
        <v>0</v>
      </c>
      <c r="AY143" s="180">
        <f t="shared" si="51"/>
        <v>0</v>
      </c>
      <c r="AZ143" s="180">
        <f t="shared" si="51"/>
        <v>0</v>
      </c>
      <c r="BA143" s="180">
        <f t="shared" si="51"/>
        <v>0</v>
      </c>
      <c r="BB143" s="180">
        <f t="shared" si="51"/>
        <v>0</v>
      </c>
      <c r="BC143" s="180">
        <f t="shared" si="51"/>
        <v>0</v>
      </c>
      <c r="BD143" s="180">
        <f t="shared" si="51"/>
        <v>0</v>
      </c>
      <c r="BE143" s="191">
        <f t="shared" si="36"/>
        <v>36.75</v>
      </c>
      <c r="BF143" s="206">
        <f t="shared" ref="BF143" si="52">SUM(BE143+BE144)</f>
        <v>64.75</v>
      </c>
    </row>
    <row r="144" spans="2:58" ht="15.75" customHeight="1" x14ac:dyDescent="0.25">
      <c r="B144" s="331"/>
      <c r="C144" s="204" t="str">
        <f>+C12</f>
        <v>Vanessa</v>
      </c>
      <c r="D144" s="205" t="s">
        <v>212</v>
      </c>
      <c r="E144" s="180">
        <f>(IF(E12="D/MG",1,0)+IF(E29="D/MG",1,0)+IF(E46="D/MG",1,0)+IF(E63="D/MG",1,0)+IF(E80="D/MG",1,0)+IF(E97="D/MG",1,0)+IF(E114="D/MG",1,0))/4</f>
        <v>0</v>
      </c>
      <c r="F144" s="180">
        <f t="shared" ref="F144:BD144" si="53">(IF(F12="D/MG",1,0)+IF(F29="D/MG",1,0)+IF(F46="D/MG",1,0)+IF(F63="D/MG",1,0)+IF(F80="D/MG",1,0)+IF(F97="D/MG",1,0)+IF(F114="D/MG",1,0))/4</f>
        <v>0</v>
      </c>
      <c r="G144" s="180">
        <f t="shared" si="53"/>
        <v>0</v>
      </c>
      <c r="H144" s="180">
        <f t="shared" si="53"/>
        <v>0</v>
      </c>
      <c r="I144" s="180">
        <f t="shared" si="53"/>
        <v>0.25</v>
      </c>
      <c r="J144" s="180">
        <f t="shared" si="53"/>
        <v>0.25</v>
      </c>
      <c r="K144" s="180">
        <f t="shared" si="53"/>
        <v>0.25</v>
      </c>
      <c r="L144" s="180">
        <f t="shared" si="53"/>
        <v>0.25</v>
      </c>
      <c r="M144" s="180">
        <f t="shared" si="53"/>
        <v>0.25</v>
      </c>
      <c r="N144" s="180">
        <f t="shared" si="53"/>
        <v>0.25</v>
      </c>
      <c r="O144" s="180">
        <f t="shared" si="53"/>
        <v>0.25</v>
      </c>
      <c r="P144" s="180">
        <f t="shared" si="53"/>
        <v>0.25</v>
      </c>
      <c r="Q144" s="180">
        <f t="shared" si="53"/>
        <v>1.25</v>
      </c>
      <c r="R144" s="180">
        <f t="shared" si="53"/>
        <v>1.25</v>
      </c>
      <c r="S144" s="180">
        <f t="shared" si="53"/>
        <v>1.25</v>
      </c>
      <c r="T144" s="180">
        <f t="shared" si="53"/>
        <v>1.25</v>
      </c>
      <c r="U144" s="180">
        <f t="shared" si="53"/>
        <v>1.25</v>
      </c>
      <c r="V144" s="180">
        <f t="shared" si="53"/>
        <v>1.25</v>
      </c>
      <c r="W144" s="180">
        <f t="shared" si="53"/>
        <v>1.25</v>
      </c>
      <c r="X144" s="180">
        <f t="shared" si="53"/>
        <v>1.25</v>
      </c>
      <c r="Y144" s="180">
        <f t="shared" si="53"/>
        <v>1.25</v>
      </c>
      <c r="Z144" s="180">
        <f t="shared" si="53"/>
        <v>1.25</v>
      </c>
      <c r="AA144" s="180">
        <f t="shared" si="53"/>
        <v>1.25</v>
      </c>
      <c r="AB144" s="180">
        <f t="shared" si="53"/>
        <v>1.25</v>
      </c>
      <c r="AC144" s="180">
        <f t="shared" si="53"/>
        <v>0.75</v>
      </c>
      <c r="AD144" s="180">
        <f t="shared" si="53"/>
        <v>0.75</v>
      </c>
      <c r="AE144" s="180">
        <f t="shared" si="53"/>
        <v>0.5</v>
      </c>
      <c r="AF144" s="180">
        <f t="shared" si="53"/>
        <v>0.5</v>
      </c>
      <c r="AG144" s="180">
        <f t="shared" si="53"/>
        <v>0.5</v>
      </c>
      <c r="AH144" s="180">
        <f t="shared" si="53"/>
        <v>0.5</v>
      </c>
      <c r="AI144" s="180">
        <f t="shared" si="53"/>
        <v>0.25</v>
      </c>
      <c r="AJ144" s="180">
        <f t="shared" si="53"/>
        <v>0.25</v>
      </c>
      <c r="AK144" s="180">
        <f t="shared" si="53"/>
        <v>0.75</v>
      </c>
      <c r="AL144" s="180">
        <f t="shared" si="53"/>
        <v>0.75</v>
      </c>
      <c r="AM144" s="180">
        <f t="shared" si="53"/>
        <v>0.75</v>
      </c>
      <c r="AN144" s="180">
        <f t="shared" si="53"/>
        <v>0.5</v>
      </c>
      <c r="AO144" s="180">
        <f t="shared" si="53"/>
        <v>0.5</v>
      </c>
      <c r="AP144" s="180">
        <f t="shared" si="53"/>
        <v>0.5</v>
      </c>
      <c r="AQ144" s="180">
        <f t="shared" si="53"/>
        <v>0.5</v>
      </c>
      <c r="AR144" s="180">
        <f t="shared" si="53"/>
        <v>0.5</v>
      </c>
      <c r="AS144" s="180">
        <f t="shared" si="53"/>
        <v>0.5</v>
      </c>
      <c r="AT144" s="180">
        <f t="shared" si="53"/>
        <v>0.5</v>
      </c>
      <c r="AU144" s="180">
        <f t="shared" si="53"/>
        <v>0.5</v>
      </c>
      <c r="AV144" s="180">
        <f t="shared" si="53"/>
        <v>0.5</v>
      </c>
      <c r="AW144" s="180">
        <f t="shared" si="53"/>
        <v>0.25</v>
      </c>
      <c r="AX144" s="180">
        <f t="shared" si="53"/>
        <v>0</v>
      </c>
      <c r="AY144" s="180">
        <f t="shared" si="53"/>
        <v>0</v>
      </c>
      <c r="AZ144" s="180">
        <f t="shared" si="53"/>
        <v>0</v>
      </c>
      <c r="BA144" s="180">
        <f t="shared" si="53"/>
        <v>0</v>
      </c>
      <c r="BB144" s="180">
        <f t="shared" si="53"/>
        <v>0</v>
      </c>
      <c r="BC144" s="180">
        <f t="shared" si="53"/>
        <v>0</v>
      </c>
      <c r="BD144" s="180">
        <f t="shared" si="53"/>
        <v>0</v>
      </c>
      <c r="BE144" s="205">
        <f>+SUM(E144:BD144)</f>
        <v>28</v>
      </c>
      <c r="BF144" s="207"/>
    </row>
    <row r="145" spans="2:58" ht="15.75" hidden="1" customHeight="1" x14ac:dyDescent="0.25">
      <c r="B145" s="331"/>
      <c r="C145" s="335">
        <f t="shared" ref="C145" si="54">+C19</f>
        <v>0</v>
      </c>
      <c r="D145" s="21" t="s">
        <v>58</v>
      </c>
      <c r="E145" s="21"/>
      <c r="F145" s="21"/>
      <c r="G145" s="6">
        <f>(IF(G12="r",1,0)+IF(G29="r",1,0)+IF(G46="r",1,0)+IF(G63="r",1,0)+IF(G80="r",1,0)+IF(G97="r",1,0)+IF(G114="r",1,0))/4</f>
        <v>0</v>
      </c>
      <c r="H145" s="6">
        <f t="shared" ref="H145:BD145" si="55">(IF(H12="r",1,0)+IF(H29="r",1,0)+IF(H46="r",1,0)+IF(H63="r",1,0)+IF(H80="r",1,0)+IF(H97="r",1,0)+IF(H114="r",1,0))/4</f>
        <v>0</v>
      </c>
      <c r="I145" s="6">
        <f t="shared" si="55"/>
        <v>0</v>
      </c>
      <c r="J145" s="6">
        <f t="shared" si="55"/>
        <v>0</v>
      </c>
      <c r="K145" s="6">
        <f t="shared" si="55"/>
        <v>0</v>
      </c>
      <c r="L145" s="6">
        <f t="shared" si="55"/>
        <v>0</v>
      </c>
      <c r="M145" s="6">
        <f t="shared" si="55"/>
        <v>0</v>
      </c>
      <c r="N145" s="6">
        <f t="shared" si="55"/>
        <v>0</v>
      </c>
      <c r="O145" s="6">
        <f t="shared" si="55"/>
        <v>0</v>
      </c>
      <c r="P145" s="6">
        <f t="shared" si="55"/>
        <v>0</v>
      </c>
      <c r="Q145" s="6">
        <f t="shared" si="55"/>
        <v>0</v>
      </c>
      <c r="R145" s="6">
        <f t="shared" si="55"/>
        <v>0</v>
      </c>
      <c r="S145" s="6">
        <f t="shared" si="55"/>
        <v>0</v>
      </c>
      <c r="T145" s="6">
        <f t="shared" si="55"/>
        <v>0</v>
      </c>
      <c r="U145" s="6">
        <f t="shared" si="55"/>
        <v>0</v>
      </c>
      <c r="V145" s="6">
        <f t="shared" si="55"/>
        <v>0</v>
      </c>
      <c r="W145" s="6">
        <f t="shared" si="55"/>
        <v>0</v>
      </c>
      <c r="X145" s="6">
        <f t="shared" si="55"/>
        <v>0</v>
      </c>
      <c r="Y145" s="6">
        <f t="shared" si="55"/>
        <v>0</v>
      </c>
      <c r="Z145" s="6">
        <f t="shared" si="55"/>
        <v>0</v>
      </c>
      <c r="AA145" s="6">
        <f t="shared" si="55"/>
        <v>0</v>
      </c>
      <c r="AB145" s="6">
        <f t="shared" si="55"/>
        <v>0</v>
      </c>
      <c r="AC145" s="6">
        <f t="shared" si="55"/>
        <v>0</v>
      </c>
      <c r="AD145" s="6">
        <f t="shared" si="55"/>
        <v>0</v>
      </c>
      <c r="AE145" s="6">
        <f t="shared" si="55"/>
        <v>0</v>
      </c>
      <c r="AF145" s="6">
        <f t="shared" si="55"/>
        <v>0</v>
      </c>
      <c r="AG145" s="6">
        <f t="shared" si="55"/>
        <v>0</v>
      </c>
      <c r="AH145" s="6">
        <f t="shared" si="55"/>
        <v>0</v>
      </c>
      <c r="AI145" s="6">
        <f t="shared" si="55"/>
        <v>0</v>
      </c>
      <c r="AJ145" s="6">
        <f t="shared" si="55"/>
        <v>0</v>
      </c>
      <c r="AK145" s="6">
        <f t="shared" si="55"/>
        <v>0</v>
      </c>
      <c r="AL145" s="6">
        <f t="shared" si="55"/>
        <v>0</v>
      </c>
      <c r="AM145" s="6">
        <f t="shared" si="55"/>
        <v>0</v>
      </c>
      <c r="AN145" s="6">
        <f t="shared" si="55"/>
        <v>0</v>
      </c>
      <c r="AO145" s="6">
        <f t="shared" si="55"/>
        <v>0</v>
      </c>
      <c r="AP145" s="6">
        <f t="shared" si="55"/>
        <v>0</v>
      </c>
      <c r="AQ145" s="6">
        <f t="shared" si="55"/>
        <v>0</v>
      </c>
      <c r="AR145" s="6">
        <f t="shared" si="55"/>
        <v>0</v>
      </c>
      <c r="AS145" s="6">
        <f t="shared" si="55"/>
        <v>0</v>
      </c>
      <c r="AT145" s="6">
        <f t="shared" si="55"/>
        <v>0</v>
      </c>
      <c r="AU145" s="6">
        <f t="shared" si="55"/>
        <v>0</v>
      </c>
      <c r="AV145" s="6">
        <f t="shared" si="55"/>
        <v>0</v>
      </c>
      <c r="AW145" s="6">
        <f t="shared" si="55"/>
        <v>0</v>
      </c>
      <c r="AX145" s="6">
        <f t="shared" si="55"/>
        <v>0</v>
      </c>
      <c r="AY145" s="6">
        <f t="shared" si="55"/>
        <v>0</v>
      </c>
      <c r="AZ145" s="6">
        <f t="shared" si="55"/>
        <v>0</v>
      </c>
      <c r="BA145" s="6">
        <f t="shared" si="55"/>
        <v>0</v>
      </c>
      <c r="BB145" s="6">
        <f t="shared" si="55"/>
        <v>0</v>
      </c>
      <c r="BC145" s="6">
        <f t="shared" si="55"/>
        <v>0</v>
      </c>
      <c r="BD145" s="6">
        <f t="shared" si="55"/>
        <v>0</v>
      </c>
      <c r="BE145" s="191">
        <f t="shared" si="36"/>
        <v>0</v>
      </c>
      <c r="BF145" s="321">
        <f t="shared" ref="BF145" si="56">SUM(BE145+BE146)</f>
        <v>0</v>
      </c>
    </row>
    <row r="146" spans="2:58" ht="15.75" hidden="1" customHeight="1" x14ac:dyDescent="0.25">
      <c r="B146" s="331"/>
      <c r="C146" s="336"/>
      <c r="D146" s="23" t="s">
        <v>57</v>
      </c>
      <c r="E146" s="23"/>
      <c r="F146" s="23"/>
      <c r="G146" s="180">
        <f>(IF(G12="c",1,0)+IF(G29="c",1,0)+IF(G46="c",1,0)+IF(G63="c",1,0)+IF(G80="c",1,0)+IF(G97="c",1,0)+IF(G114="c",1,0))/4</f>
        <v>0</v>
      </c>
      <c r="H146" s="180">
        <f t="shared" ref="H146:BD146" si="57">(IF(H12="c",1,0)+IF(H29="c",1,0)+IF(H46="c",1,0)+IF(H63="c",1,0)+IF(H80="c",1,0)+IF(H97="c",1,0)+IF(H114="c",1,0))/4</f>
        <v>0</v>
      </c>
      <c r="I146" s="180">
        <f t="shared" si="57"/>
        <v>0</v>
      </c>
      <c r="J146" s="180">
        <f t="shared" si="57"/>
        <v>0</v>
      </c>
      <c r="K146" s="180">
        <f t="shared" si="57"/>
        <v>0</v>
      </c>
      <c r="L146" s="180">
        <f t="shared" si="57"/>
        <v>0</v>
      </c>
      <c r="M146" s="180">
        <f t="shared" si="57"/>
        <v>0</v>
      </c>
      <c r="N146" s="180">
        <f t="shared" si="57"/>
        <v>0</v>
      </c>
      <c r="O146" s="180">
        <f t="shared" si="57"/>
        <v>0</v>
      </c>
      <c r="P146" s="180">
        <f t="shared" si="57"/>
        <v>0</v>
      </c>
      <c r="Q146" s="180">
        <f t="shared" si="57"/>
        <v>0</v>
      </c>
      <c r="R146" s="180">
        <f t="shared" si="57"/>
        <v>0</v>
      </c>
      <c r="S146" s="180">
        <f t="shared" si="57"/>
        <v>0</v>
      </c>
      <c r="T146" s="180">
        <f t="shared" si="57"/>
        <v>0</v>
      </c>
      <c r="U146" s="180">
        <f t="shared" si="57"/>
        <v>0</v>
      </c>
      <c r="V146" s="180">
        <f t="shared" si="57"/>
        <v>0</v>
      </c>
      <c r="W146" s="180">
        <f t="shared" si="57"/>
        <v>0</v>
      </c>
      <c r="X146" s="180">
        <f t="shared" si="57"/>
        <v>0</v>
      </c>
      <c r="Y146" s="180">
        <f t="shared" si="57"/>
        <v>0</v>
      </c>
      <c r="Z146" s="180">
        <f t="shared" si="57"/>
        <v>0</v>
      </c>
      <c r="AA146" s="180">
        <f t="shared" si="57"/>
        <v>0</v>
      </c>
      <c r="AB146" s="180">
        <f t="shared" si="57"/>
        <v>0</v>
      </c>
      <c r="AC146" s="180">
        <f t="shared" si="57"/>
        <v>0</v>
      </c>
      <c r="AD146" s="180">
        <f t="shared" si="57"/>
        <v>0</v>
      </c>
      <c r="AE146" s="180">
        <f t="shared" si="57"/>
        <v>0</v>
      </c>
      <c r="AF146" s="180">
        <f t="shared" si="57"/>
        <v>0</v>
      </c>
      <c r="AG146" s="180">
        <f t="shared" si="57"/>
        <v>0</v>
      </c>
      <c r="AH146" s="180">
        <f t="shared" si="57"/>
        <v>0</v>
      </c>
      <c r="AI146" s="180">
        <f t="shared" si="57"/>
        <v>0</v>
      </c>
      <c r="AJ146" s="180">
        <f t="shared" si="57"/>
        <v>0</v>
      </c>
      <c r="AK146" s="180">
        <f t="shared" si="57"/>
        <v>0</v>
      </c>
      <c r="AL146" s="180">
        <f t="shared" si="57"/>
        <v>0</v>
      </c>
      <c r="AM146" s="180">
        <f t="shared" si="57"/>
        <v>0</v>
      </c>
      <c r="AN146" s="180">
        <f t="shared" si="57"/>
        <v>0</v>
      </c>
      <c r="AO146" s="180">
        <f t="shared" si="57"/>
        <v>0</v>
      </c>
      <c r="AP146" s="180">
        <f t="shared" si="57"/>
        <v>0</v>
      </c>
      <c r="AQ146" s="180">
        <f t="shared" si="57"/>
        <v>0</v>
      </c>
      <c r="AR146" s="180">
        <f t="shared" si="57"/>
        <v>0</v>
      </c>
      <c r="AS146" s="180">
        <f t="shared" si="57"/>
        <v>0</v>
      </c>
      <c r="AT146" s="180">
        <f t="shared" si="57"/>
        <v>0</v>
      </c>
      <c r="AU146" s="180">
        <f t="shared" si="57"/>
        <v>0</v>
      </c>
      <c r="AV146" s="180">
        <f t="shared" si="57"/>
        <v>0</v>
      </c>
      <c r="AW146" s="180">
        <f t="shared" si="57"/>
        <v>0</v>
      </c>
      <c r="AX146" s="180">
        <f t="shared" si="57"/>
        <v>0</v>
      </c>
      <c r="AY146" s="180">
        <f t="shared" si="57"/>
        <v>0</v>
      </c>
      <c r="AZ146" s="180">
        <f t="shared" si="57"/>
        <v>0</v>
      </c>
      <c r="BA146" s="180">
        <f t="shared" si="57"/>
        <v>0</v>
      </c>
      <c r="BB146" s="180">
        <f t="shared" si="57"/>
        <v>0</v>
      </c>
      <c r="BC146" s="180">
        <f t="shared" si="57"/>
        <v>0</v>
      </c>
      <c r="BD146" s="180">
        <f t="shared" si="57"/>
        <v>0</v>
      </c>
      <c r="BE146" s="191">
        <f t="shared" si="36"/>
        <v>0</v>
      </c>
      <c r="BF146" s="308"/>
    </row>
    <row r="147" spans="2:58" ht="15.75" hidden="1" customHeight="1" x14ac:dyDescent="0.25">
      <c r="B147" s="331"/>
      <c r="C147" s="335" t="str">
        <f t="shared" ref="C147" si="58">+C21</f>
        <v>Bertrand</v>
      </c>
      <c r="D147" s="21" t="s">
        <v>58</v>
      </c>
      <c r="E147" s="21"/>
      <c r="F147" s="21"/>
      <c r="G147" s="6">
        <f>(IF(G13="r",1,0)+IF(G30="r",1,0)+IF(G47="r",1,0)+IF(G64="r",1,0)+IF(G81="r",1,0)+IF(G98="r",1,0)+IF(G115="r",1,0))/4</f>
        <v>0</v>
      </c>
      <c r="H147" s="6">
        <f t="shared" ref="H147:BD147" si="59">(IF(H13="r",1,0)+IF(H30="r",1,0)+IF(H47="r",1,0)+IF(H64="r",1,0)+IF(H81="r",1,0)+IF(H98="r",1,0)+IF(H115="r",1,0))/4</f>
        <v>0</v>
      </c>
      <c r="I147" s="6">
        <f t="shared" si="59"/>
        <v>0</v>
      </c>
      <c r="J147" s="6">
        <f t="shared" si="59"/>
        <v>0</v>
      </c>
      <c r="K147" s="6">
        <f t="shared" si="59"/>
        <v>0</v>
      </c>
      <c r="L147" s="6">
        <f t="shared" si="59"/>
        <v>0</v>
      </c>
      <c r="M147" s="6">
        <f t="shared" si="59"/>
        <v>0</v>
      </c>
      <c r="N147" s="6">
        <f t="shared" si="59"/>
        <v>0</v>
      </c>
      <c r="O147" s="6">
        <f t="shared" si="59"/>
        <v>0</v>
      </c>
      <c r="P147" s="6">
        <f t="shared" si="59"/>
        <v>0</v>
      </c>
      <c r="Q147" s="6">
        <f t="shared" si="59"/>
        <v>0</v>
      </c>
      <c r="R147" s="6">
        <f t="shared" si="59"/>
        <v>0</v>
      </c>
      <c r="S147" s="6">
        <f t="shared" si="59"/>
        <v>0</v>
      </c>
      <c r="T147" s="6">
        <f t="shared" si="59"/>
        <v>0</v>
      </c>
      <c r="U147" s="6">
        <f t="shared" si="59"/>
        <v>0</v>
      </c>
      <c r="V147" s="6">
        <f t="shared" si="59"/>
        <v>0</v>
      </c>
      <c r="W147" s="6">
        <f t="shared" si="59"/>
        <v>0</v>
      </c>
      <c r="X147" s="6">
        <f t="shared" si="59"/>
        <v>0</v>
      </c>
      <c r="Y147" s="6">
        <f t="shared" si="59"/>
        <v>0</v>
      </c>
      <c r="Z147" s="6">
        <f t="shared" si="59"/>
        <v>0</v>
      </c>
      <c r="AA147" s="6">
        <f t="shared" si="59"/>
        <v>0</v>
      </c>
      <c r="AB147" s="6">
        <f t="shared" si="59"/>
        <v>0</v>
      </c>
      <c r="AC147" s="6">
        <f t="shared" si="59"/>
        <v>0</v>
      </c>
      <c r="AD147" s="6">
        <f t="shared" si="59"/>
        <v>0</v>
      </c>
      <c r="AE147" s="6">
        <f t="shared" si="59"/>
        <v>0</v>
      </c>
      <c r="AF147" s="6">
        <f t="shared" si="59"/>
        <v>0</v>
      </c>
      <c r="AG147" s="6">
        <f t="shared" si="59"/>
        <v>0</v>
      </c>
      <c r="AH147" s="6">
        <f t="shared" si="59"/>
        <v>0</v>
      </c>
      <c r="AI147" s="6">
        <f t="shared" si="59"/>
        <v>0</v>
      </c>
      <c r="AJ147" s="6">
        <f t="shared" si="59"/>
        <v>0</v>
      </c>
      <c r="AK147" s="6">
        <f t="shared" si="59"/>
        <v>0</v>
      </c>
      <c r="AL147" s="6">
        <f t="shared" si="59"/>
        <v>0</v>
      </c>
      <c r="AM147" s="6">
        <f t="shared" si="59"/>
        <v>0</v>
      </c>
      <c r="AN147" s="6">
        <f t="shared" si="59"/>
        <v>0</v>
      </c>
      <c r="AO147" s="6">
        <f t="shared" si="59"/>
        <v>0</v>
      </c>
      <c r="AP147" s="6">
        <f t="shared" si="59"/>
        <v>0</v>
      </c>
      <c r="AQ147" s="6">
        <f t="shared" si="59"/>
        <v>0</v>
      </c>
      <c r="AR147" s="6">
        <f t="shared" si="59"/>
        <v>0</v>
      </c>
      <c r="AS147" s="6">
        <f t="shared" si="59"/>
        <v>0</v>
      </c>
      <c r="AT147" s="6">
        <f t="shared" si="59"/>
        <v>0</v>
      </c>
      <c r="AU147" s="6">
        <f t="shared" si="59"/>
        <v>0</v>
      </c>
      <c r="AV147" s="6">
        <f t="shared" si="59"/>
        <v>0</v>
      </c>
      <c r="AW147" s="6">
        <f t="shared" si="59"/>
        <v>0</v>
      </c>
      <c r="AX147" s="6">
        <f t="shared" si="59"/>
        <v>0</v>
      </c>
      <c r="AY147" s="6">
        <f t="shared" si="59"/>
        <v>0</v>
      </c>
      <c r="AZ147" s="6">
        <f t="shared" si="59"/>
        <v>0</v>
      </c>
      <c r="BA147" s="6">
        <f t="shared" si="59"/>
        <v>0</v>
      </c>
      <c r="BB147" s="6">
        <f t="shared" si="59"/>
        <v>0</v>
      </c>
      <c r="BC147" s="6">
        <f t="shared" si="59"/>
        <v>0</v>
      </c>
      <c r="BD147" s="6">
        <f t="shared" si="59"/>
        <v>0</v>
      </c>
      <c r="BE147" s="191">
        <f t="shared" si="36"/>
        <v>0</v>
      </c>
      <c r="BF147" s="321">
        <f t="shared" ref="BF147" si="60">SUM(BE147+BE148)</f>
        <v>0</v>
      </c>
    </row>
    <row r="148" spans="2:58" ht="15.75" hidden="1" customHeight="1" x14ac:dyDescent="0.25">
      <c r="B148" s="331"/>
      <c r="C148" s="336"/>
      <c r="D148" s="23" t="s">
        <v>57</v>
      </c>
      <c r="E148" s="23"/>
      <c r="F148" s="23"/>
      <c r="G148" s="180">
        <f>(IF(G13="c",1,0)+IF(G30="c",1,0)+IF(G47="c",1,0)+IF(G64="c",1,0)+IF(G81="c",1,0)+IF(G98="c",1,0)+IF(G115="c",1,0))/4</f>
        <v>0</v>
      </c>
      <c r="H148" s="180">
        <f t="shared" ref="H148:BD148" si="61">(IF(H13="c",1,0)+IF(H30="c",1,0)+IF(H47="c",1,0)+IF(H64="c",1,0)+IF(H81="c",1,0)+IF(H98="c",1,0)+IF(H115="c",1,0))/4</f>
        <v>0</v>
      </c>
      <c r="I148" s="180">
        <f t="shared" si="61"/>
        <v>0</v>
      </c>
      <c r="J148" s="180">
        <f t="shared" si="61"/>
        <v>0</v>
      </c>
      <c r="K148" s="180">
        <f t="shared" si="61"/>
        <v>0</v>
      </c>
      <c r="L148" s="180">
        <f t="shared" si="61"/>
        <v>0</v>
      </c>
      <c r="M148" s="180">
        <f t="shared" si="61"/>
        <v>0</v>
      </c>
      <c r="N148" s="180">
        <f t="shared" si="61"/>
        <v>0</v>
      </c>
      <c r="O148" s="180">
        <f t="shared" si="61"/>
        <v>0</v>
      </c>
      <c r="P148" s="180">
        <f t="shared" si="61"/>
        <v>0</v>
      </c>
      <c r="Q148" s="180">
        <f t="shared" si="61"/>
        <v>0</v>
      </c>
      <c r="R148" s="180">
        <f t="shared" si="61"/>
        <v>0</v>
      </c>
      <c r="S148" s="180">
        <f t="shared" si="61"/>
        <v>0</v>
      </c>
      <c r="T148" s="180">
        <f t="shared" si="61"/>
        <v>0</v>
      </c>
      <c r="U148" s="180">
        <f t="shared" si="61"/>
        <v>0</v>
      </c>
      <c r="V148" s="180">
        <f t="shared" si="61"/>
        <v>0</v>
      </c>
      <c r="W148" s="180">
        <f t="shared" si="61"/>
        <v>0</v>
      </c>
      <c r="X148" s="180">
        <f t="shared" si="61"/>
        <v>0</v>
      </c>
      <c r="Y148" s="180">
        <f t="shared" si="61"/>
        <v>0</v>
      </c>
      <c r="Z148" s="180">
        <f t="shared" si="61"/>
        <v>0</v>
      </c>
      <c r="AA148" s="180">
        <f t="shared" si="61"/>
        <v>0</v>
      </c>
      <c r="AB148" s="180">
        <f t="shared" si="61"/>
        <v>0</v>
      </c>
      <c r="AC148" s="180">
        <f t="shared" si="61"/>
        <v>0</v>
      </c>
      <c r="AD148" s="180">
        <f t="shared" si="61"/>
        <v>0</v>
      </c>
      <c r="AE148" s="180">
        <f t="shared" si="61"/>
        <v>0</v>
      </c>
      <c r="AF148" s="180">
        <f t="shared" si="61"/>
        <v>0</v>
      </c>
      <c r="AG148" s="180">
        <f t="shared" si="61"/>
        <v>0</v>
      </c>
      <c r="AH148" s="180">
        <f t="shared" si="61"/>
        <v>0</v>
      </c>
      <c r="AI148" s="180">
        <f t="shared" si="61"/>
        <v>0</v>
      </c>
      <c r="AJ148" s="180">
        <f t="shared" si="61"/>
        <v>0</v>
      </c>
      <c r="AK148" s="180">
        <f t="shared" si="61"/>
        <v>0</v>
      </c>
      <c r="AL148" s="180">
        <f t="shared" si="61"/>
        <v>0</v>
      </c>
      <c r="AM148" s="180">
        <f t="shared" si="61"/>
        <v>0</v>
      </c>
      <c r="AN148" s="180">
        <f t="shared" si="61"/>
        <v>0</v>
      </c>
      <c r="AO148" s="180">
        <f t="shared" si="61"/>
        <v>0</v>
      </c>
      <c r="AP148" s="180">
        <f t="shared" si="61"/>
        <v>0</v>
      </c>
      <c r="AQ148" s="180">
        <f t="shared" si="61"/>
        <v>0</v>
      </c>
      <c r="AR148" s="180">
        <f t="shared" si="61"/>
        <v>0</v>
      </c>
      <c r="AS148" s="180">
        <f t="shared" si="61"/>
        <v>0</v>
      </c>
      <c r="AT148" s="180">
        <f t="shared" si="61"/>
        <v>0</v>
      </c>
      <c r="AU148" s="180">
        <f t="shared" si="61"/>
        <v>0</v>
      </c>
      <c r="AV148" s="180">
        <f t="shared" si="61"/>
        <v>0</v>
      </c>
      <c r="AW148" s="180">
        <f t="shared" si="61"/>
        <v>0</v>
      </c>
      <c r="AX148" s="180">
        <f t="shared" si="61"/>
        <v>0</v>
      </c>
      <c r="AY148" s="180">
        <f t="shared" si="61"/>
        <v>0</v>
      </c>
      <c r="AZ148" s="180">
        <f t="shared" si="61"/>
        <v>0</v>
      </c>
      <c r="BA148" s="180">
        <f t="shared" si="61"/>
        <v>0</v>
      </c>
      <c r="BB148" s="180">
        <f t="shared" si="61"/>
        <v>0</v>
      </c>
      <c r="BC148" s="180">
        <f t="shared" si="61"/>
        <v>0</v>
      </c>
      <c r="BD148" s="180">
        <f t="shared" si="61"/>
        <v>0</v>
      </c>
      <c r="BE148" s="191">
        <f t="shared" si="36"/>
        <v>0</v>
      </c>
      <c r="BF148" s="308"/>
    </row>
    <row r="149" spans="2:58" ht="15.75" hidden="1" customHeight="1" x14ac:dyDescent="0.25">
      <c r="B149" s="331"/>
      <c r="C149" s="321">
        <f>+C116</f>
        <v>0</v>
      </c>
      <c r="D149" s="21" t="s">
        <v>58</v>
      </c>
      <c r="E149" s="21"/>
      <c r="F149" s="21"/>
      <c r="G149" s="180">
        <f>(IF(G14="r",1,0)+IF(G31="r",1,0)+IF(G48="r",1,0)+IF(G65="r",1,0)+IF(G82="r",1,0)+IF(G99="r",1,0)+IF(G116="r",1,0))/4</f>
        <v>0</v>
      </c>
      <c r="H149" s="180">
        <f t="shared" ref="H149:BD149" si="62">(IF(H14="r",1,0)+IF(H31="r",1,0)+IF(H48="r",1,0)+IF(H65="r",1,0)+IF(H82="r",1,0)+IF(H99="r",1,0)+IF(H116="r",1,0))/4</f>
        <v>0</v>
      </c>
      <c r="I149" s="180">
        <f t="shared" si="62"/>
        <v>0</v>
      </c>
      <c r="J149" s="180">
        <f t="shared" si="62"/>
        <v>0</v>
      </c>
      <c r="K149" s="180">
        <f t="shared" si="62"/>
        <v>0</v>
      </c>
      <c r="L149" s="180">
        <f t="shared" si="62"/>
        <v>0</v>
      </c>
      <c r="M149" s="180">
        <f t="shared" si="62"/>
        <v>0</v>
      </c>
      <c r="N149" s="180">
        <f t="shared" si="62"/>
        <v>0</v>
      </c>
      <c r="O149" s="180">
        <f t="shared" si="62"/>
        <v>0</v>
      </c>
      <c r="P149" s="180">
        <f t="shared" si="62"/>
        <v>0</v>
      </c>
      <c r="Q149" s="180">
        <f t="shared" si="62"/>
        <v>0</v>
      </c>
      <c r="R149" s="180">
        <f t="shared" si="62"/>
        <v>0</v>
      </c>
      <c r="S149" s="180">
        <f t="shared" si="62"/>
        <v>0</v>
      </c>
      <c r="T149" s="180">
        <f t="shared" si="62"/>
        <v>0</v>
      </c>
      <c r="U149" s="180">
        <f t="shared" si="62"/>
        <v>0</v>
      </c>
      <c r="V149" s="180">
        <f t="shared" si="62"/>
        <v>0</v>
      </c>
      <c r="W149" s="180">
        <f t="shared" si="62"/>
        <v>0</v>
      </c>
      <c r="X149" s="180">
        <f t="shared" si="62"/>
        <v>0</v>
      </c>
      <c r="Y149" s="180">
        <f t="shared" si="62"/>
        <v>0</v>
      </c>
      <c r="Z149" s="180">
        <f t="shared" si="62"/>
        <v>0</v>
      </c>
      <c r="AA149" s="180">
        <f t="shared" si="62"/>
        <v>0</v>
      </c>
      <c r="AB149" s="180">
        <f t="shared" si="62"/>
        <v>0</v>
      </c>
      <c r="AC149" s="180">
        <f t="shared" si="62"/>
        <v>0</v>
      </c>
      <c r="AD149" s="180">
        <f t="shared" si="62"/>
        <v>0</v>
      </c>
      <c r="AE149" s="180">
        <f t="shared" si="62"/>
        <v>0</v>
      </c>
      <c r="AF149" s="180">
        <f t="shared" si="62"/>
        <v>0</v>
      </c>
      <c r="AG149" s="180">
        <f t="shared" si="62"/>
        <v>0</v>
      </c>
      <c r="AH149" s="180">
        <f t="shared" si="62"/>
        <v>0</v>
      </c>
      <c r="AI149" s="180">
        <f t="shared" si="62"/>
        <v>0</v>
      </c>
      <c r="AJ149" s="180">
        <f t="shared" si="62"/>
        <v>0</v>
      </c>
      <c r="AK149" s="180">
        <f t="shared" si="62"/>
        <v>0</v>
      </c>
      <c r="AL149" s="180">
        <f t="shared" si="62"/>
        <v>0</v>
      </c>
      <c r="AM149" s="180">
        <f t="shared" si="62"/>
        <v>0</v>
      </c>
      <c r="AN149" s="180">
        <f t="shared" si="62"/>
        <v>0</v>
      </c>
      <c r="AO149" s="180">
        <f t="shared" si="62"/>
        <v>0</v>
      </c>
      <c r="AP149" s="180">
        <f t="shared" si="62"/>
        <v>0</v>
      </c>
      <c r="AQ149" s="180">
        <f t="shared" si="62"/>
        <v>0</v>
      </c>
      <c r="AR149" s="180">
        <f t="shared" si="62"/>
        <v>0</v>
      </c>
      <c r="AS149" s="180">
        <f t="shared" si="62"/>
        <v>0</v>
      </c>
      <c r="AT149" s="180">
        <f t="shared" si="62"/>
        <v>0</v>
      </c>
      <c r="AU149" s="180">
        <f t="shared" si="62"/>
        <v>0</v>
      </c>
      <c r="AV149" s="180">
        <f t="shared" si="62"/>
        <v>0</v>
      </c>
      <c r="AW149" s="180">
        <f t="shared" si="62"/>
        <v>0</v>
      </c>
      <c r="AX149" s="180">
        <f t="shared" si="62"/>
        <v>0</v>
      </c>
      <c r="AY149" s="180">
        <f t="shared" si="62"/>
        <v>0</v>
      </c>
      <c r="AZ149" s="180">
        <f t="shared" si="62"/>
        <v>0</v>
      </c>
      <c r="BA149" s="180">
        <f t="shared" si="62"/>
        <v>0</v>
      </c>
      <c r="BB149" s="180">
        <f t="shared" si="62"/>
        <v>0</v>
      </c>
      <c r="BC149" s="180">
        <f t="shared" si="62"/>
        <v>0</v>
      </c>
      <c r="BD149" s="180">
        <f t="shared" si="62"/>
        <v>0</v>
      </c>
      <c r="BE149" s="191">
        <f t="shared" si="36"/>
        <v>0</v>
      </c>
      <c r="BF149" s="321">
        <f t="shared" ref="BF149" si="63">SUM(BE149+BE150)</f>
        <v>0</v>
      </c>
    </row>
    <row r="150" spans="2:58" ht="15.75" hidden="1" customHeight="1" x14ac:dyDescent="0.25">
      <c r="B150" s="331"/>
      <c r="C150" s="308"/>
      <c r="D150" s="191" t="s">
        <v>57</v>
      </c>
      <c r="E150" s="191"/>
      <c r="F150" s="191"/>
      <c r="G150" s="180">
        <f>(IF(G14="c",1,0)+IF(G31="c",1,0)+IF(G48="c",1,0)+IF(G65="c",1,0)+IF(G82="c",1,0)+IF(G99="c",1,0)+IF(G116="c",1,0))/4</f>
        <v>0</v>
      </c>
      <c r="H150" s="180">
        <f t="shared" ref="H150:BD150" si="64">(IF(H14="c",1,0)+IF(H31="c",1,0)+IF(H48="c",1,0)+IF(H65="c",1,0)+IF(H82="c",1,0)+IF(H99="c",1,0)+IF(H116="c",1,0))/4</f>
        <v>0</v>
      </c>
      <c r="I150" s="180">
        <f t="shared" si="64"/>
        <v>0</v>
      </c>
      <c r="J150" s="180">
        <f t="shared" si="64"/>
        <v>0</v>
      </c>
      <c r="K150" s="180">
        <f t="shared" si="64"/>
        <v>0</v>
      </c>
      <c r="L150" s="180">
        <f t="shared" si="64"/>
        <v>0</v>
      </c>
      <c r="M150" s="180">
        <f t="shared" si="64"/>
        <v>0</v>
      </c>
      <c r="N150" s="180">
        <f t="shared" si="64"/>
        <v>0</v>
      </c>
      <c r="O150" s="180">
        <f t="shared" si="64"/>
        <v>0</v>
      </c>
      <c r="P150" s="180">
        <f t="shared" si="64"/>
        <v>0</v>
      </c>
      <c r="Q150" s="180">
        <f t="shared" si="64"/>
        <v>0</v>
      </c>
      <c r="R150" s="180">
        <f t="shared" si="64"/>
        <v>0</v>
      </c>
      <c r="S150" s="180">
        <f t="shared" si="64"/>
        <v>0</v>
      </c>
      <c r="T150" s="180">
        <f t="shared" si="64"/>
        <v>0</v>
      </c>
      <c r="U150" s="180">
        <f t="shared" si="64"/>
        <v>0</v>
      </c>
      <c r="V150" s="180">
        <f t="shared" si="64"/>
        <v>0</v>
      </c>
      <c r="W150" s="180">
        <f t="shared" si="64"/>
        <v>0</v>
      </c>
      <c r="X150" s="180">
        <f t="shared" si="64"/>
        <v>0</v>
      </c>
      <c r="Y150" s="180">
        <f t="shared" si="64"/>
        <v>0</v>
      </c>
      <c r="Z150" s="180">
        <f t="shared" si="64"/>
        <v>0</v>
      </c>
      <c r="AA150" s="180">
        <f t="shared" si="64"/>
        <v>0</v>
      </c>
      <c r="AB150" s="180">
        <f t="shared" si="64"/>
        <v>0</v>
      </c>
      <c r="AC150" s="180">
        <f t="shared" si="64"/>
        <v>0</v>
      </c>
      <c r="AD150" s="180">
        <f t="shared" si="64"/>
        <v>0</v>
      </c>
      <c r="AE150" s="180">
        <f t="shared" si="64"/>
        <v>0</v>
      </c>
      <c r="AF150" s="180">
        <f t="shared" si="64"/>
        <v>0</v>
      </c>
      <c r="AG150" s="180">
        <f t="shared" si="64"/>
        <v>0</v>
      </c>
      <c r="AH150" s="180">
        <f t="shared" si="64"/>
        <v>0</v>
      </c>
      <c r="AI150" s="180">
        <f t="shared" si="64"/>
        <v>0</v>
      </c>
      <c r="AJ150" s="180">
        <f t="shared" si="64"/>
        <v>0</v>
      </c>
      <c r="AK150" s="180">
        <f t="shared" si="64"/>
        <v>0</v>
      </c>
      <c r="AL150" s="180">
        <f t="shared" si="64"/>
        <v>0</v>
      </c>
      <c r="AM150" s="180">
        <f t="shared" si="64"/>
        <v>0</v>
      </c>
      <c r="AN150" s="180">
        <f t="shared" si="64"/>
        <v>0</v>
      </c>
      <c r="AO150" s="180">
        <f t="shared" si="64"/>
        <v>0</v>
      </c>
      <c r="AP150" s="180">
        <f t="shared" si="64"/>
        <v>0</v>
      </c>
      <c r="AQ150" s="180">
        <f t="shared" si="64"/>
        <v>0</v>
      </c>
      <c r="AR150" s="180">
        <f t="shared" si="64"/>
        <v>0</v>
      </c>
      <c r="AS150" s="180">
        <f t="shared" si="64"/>
        <v>0</v>
      </c>
      <c r="AT150" s="180">
        <f t="shared" si="64"/>
        <v>0</v>
      </c>
      <c r="AU150" s="180">
        <f t="shared" si="64"/>
        <v>0</v>
      </c>
      <c r="AV150" s="180">
        <f t="shared" si="64"/>
        <v>0</v>
      </c>
      <c r="AW150" s="180">
        <f t="shared" si="64"/>
        <v>0</v>
      </c>
      <c r="AX150" s="180">
        <f t="shared" si="64"/>
        <v>0</v>
      </c>
      <c r="AY150" s="180">
        <f t="shared" si="64"/>
        <v>0</v>
      </c>
      <c r="AZ150" s="180">
        <f t="shared" si="64"/>
        <v>0</v>
      </c>
      <c r="BA150" s="180">
        <f t="shared" si="64"/>
        <v>0</v>
      </c>
      <c r="BB150" s="180">
        <f t="shared" si="64"/>
        <v>0</v>
      </c>
      <c r="BC150" s="180">
        <f t="shared" si="64"/>
        <v>0</v>
      </c>
      <c r="BD150" s="180">
        <f t="shared" si="64"/>
        <v>0</v>
      </c>
      <c r="BE150" s="191">
        <f t="shared" si="36"/>
        <v>0</v>
      </c>
      <c r="BF150" s="308"/>
    </row>
    <row r="151" spans="2:58" ht="15.75" hidden="1" customHeight="1" x14ac:dyDescent="0.25">
      <c r="B151" s="331"/>
      <c r="C151" s="321">
        <f>+C117</f>
        <v>0</v>
      </c>
      <c r="D151" s="21" t="s">
        <v>58</v>
      </c>
      <c r="E151" s="21"/>
      <c r="F151" s="21"/>
      <c r="G151" s="6">
        <f>(IF(G15="r",1,0)+IF(G32="r",1,0)+IF(G49="r",1,0)+IF(G66="r",1,0)+IF(G83="r",1,0)+IF(G100="r",1,0)+IF(G117="r",1,0))/4</f>
        <v>0</v>
      </c>
      <c r="H151" s="6">
        <f t="shared" ref="H151:BD151" si="65">(IF(H15="r",1,0)+IF(H32="r",1,0)+IF(H49="r",1,0)+IF(H66="r",1,0)+IF(H83="r",1,0)+IF(H100="r",1,0)+IF(H117="r",1,0))/4</f>
        <v>0</v>
      </c>
      <c r="I151" s="6">
        <f t="shared" si="65"/>
        <v>0</v>
      </c>
      <c r="J151" s="6">
        <f t="shared" si="65"/>
        <v>0</v>
      </c>
      <c r="K151" s="6">
        <f t="shared" si="65"/>
        <v>0</v>
      </c>
      <c r="L151" s="6">
        <f t="shared" si="65"/>
        <v>0</v>
      </c>
      <c r="M151" s="6">
        <f t="shared" si="65"/>
        <v>0</v>
      </c>
      <c r="N151" s="6">
        <f t="shared" si="65"/>
        <v>0</v>
      </c>
      <c r="O151" s="6">
        <f t="shared" si="65"/>
        <v>0</v>
      </c>
      <c r="P151" s="6">
        <f t="shared" si="65"/>
        <v>0</v>
      </c>
      <c r="Q151" s="6">
        <f t="shared" si="65"/>
        <v>0</v>
      </c>
      <c r="R151" s="6">
        <f t="shared" si="65"/>
        <v>0</v>
      </c>
      <c r="S151" s="6">
        <f t="shared" si="65"/>
        <v>0</v>
      </c>
      <c r="T151" s="6">
        <f t="shared" si="65"/>
        <v>0</v>
      </c>
      <c r="U151" s="6">
        <f t="shared" si="65"/>
        <v>0</v>
      </c>
      <c r="V151" s="6">
        <f t="shared" si="65"/>
        <v>0</v>
      </c>
      <c r="W151" s="6">
        <f t="shared" si="65"/>
        <v>0</v>
      </c>
      <c r="X151" s="6">
        <f t="shared" si="65"/>
        <v>0</v>
      </c>
      <c r="Y151" s="6">
        <f t="shared" si="65"/>
        <v>0</v>
      </c>
      <c r="Z151" s="6">
        <f t="shared" si="65"/>
        <v>0</v>
      </c>
      <c r="AA151" s="6">
        <f t="shared" si="65"/>
        <v>0</v>
      </c>
      <c r="AB151" s="6">
        <f t="shared" si="65"/>
        <v>0</v>
      </c>
      <c r="AC151" s="6">
        <f t="shared" si="65"/>
        <v>0</v>
      </c>
      <c r="AD151" s="6">
        <f t="shared" si="65"/>
        <v>0</v>
      </c>
      <c r="AE151" s="6">
        <f t="shared" si="65"/>
        <v>0</v>
      </c>
      <c r="AF151" s="6">
        <f t="shared" si="65"/>
        <v>0</v>
      </c>
      <c r="AG151" s="6">
        <f t="shared" si="65"/>
        <v>0</v>
      </c>
      <c r="AH151" s="6">
        <f t="shared" si="65"/>
        <v>0</v>
      </c>
      <c r="AI151" s="6">
        <f t="shared" si="65"/>
        <v>0</v>
      </c>
      <c r="AJ151" s="6">
        <f t="shared" si="65"/>
        <v>0</v>
      </c>
      <c r="AK151" s="6">
        <f t="shared" si="65"/>
        <v>0</v>
      </c>
      <c r="AL151" s="6">
        <f t="shared" si="65"/>
        <v>0</v>
      </c>
      <c r="AM151" s="6">
        <f t="shared" si="65"/>
        <v>0</v>
      </c>
      <c r="AN151" s="6">
        <f t="shared" si="65"/>
        <v>0</v>
      </c>
      <c r="AO151" s="6">
        <f t="shared" si="65"/>
        <v>0</v>
      </c>
      <c r="AP151" s="6">
        <f t="shared" si="65"/>
        <v>0</v>
      </c>
      <c r="AQ151" s="6">
        <f t="shared" si="65"/>
        <v>0</v>
      </c>
      <c r="AR151" s="6">
        <f t="shared" si="65"/>
        <v>0</v>
      </c>
      <c r="AS151" s="6">
        <f t="shared" si="65"/>
        <v>0</v>
      </c>
      <c r="AT151" s="6">
        <f t="shared" si="65"/>
        <v>0</v>
      </c>
      <c r="AU151" s="6">
        <f t="shared" si="65"/>
        <v>0</v>
      </c>
      <c r="AV151" s="6">
        <f t="shared" si="65"/>
        <v>0</v>
      </c>
      <c r="AW151" s="6">
        <f t="shared" si="65"/>
        <v>0</v>
      </c>
      <c r="AX151" s="6">
        <f t="shared" si="65"/>
        <v>0</v>
      </c>
      <c r="AY151" s="6">
        <f t="shared" si="65"/>
        <v>0</v>
      </c>
      <c r="AZ151" s="6">
        <f t="shared" si="65"/>
        <v>0</v>
      </c>
      <c r="BA151" s="6">
        <f t="shared" si="65"/>
        <v>0</v>
      </c>
      <c r="BB151" s="6">
        <f t="shared" si="65"/>
        <v>0</v>
      </c>
      <c r="BC151" s="6">
        <f t="shared" si="65"/>
        <v>0</v>
      </c>
      <c r="BD151" s="6">
        <f t="shared" si="65"/>
        <v>0</v>
      </c>
      <c r="BE151" s="191">
        <f t="shared" si="36"/>
        <v>0</v>
      </c>
      <c r="BF151" s="321">
        <f t="shared" ref="BF151:BF157" si="66">SUM(BE151+BE152)</f>
        <v>0</v>
      </c>
    </row>
    <row r="152" spans="2:58" ht="15.75" hidden="1" customHeight="1" x14ac:dyDescent="0.25">
      <c r="B152" s="331"/>
      <c r="C152" s="308"/>
      <c r="D152" s="23" t="s">
        <v>57</v>
      </c>
      <c r="E152" s="23"/>
      <c r="F152" s="23"/>
      <c r="G152" s="180">
        <f>(IF(G15="c",1,0)+IF(G32="c",1,0)+IF(G49="c",1,0)+IF(G66="c",1,0)+IF(G83="c",1,0)+IF(G100="c",1,0)+IF(G117="c",1,0))/4</f>
        <v>0</v>
      </c>
      <c r="H152" s="180">
        <f t="shared" ref="H152:BD152" si="67">(IF(H15="c",1,0)+IF(H32="c",1,0)+IF(H49="c",1,0)+IF(H66="c",1,0)+IF(H83="c",1,0)+IF(H100="c",1,0)+IF(H117="c",1,0))/4</f>
        <v>0</v>
      </c>
      <c r="I152" s="180">
        <f t="shared" si="67"/>
        <v>0</v>
      </c>
      <c r="J152" s="180">
        <f t="shared" si="67"/>
        <v>0</v>
      </c>
      <c r="K152" s="180">
        <f t="shared" si="67"/>
        <v>0</v>
      </c>
      <c r="L152" s="180">
        <f t="shared" si="67"/>
        <v>0</v>
      </c>
      <c r="M152" s="180">
        <f t="shared" si="67"/>
        <v>0</v>
      </c>
      <c r="N152" s="180">
        <f t="shared" si="67"/>
        <v>0</v>
      </c>
      <c r="O152" s="180">
        <f t="shared" si="67"/>
        <v>0</v>
      </c>
      <c r="P152" s="180">
        <f t="shared" si="67"/>
        <v>0</v>
      </c>
      <c r="Q152" s="180">
        <f t="shared" si="67"/>
        <v>0</v>
      </c>
      <c r="R152" s="180">
        <f t="shared" si="67"/>
        <v>0</v>
      </c>
      <c r="S152" s="180">
        <f t="shared" si="67"/>
        <v>0</v>
      </c>
      <c r="T152" s="180">
        <f t="shared" si="67"/>
        <v>0</v>
      </c>
      <c r="U152" s="180">
        <f t="shared" si="67"/>
        <v>0</v>
      </c>
      <c r="V152" s="180">
        <f t="shared" si="67"/>
        <v>0</v>
      </c>
      <c r="W152" s="180">
        <f t="shared" si="67"/>
        <v>0</v>
      </c>
      <c r="X152" s="180">
        <f t="shared" si="67"/>
        <v>0</v>
      </c>
      <c r="Y152" s="180">
        <f t="shared" si="67"/>
        <v>0</v>
      </c>
      <c r="Z152" s="180">
        <f t="shared" si="67"/>
        <v>0</v>
      </c>
      <c r="AA152" s="180">
        <f t="shared" si="67"/>
        <v>0</v>
      </c>
      <c r="AB152" s="180">
        <f t="shared" si="67"/>
        <v>0</v>
      </c>
      <c r="AC152" s="180">
        <f t="shared" si="67"/>
        <v>0</v>
      </c>
      <c r="AD152" s="180">
        <f t="shared" si="67"/>
        <v>0</v>
      </c>
      <c r="AE152" s="180">
        <f t="shared" si="67"/>
        <v>0</v>
      </c>
      <c r="AF152" s="180">
        <f t="shared" si="67"/>
        <v>0</v>
      </c>
      <c r="AG152" s="180">
        <f t="shared" si="67"/>
        <v>0</v>
      </c>
      <c r="AH152" s="180">
        <f t="shared" si="67"/>
        <v>0</v>
      </c>
      <c r="AI152" s="180">
        <f t="shared" si="67"/>
        <v>0</v>
      </c>
      <c r="AJ152" s="180">
        <f t="shared" si="67"/>
        <v>0</v>
      </c>
      <c r="AK152" s="180">
        <f t="shared" si="67"/>
        <v>0</v>
      </c>
      <c r="AL152" s="180">
        <f t="shared" si="67"/>
        <v>0</v>
      </c>
      <c r="AM152" s="180">
        <f t="shared" si="67"/>
        <v>0</v>
      </c>
      <c r="AN152" s="180">
        <f t="shared" si="67"/>
        <v>0</v>
      </c>
      <c r="AO152" s="180">
        <f t="shared" si="67"/>
        <v>0</v>
      </c>
      <c r="AP152" s="180">
        <f t="shared" si="67"/>
        <v>0</v>
      </c>
      <c r="AQ152" s="180">
        <f t="shared" si="67"/>
        <v>0</v>
      </c>
      <c r="AR152" s="180">
        <f t="shared" si="67"/>
        <v>0</v>
      </c>
      <c r="AS152" s="180">
        <f t="shared" si="67"/>
        <v>0</v>
      </c>
      <c r="AT152" s="180">
        <f t="shared" si="67"/>
        <v>0</v>
      </c>
      <c r="AU152" s="180">
        <f t="shared" si="67"/>
        <v>0</v>
      </c>
      <c r="AV152" s="180">
        <f t="shared" si="67"/>
        <v>0</v>
      </c>
      <c r="AW152" s="180">
        <f t="shared" si="67"/>
        <v>0</v>
      </c>
      <c r="AX152" s="180">
        <f t="shared" si="67"/>
        <v>0</v>
      </c>
      <c r="AY152" s="180">
        <f t="shared" si="67"/>
        <v>0</v>
      </c>
      <c r="AZ152" s="180">
        <f t="shared" si="67"/>
        <v>0</v>
      </c>
      <c r="BA152" s="180">
        <f t="shared" si="67"/>
        <v>0</v>
      </c>
      <c r="BB152" s="180">
        <f t="shared" si="67"/>
        <v>0</v>
      </c>
      <c r="BC152" s="180">
        <f t="shared" si="67"/>
        <v>0</v>
      </c>
      <c r="BD152" s="180">
        <f t="shared" si="67"/>
        <v>0</v>
      </c>
      <c r="BE152" s="191">
        <f t="shared" si="36"/>
        <v>0</v>
      </c>
      <c r="BF152" s="308"/>
    </row>
    <row r="153" spans="2:58" ht="15.75" hidden="1" customHeight="1" x14ac:dyDescent="0.25">
      <c r="B153" s="331"/>
      <c r="C153" s="313">
        <f>+C118</f>
        <v>0</v>
      </c>
      <c r="D153" s="21" t="s">
        <v>58</v>
      </c>
      <c r="E153" s="21"/>
      <c r="F153" s="21"/>
      <c r="G153" s="180">
        <f>(IF(G16="r",1,0)+IF(G33="r",1,0)+IF(G50="r",1,0)+IF(G67="r",1,0)+IF(G84="r",1,0)+IF(G101="r",1,0)+IF(G118="r",1,0))/4</f>
        <v>0</v>
      </c>
      <c r="H153" s="180">
        <f t="shared" ref="H153:BD153" si="68">(IF(H16="r",1,0)+IF(H33="r",1,0)+IF(H50="r",1,0)+IF(H67="r",1,0)+IF(H84="r",1,0)+IF(H101="r",1,0)+IF(H118="r",1,0))/4</f>
        <v>0</v>
      </c>
      <c r="I153" s="180">
        <f t="shared" si="68"/>
        <v>0</v>
      </c>
      <c r="J153" s="180">
        <f t="shared" si="68"/>
        <v>0</v>
      </c>
      <c r="K153" s="180">
        <f t="shared" si="68"/>
        <v>0</v>
      </c>
      <c r="L153" s="180">
        <f t="shared" si="68"/>
        <v>0</v>
      </c>
      <c r="M153" s="180">
        <f t="shared" si="68"/>
        <v>0</v>
      </c>
      <c r="N153" s="180">
        <f t="shared" si="68"/>
        <v>0</v>
      </c>
      <c r="O153" s="180">
        <f t="shared" si="68"/>
        <v>0</v>
      </c>
      <c r="P153" s="180">
        <f t="shared" si="68"/>
        <v>0</v>
      </c>
      <c r="Q153" s="180">
        <f t="shared" si="68"/>
        <v>0</v>
      </c>
      <c r="R153" s="180">
        <f t="shared" si="68"/>
        <v>0</v>
      </c>
      <c r="S153" s="180">
        <f t="shared" si="68"/>
        <v>0</v>
      </c>
      <c r="T153" s="180">
        <f t="shared" si="68"/>
        <v>0</v>
      </c>
      <c r="U153" s="180">
        <f t="shared" si="68"/>
        <v>0</v>
      </c>
      <c r="V153" s="180">
        <f t="shared" si="68"/>
        <v>0</v>
      </c>
      <c r="W153" s="180">
        <f t="shared" si="68"/>
        <v>0</v>
      </c>
      <c r="X153" s="180">
        <f t="shared" si="68"/>
        <v>0</v>
      </c>
      <c r="Y153" s="180">
        <f t="shared" si="68"/>
        <v>0</v>
      </c>
      <c r="Z153" s="180">
        <f t="shared" si="68"/>
        <v>0</v>
      </c>
      <c r="AA153" s="180">
        <f t="shared" si="68"/>
        <v>0</v>
      </c>
      <c r="AB153" s="180">
        <f t="shared" si="68"/>
        <v>0</v>
      </c>
      <c r="AC153" s="180">
        <f t="shared" si="68"/>
        <v>0</v>
      </c>
      <c r="AD153" s="180">
        <f t="shared" si="68"/>
        <v>0</v>
      </c>
      <c r="AE153" s="180">
        <f t="shared" si="68"/>
        <v>0</v>
      </c>
      <c r="AF153" s="180">
        <f t="shared" si="68"/>
        <v>0</v>
      </c>
      <c r="AG153" s="180">
        <f t="shared" si="68"/>
        <v>0</v>
      </c>
      <c r="AH153" s="180">
        <f t="shared" si="68"/>
        <v>0</v>
      </c>
      <c r="AI153" s="180">
        <f t="shared" si="68"/>
        <v>0</v>
      </c>
      <c r="AJ153" s="180">
        <f t="shared" si="68"/>
        <v>0</v>
      </c>
      <c r="AK153" s="180">
        <f t="shared" si="68"/>
        <v>0</v>
      </c>
      <c r="AL153" s="180">
        <f t="shared" si="68"/>
        <v>0</v>
      </c>
      <c r="AM153" s="180">
        <f t="shared" si="68"/>
        <v>0</v>
      </c>
      <c r="AN153" s="180">
        <f t="shared" si="68"/>
        <v>0</v>
      </c>
      <c r="AO153" s="180">
        <f t="shared" si="68"/>
        <v>0</v>
      </c>
      <c r="AP153" s="180">
        <f t="shared" si="68"/>
        <v>0</v>
      </c>
      <c r="AQ153" s="180">
        <f t="shared" si="68"/>
        <v>0</v>
      </c>
      <c r="AR153" s="180">
        <f t="shared" si="68"/>
        <v>0</v>
      </c>
      <c r="AS153" s="180">
        <f t="shared" si="68"/>
        <v>0</v>
      </c>
      <c r="AT153" s="180">
        <f t="shared" si="68"/>
        <v>0</v>
      </c>
      <c r="AU153" s="180">
        <f t="shared" si="68"/>
        <v>0</v>
      </c>
      <c r="AV153" s="180">
        <f t="shared" si="68"/>
        <v>0</v>
      </c>
      <c r="AW153" s="180">
        <f t="shared" si="68"/>
        <v>0</v>
      </c>
      <c r="AX153" s="180">
        <f t="shared" si="68"/>
        <v>0</v>
      </c>
      <c r="AY153" s="180">
        <f t="shared" si="68"/>
        <v>0</v>
      </c>
      <c r="AZ153" s="180">
        <f t="shared" si="68"/>
        <v>0</v>
      </c>
      <c r="BA153" s="180">
        <f t="shared" si="68"/>
        <v>0</v>
      </c>
      <c r="BB153" s="180">
        <f t="shared" si="68"/>
        <v>0</v>
      </c>
      <c r="BC153" s="180">
        <f t="shared" si="68"/>
        <v>0</v>
      </c>
      <c r="BD153" s="180">
        <f t="shared" si="68"/>
        <v>0</v>
      </c>
      <c r="BE153" s="191">
        <f t="shared" si="36"/>
        <v>0</v>
      </c>
      <c r="BF153" s="321">
        <f t="shared" si="66"/>
        <v>0</v>
      </c>
    </row>
    <row r="154" spans="2:58" ht="15.75" hidden="1" customHeight="1" x14ac:dyDescent="0.25">
      <c r="B154" s="331"/>
      <c r="C154" s="314"/>
      <c r="D154" s="23" t="s">
        <v>57</v>
      </c>
      <c r="E154" s="23"/>
      <c r="F154" s="23"/>
      <c r="G154" s="180">
        <f>(IF(G16="c",1,0)+IF(G33="c",1,0)+IF(G50="c",1,0)+IF(G67="c",1,0)+IF(G84="c",1,0)+IF(G101="c",1,0)+IF(G118="c",1,0))/4</f>
        <v>0</v>
      </c>
      <c r="H154" s="180">
        <f t="shared" ref="H154:BD154" si="69">(IF(H16="c",1,0)+IF(H33="c",1,0)+IF(H50="c",1,0)+IF(H67="c",1,0)+IF(H84="c",1,0)+IF(H101="c",1,0)+IF(H118="c",1,0))/4</f>
        <v>0</v>
      </c>
      <c r="I154" s="180">
        <f t="shared" si="69"/>
        <v>0</v>
      </c>
      <c r="J154" s="180">
        <f t="shared" si="69"/>
        <v>0</v>
      </c>
      <c r="K154" s="180">
        <f t="shared" si="69"/>
        <v>0</v>
      </c>
      <c r="L154" s="180">
        <f t="shared" si="69"/>
        <v>0</v>
      </c>
      <c r="M154" s="180">
        <f t="shared" si="69"/>
        <v>0</v>
      </c>
      <c r="N154" s="180">
        <f t="shared" si="69"/>
        <v>0</v>
      </c>
      <c r="O154" s="180">
        <f t="shared" si="69"/>
        <v>0</v>
      </c>
      <c r="P154" s="180">
        <f t="shared" si="69"/>
        <v>0</v>
      </c>
      <c r="Q154" s="180">
        <f t="shared" si="69"/>
        <v>0</v>
      </c>
      <c r="R154" s="180">
        <f t="shared" si="69"/>
        <v>0</v>
      </c>
      <c r="S154" s="180">
        <f t="shared" si="69"/>
        <v>0</v>
      </c>
      <c r="T154" s="180">
        <f t="shared" si="69"/>
        <v>0</v>
      </c>
      <c r="U154" s="180">
        <f t="shared" si="69"/>
        <v>0</v>
      </c>
      <c r="V154" s="180">
        <f t="shared" si="69"/>
        <v>0</v>
      </c>
      <c r="W154" s="180">
        <f t="shared" si="69"/>
        <v>0</v>
      </c>
      <c r="X154" s="180">
        <f t="shared" si="69"/>
        <v>0</v>
      </c>
      <c r="Y154" s="180">
        <f t="shared" si="69"/>
        <v>0</v>
      </c>
      <c r="Z154" s="180">
        <f t="shared" si="69"/>
        <v>0</v>
      </c>
      <c r="AA154" s="180">
        <f t="shared" si="69"/>
        <v>0</v>
      </c>
      <c r="AB154" s="180">
        <f t="shared" si="69"/>
        <v>0</v>
      </c>
      <c r="AC154" s="180">
        <f t="shared" si="69"/>
        <v>0</v>
      </c>
      <c r="AD154" s="180">
        <f t="shared" si="69"/>
        <v>0</v>
      </c>
      <c r="AE154" s="180">
        <f t="shared" si="69"/>
        <v>0</v>
      </c>
      <c r="AF154" s="180">
        <f t="shared" si="69"/>
        <v>0</v>
      </c>
      <c r="AG154" s="180">
        <f t="shared" si="69"/>
        <v>0</v>
      </c>
      <c r="AH154" s="180">
        <f t="shared" si="69"/>
        <v>0</v>
      </c>
      <c r="AI154" s="180">
        <f t="shared" si="69"/>
        <v>0</v>
      </c>
      <c r="AJ154" s="180">
        <f t="shared" si="69"/>
        <v>0</v>
      </c>
      <c r="AK154" s="180">
        <f t="shared" si="69"/>
        <v>0</v>
      </c>
      <c r="AL154" s="180">
        <f t="shared" si="69"/>
        <v>0</v>
      </c>
      <c r="AM154" s="180">
        <f t="shared" si="69"/>
        <v>0</v>
      </c>
      <c r="AN154" s="180">
        <f t="shared" si="69"/>
        <v>0</v>
      </c>
      <c r="AO154" s="180">
        <f t="shared" si="69"/>
        <v>0</v>
      </c>
      <c r="AP154" s="180">
        <f t="shared" si="69"/>
        <v>0</v>
      </c>
      <c r="AQ154" s="180">
        <f t="shared" si="69"/>
        <v>0</v>
      </c>
      <c r="AR154" s="180">
        <f t="shared" si="69"/>
        <v>0</v>
      </c>
      <c r="AS154" s="180">
        <f t="shared" si="69"/>
        <v>0</v>
      </c>
      <c r="AT154" s="180">
        <f t="shared" si="69"/>
        <v>0</v>
      </c>
      <c r="AU154" s="180">
        <f t="shared" si="69"/>
        <v>0</v>
      </c>
      <c r="AV154" s="180">
        <f t="shared" si="69"/>
        <v>0</v>
      </c>
      <c r="AW154" s="180">
        <f t="shared" si="69"/>
        <v>0</v>
      </c>
      <c r="AX154" s="180">
        <f t="shared" si="69"/>
        <v>0</v>
      </c>
      <c r="AY154" s="180">
        <f t="shared" si="69"/>
        <v>0</v>
      </c>
      <c r="AZ154" s="180">
        <f t="shared" si="69"/>
        <v>0</v>
      </c>
      <c r="BA154" s="180">
        <f t="shared" si="69"/>
        <v>0</v>
      </c>
      <c r="BB154" s="180">
        <f t="shared" si="69"/>
        <v>0</v>
      </c>
      <c r="BC154" s="180">
        <f t="shared" si="69"/>
        <v>0</v>
      </c>
      <c r="BD154" s="180">
        <f t="shared" si="69"/>
        <v>0</v>
      </c>
      <c r="BE154" s="191">
        <f t="shared" si="36"/>
        <v>0</v>
      </c>
      <c r="BF154" s="308"/>
    </row>
    <row r="155" spans="2:58" ht="15.75" hidden="1" customHeight="1" x14ac:dyDescent="0.25">
      <c r="B155" s="331"/>
      <c r="C155" s="322" t="s">
        <v>59</v>
      </c>
      <c r="D155" s="151" t="s">
        <v>58</v>
      </c>
      <c r="E155" s="151"/>
      <c r="F155" s="151"/>
      <c r="G155" s="154" t="e">
        <f>G127+G129+G131+G133+G135+G137+G139+G141+G143+G145+G147+G151+G153</f>
        <v>#REF!</v>
      </c>
      <c r="H155" s="154" t="e">
        <f t="shared" ref="H155:BD155" si="70">H127+H129+H131+H133+H135+H137+H139+H141+H143+H145+H147+H151+H153</f>
        <v>#REF!</v>
      </c>
      <c r="I155" s="154" t="e">
        <f t="shared" si="70"/>
        <v>#REF!</v>
      </c>
      <c r="J155" s="154" t="e">
        <f t="shared" si="70"/>
        <v>#REF!</v>
      </c>
      <c r="K155" s="154" t="e">
        <f t="shared" si="70"/>
        <v>#REF!</v>
      </c>
      <c r="L155" s="154" t="e">
        <f t="shared" si="70"/>
        <v>#REF!</v>
      </c>
      <c r="M155" s="154" t="e">
        <f t="shared" si="70"/>
        <v>#REF!</v>
      </c>
      <c r="N155" s="154" t="e">
        <f t="shared" si="70"/>
        <v>#REF!</v>
      </c>
      <c r="O155" s="154" t="e">
        <f t="shared" si="70"/>
        <v>#REF!</v>
      </c>
      <c r="P155" s="154" t="e">
        <f t="shared" si="70"/>
        <v>#REF!</v>
      </c>
      <c r="Q155" s="154" t="e">
        <f t="shared" si="70"/>
        <v>#REF!</v>
      </c>
      <c r="R155" s="154" t="e">
        <f t="shared" si="70"/>
        <v>#REF!</v>
      </c>
      <c r="S155" s="154" t="e">
        <f t="shared" si="70"/>
        <v>#REF!</v>
      </c>
      <c r="T155" s="154" t="e">
        <f t="shared" si="70"/>
        <v>#REF!</v>
      </c>
      <c r="U155" s="154" t="e">
        <f t="shared" si="70"/>
        <v>#REF!</v>
      </c>
      <c r="V155" s="154" t="e">
        <f t="shared" si="70"/>
        <v>#REF!</v>
      </c>
      <c r="W155" s="154" t="e">
        <f t="shared" si="70"/>
        <v>#REF!</v>
      </c>
      <c r="X155" s="154" t="e">
        <f t="shared" si="70"/>
        <v>#REF!</v>
      </c>
      <c r="Y155" s="154" t="e">
        <f t="shared" si="70"/>
        <v>#REF!</v>
      </c>
      <c r="Z155" s="154" t="e">
        <f t="shared" si="70"/>
        <v>#REF!</v>
      </c>
      <c r="AA155" s="154" t="e">
        <f t="shared" si="70"/>
        <v>#REF!</v>
      </c>
      <c r="AB155" s="154" t="e">
        <f t="shared" si="70"/>
        <v>#REF!</v>
      </c>
      <c r="AC155" s="154" t="e">
        <f t="shared" si="70"/>
        <v>#REF!</v>
      </c>
      <c r="AD155" s="154" t="e">
        <f t="shared" si="70"/>
        <v>#REF!</v>
      </c>
      <c r="AE155" s="154" t="e">
        <f t="shared" si="70"/>
        <v>#REF!</v>
      </c>
      <c r="AF155" s="154" t="e">
        <f t="shared" si="70"/>
        <v>#REF!</v>
      </c>
      <c r="AG155" s="154" t="e">
        <f t="shared" si="70"/>
        <v>#REF!</v>
      </c>
      <c r="AH155" s="154" t="e">
        <f t="shared" si="70"/>
        <v>#REF!</v>
      </c>
      <c r="AI155" s="154" t="e">
        <f t="shared" si="70"/>
        <v>#REF!</v>
      </c>
      <c r="AJ155" s="154" t="e">
        <f t="shared" si="70"/>
        <v>#REF!</v>
      </c>
      <c r="AK155" s="154" t="e">
        <f t="shared" si="70"/>
        <v>#REF!</v>
      </c>
      <c r="AL155" s="154" t="e">
        <f t="shared" si="70"/>
        <v>#REF!</v>
      </c>
      <c r="AM155" s="154" t="e">
        <f t="shared" si="70"/>
        <v>#REF!</v>
      </c>
      <c r="AN155" s="154" t="e">
        <f t="shared" si="70"/>
        <v>#REF!</v>
      </c>
      <c r="AO155" s="154" t="e">
        <f t="shared" si="70"/>
        <v>#REF!</v>
      </c>
      <c r="AP155" s="154" t="e">
        <f t="shared" si="70"/>
        <v>#REF!</v>
      </c>
      <c r="AQ155" s="154" t="e">
        <f t="shared" si="70"/>
        <v>#REF!</v>
      </c>
      <c r="AR155" s="154" t="e">
        <f t="shared" si="70"/>
        <v>#REF!</v>
      </c>
      <c r="AS155" s="154" t="e">
        <f t="shared" si="70"/>
        <v>#REF!</v>
      </c>
      <c r="AT155" s="154" t="e">
        <f t="shared" si="70"/>
        <v>#REF!</v>
      </c>
      <c r="AU155" s="154" t="e">
        <f t="shared" si="70"/>
        <v>#REF!</v>
      </c>
      <c r="AV155" s="154" t="e">
        <f t="shared" si="70"/>
        <v>#REF!</v>
      </c>
      <c r="AW155" s="154" t="e">
        <f t="shared" si="70"/>
        <v>#REF!</v>
      </c>
      <c r="AX155" s="154" t="e">
        <f t="shared" si="70"/>
        <v>#REF!</v>
      </c>
      <c r="AY155" s="154" t="e">
        <f t="shared" si="70"/>
        <v>#REF!</v>
      </c>
      <c r="AZ155" s="154" t="e">
        <f t="shared" si="70"/>
        <v>#REF!</v>
      </c>
      <c r="BA155" s="154" t="e">
        <f t="shared" si="70"/>
        <v>#REF!</v>
      </c>
      <c r="BB155" s="154" t="e">
        <f t="shared" si="70"/>
        <v>#REF!</v>
      </c>
      <c r="BC155" s="154" t="e">
        <f t="shared" si="70"/>
        <v>#REF!</v>
      </c>
      <c r="BD155" s="154" t="e">
        <f t="shared" si="70"/>
        <v>#REF!</v>
      </c>
      <c r="BE155" s="191" t="e">
        <f t="shared" si="36"/>
        <v>#REF!</v>
      </c>
      <c r="BF155" s="321" t="e">
        <f t="shared" si="66"/>
        <v>#REF!</v>
      </c>
    </row>
    <row r="156" spans="2:58" ht="15.75" hidden="1" customHeight="1" x14ac:dyDescent="0.25">
      <c r="B156" s="331"/>
      <c r="C156" s="323"/>
      <c r="D156" s="152" t="s">
        <v>57</v>
      </c>
      <c r="E156" s="152"/>
      <c r="F156" s="152"/>
      <c r="G156" s="155">
        <f>G128+G130+G132+G134+G136+G138+G140+G142+G144+G146+G148+G152+G150+G154</f>
        <v>2.75</v>
      </c>
      <c r="H156" s="155">
        <f t="shared" ref="H156:BD156" si="71">H128+H130+H132+H134+H136+H138+H140+H142+H144+H146+H148+H152+H150+H154</f>
        <v>2.75</v>
      </c>
      <c r="I156" s="155">
        <f t="shared" si="71"/>
        <v>5.25</v>
      </c>
      <c r="J156" s="155">
        <f t="shared" si="71"/>
        <v>5.25</v>
      </c>
      <c r="K156" s="155">
        <f t="shared" si="71"/>
        <v>5.25</v>
      </c>
      <c r="L156" s="155">
        <f t="shared" si="71"/>
        <v>5.25</v>
      </c>
      <c r="M156" s="155">
        <f t="shared" si="71"/>
        <v>5.5</v>
      </c>
      <c r="N156" s="155">
        <f t="shared" si="71"/>
        <v>5.5</v>
      </c>
      <c r="O156" s="155">
        <f t="shared" si="71"/>
        <v>5.5</v>
      </c>
      <c r="P156" s="155">
        <f t="shared" si="71"/>
        <v>5.5</v>
      </c>
      <c r="Q156" s="155">
        <f t="shared" si="71"/>
        <v>7.25</v>
      </c>
      <c r="R156" s="155">
        <f t="shared" si="71"/>
        <v>7.25</v>
      </c>
      <c r="S156" s="155">
        <f t="shared" si="71"/>
        <v>7.25</v>
      </c>
      <c r="T156" s="155">
        <f t="shared" si="71"/>
        <v>7.25</v>
      </c>
      <c r="U156" s="155">
        <f t="shared" si="71"/>
        <v>7.25</v>
      </c>
      <c r="V156" s="155">
        <f t="shared" si="71"/>
        <v>7.25</v>
      </c>
      <c r="W156" s="155">
        <f t="shared" si="71"/>
        <v>7.25</v>
      </c>
      <c r="X156" s="155">
        <f t="shared" si="71"/>
        <v>7.25</v>
      </c>
      <c r="Y156" s="155">
        <f t="shared" si="71"/>
        <v>6.75</v>
      </c>
      <c r="Z156" s="155">
        <f t="shared" si="71"/>
        <v>6.75</v>
      </c>
      <c r="AA156" s="155">
        <f t="shared" si="71"/>
        <v>5.5</v>
      </c>
      <c r="AB156" s="155">
        <f t="shared" si="71"/>
        <v>4.75</v>
      </c>
      <c r="AC156" s="155">
        <f t="shared" si="71"/>
        <v>2.5</v>
      </c>
      <c r="AD156" s="155">
        <f t="shared" si="71"/>
        <v>2.25</v>
      </c>
      <c r="AE156" s="155">
        <f t="shared" si="71"/>
        <v>2</v>
      </c>
      <c r="AF156" s="155">
        <f t="shared" si="71"/>
        <v>2</v>
      </c>
      <c r="AG156" s="155">
        <f t="shared" si="71"/>
        <v>2.25</v>
      </c>
      <c r="AH156" s="155">
        <f t="shared" si="71"/>
        <v>2.25</v>
      </c>
      <c r="AI156" s="155">
        <f t="shared" si="71"/>
        <v>2.25</v>
      </c>
      <c r="AJ156" s="155">
        <f t="shared" si="71"/>
        <v>2.25</v>
      </c>
      <c r="AK156" s="155">
        <f t="shared" si="71"/>
        <v>3.25</v>
      </c>
      <c r="AL156" s="155">
        <f t="shared" si="71"/>
        <v>3.25</v>
      </c>
      <c r="AM156" s="155">
        <f t="shared" si="71"/>
        <v>3.25</v>
      </c>
      <c r="AN156" s="155">
        <f t="shared" si="71"/>
        <v>3</v>
      </c>
      <c r="AO156" s="155">
        <f t="shared" si="71"/>
        <v>3</v>
      </c>
      <c r="AP156" s="155">
        <f t="shared" si="71"/>
        <v>3</v>
      </c>
      <c r="AQ156" s="155">
        <f t="shared" si="71"/>
        <v>3</v>
      </c>
      <c r="AR156" s="155">
        <f t="shared" si="71"/>
        <v>3</v>
      </c>
      <c r="AS156" s="155">
        <f t="shared" si="71"/>
        <v>3</v>
      </c>
      <c r="AT156" s="155">
        <f t="shared" si="71"/>
        <v>3</v>
      </c>
      <c r="AU156" s="155">
        <f t="shared" si="71"/>
        <v>3</v>
      </c>
      <c r="AV156" s="155">
        <f t="shared" si="71"/>
        <v>2.75</v>
      </c>
      <c r="AW156" s="155">
        <f t="shared" si="71"/>
        <v>2</v>
      </c>
      <c r="AX156" s="155">
        <f t="shared" si="71"/>
        <v>1.5</v>
      </c>
      <c r="AY156" s="155">
        <f t="shared" si="71"/>
        <v>0.75</v>
      </c>
      <c r="AZ156" s="155">
        <f t="shared" si="71"/>
        <v>0.75</v>
      </c>
      <c r="BA156" s="155">
        <f t="shared" si="71"/>
        <v>0.75</v>
      </c>
      <c r="BB156" s="155">
        <f t="shared" si="71"/>
        <v>0.75</v>
      </c>
      <c r="BC156" s="155">
        <f t="shared" si="71"/>
        <v>0</v>
      </c>
      <c r="BD156" s="155">
        <f t="shared" si="71"/>
        <v>0</v>
      </c>
      <c r="BE156" s="191">
        <f t="shared" si="36"/>
        <v>191</v>
      </c>
      <c r="BF156" s="308"/>
    </row>
    <row r="157" spans="2:58" s="2" customFormat="1" ht="18.75" hidden="1" x14ac:dyDescent="0.25">
      <c r="B157" s="332"/>
      <c r="C157" s="324" t="s">
        <v>0</v>
      </c>
      <c r="D157" s="325"/>
      <c r="E157" s="182" t="e">
        <f>SUM(E127:E147)</f>
        <v>#REF!</v>
      </c>
      <c r="F157" s="182">
        <f t="shared" ref="F157" si="72">+F155+F156</f>
        <v>0</v>
      </c>
      <c r="G157" s="182" t="e">
        <f>SUM(G127:G144)</f>
        <v>#REF!</v>
      </c>
      <c r="H157" s="182" t="e">
        <f t="shared" ref="H157:BD157" si="73">+H155+H156</f>
        <v>#REF!</v>
      </c>
      <c r="I157" s="182" t="e">
        <f t="shared" si="73"/>
        <v>#REF!</v>
      </c>
      <c r="J157" s="182" t="e">
        <f t="shared" si="73"/>
        <v>#REF!</v>
      </c>
      <c r="K157" s="182" t="e">
        <f t="shared" si="73"/>
        <v>#REF!</v>
      </c>
      <c r="L157" s="182" t="e">
        <f t="shared" si="73"/>
        <v>#REF!</v>
      </c>
      <c r="M157" s="182" t="e">
        <f t="shared" si="73"/>
        <v>#REF!</v>
      </c>
      <c r="N157" s="182" t="e">
        <f t="shared" si="73"/>
        <v>#REF!</v>
      </c>
      <c r="O157" s="182" t="e">
        <f t="shared" si="73"/>
        <v>#REF!</v>
      </c>
      <c r="P157" s="182" t="e">
        <f t="shared" si="73"/>
        <v>#REF!</v>
      </c>
      <c r="Q157" s="182" t="e">
        <f t="shared" si="73"/>
        <v>#REF!</v>
      </c>
      <c r="R157" s="182" t="e">
        <f t="shared" si="73"/>
        <v>#REF!</v>
      </c>
      <c r="S157" s="182" t="e">
        <f t="shared" si="73"/>
        <v>#REF!</v>
      </c>
      <c r="T157" s="182" t="e">
        <f t="shared" si="73"/>
        <v>#REF!</v>
      </c>
      <c r="U157" s="182" t="e">
        <f t="shared" si="73"/>
        <v>#REF!</v>
      </c>
      <c r="V157" s="182" t="e">
        <f t="shared" si="73"/>
        <v>#REF!</v>
      </c>
      <c r="W157" s="182" t="e">
        <f t="shared" si="73"/>
        <v>#REF!</v>
      </c>
      <c r="X157" s="182" t="e">
        <f t="shared" si="73"/>
        <v>#REF!</v>
      </c>
      <c r="Y157" s="182" t="e">
        <f t="shared" si="73"/>
        <v>#REF!</v>
      </c>
      <c r="Z157" s="182" t="e">
        <f t="shared" si="73"/>
        <v>#REF!</v>
      </c>
      <c r="AA157" s="182" t="e">
        <f t="shared" si="73"/>
        <v>#REF!</v>
      </c>
      <c r="AB157" s="182" t="e">
        <f t="shared" si="73"/>
        <v>#REF!</v>
      </c>
      <c r="AC157" s="182" t="e">
        <f t="shared" si="73"/>
        <v>#REF!</v>
      </c>
      <c r="AD157" s="182" t="e">
        <f t="shared" si="73"/>
        <v>#REF!</v>
      </c>
      <c r="AE157" s="182" t="e">
        <f t="shared" si="73"/>
        <v>#REF!</v>
      </c>
      <c r="AF157" s="182" t="e">
        <f t="shared" si="73"/>
        <v>#REF!</v>
      </c>
      <c r="AG157" s="182" t="e">
        <f t="shared" si="73"/>
        <v>#REF!</v>
      </c>
      <c r="AH157" s="182" t="e">
        <f t="shared" si="73"/>
        <v>#REF!</v>
      </c>
      <c r="AI157" s="182" t="e">
        <f t="shared" si="73"/>
        <v>#REF!</v>
      </c>
      <c r="AJ157" s="182" t="e">
        <f t="shared" si="73"/>
        <v>#REF!</v>
      </c>
      <c r="AK157" s="182" t="e">
        <f t="shared" si="73"/>
        <v>#REF!</v>
      </c>
      <c r="AL157" s="182" t="e">
        <f t="shared" si="73"/>
        <v>#REF!</v>
      </c>
      <c r="AM157" s="182" t="e">
        <f t="shared" si="73"/>
        <v>#REF!</v>
      </c>
      <c r="AN157" s="182" t="e">
        <f t="shared" si="73"/>
        <v>#REF!</v>
      </c>
      <c r="AO157" s="182" t="e">
        <f t="shared" si="73"/>
        <v>#REF!</v>
      </c>
      <c r="AP157" s="182" t="e">
        <f t="shared" si="73"/>
        <v>#REF!</v>
      </c>
      <c r="AQ157" s="182" t="e">
        <f t="shared" si="73"/>
        <v>#REF!</v>
      </c>
      <c r="AR157" s="182" t="e">
        <f t="shared" si="73"/>
        <v>#REF!</v>
      </c>
      <c r="AS157" s="182" t="e">
        <f t="shared" si="73"/>
        <v>#REF!</v>
      </c>
      <c r="AT157" s="182" t="e">
        <f t="shared" si="73"/>
        <v>#REF!</v>
      </c>
      <c r="AU157" s="182" t="e">
        <f t="shared" si="73"/>
        <v>#REF!</v>
      </c>
      <c r="AV157" s="182" t="e">
        <f t="shared" si="73"/>
        <v>#REF!</v>
      </c>
      <c r="AW157" s="182" t="e">
        <f t="shared" si="73"/>
        <v>#REF!</v>
      </c>
      <c r="AX157" s="182" t="e">
        <f t="shared" si="73"/>
        <v>#REF!</v>
      </c>
      <c r="AY157" s="182" t="e">
        <f t="shared" si="73"/>
        <v>#REF!</v>
      </c>
      <c r="AZ157" s="182" t="e">
        <f t="shared" si="73"/>
        <v>#REF!</v>
      </c>
      <c r="BA157" s="182" t="e">
        <f t="shared" si="73"/>
        <v>#REF!</v>
      </c>
      <c r="BB157" s="182" t="e">
        <f t="shared" si="73"/>
        <v>#REF!</v>
      </c>
      <c r="BC157" s="182" t="e">
        <f t="shared" si="73"/>
        <v>#REF!</v>
      </c>
      <c r="BD157" s="182" t="e">
        <f t="shared" si="73"/>
        <v>#REF!</v>
      </c>
      <c r="BE157" s="158" t="e">
        <f t="shared" ref="BE157" si="74">SUM(G157:BD157)</f>
        <v>#REF!</v>
      </c>
      <c r="BF157" s="160" t="e">
        <f t="shared" si="66"/>
        <v>#REF!</v>
      </c>
    </row>
    <row r="158" spans="2:58" ht="26.25" x14ac:dyDescent="0.25">
      <c r="D158" s="153"/>
      <c r="E158" s="153"/>
      <c r="F158" s="153"/>
      <c r="AB158" s="253"/>
      <c r="AC158" s="254"/>
      <c r="BE158"/>
      <c r="BF158" s="159"/>
    </row>
    <row r="160" spans="2:58" s="2" customFormat="1" x14ac:dyDescent="0.25">
      <c r="B160" s="280"/>
      <c r="C160" s="279"/>
      <c r="D160" s="268"/>
      <c r="E160" s="268"/>
      <c r="F160" s="268"/>
      <c r="G160" s="269"/>
      <c r="H160" s="279"/>
      <c r="I160" s="268"/>
      <c r="J160" s="268"/>
      <c r="K160" s="268"/>
      <c r="L160" s="269"/>
      <c r="M160" s="279"/>
      <c r="N160" s="268"/>
      <c r="O160" s="269"/>
      <c r="P160" s="267"/>
      <c r="Q160" s="268"/>
      <c r="R160" s="269"/>
      <c r="S160" s="279"/>
      <c r="T160" s="307"/>
      <c r="U160" s="268"/>
      <c r="V160" s="268"/>
      <c r="W160" s="269"/>
      <c r="X160" s="279"/>
      <c r="Y160" s="268"/>
      <c r="Z160" s="279"/>
      <c r="AA160" s="268"/>
      <c r="AB160" s="35"/>
      <c r="AC160" s="5"/>
      <c r="AP160" s="2">
        <f>6.5+5.5+6.5+7.75+6.5+6.5</f>
        <v>39.25</v>
      </c>
      <c r="BE160" s="183"/>
    </row>
    <row r="161" spans="2:57" x14ac:dyDescent="0.25">
      <c r="B161" s="281"/>
      <c r="C161" s="270"/>
      <c r="D161" s="271"/>
      <c r="E161" s="271"/>
      <c r="F161" s="271"/>
      <c r="G161" s="272"/>
      <c r="H161" s="270"/>
      <c r="I161" s="271"/>
      <c r="J161" s="271"/>
      <c r="K161" s="271"/>
      <c r="L161" s="272"/>
      <c r="M161" s="270"/>
      <c r="N161" s="271"/>
      <c r="O161" s="272"/>
      <c r="P161" s="273"/>
      <c r="Q161" s="274"/>
      <c r="R161" s="275"/>
      <c r="S161" s="276"/>
      <c r="T161" s="277"/>
      <c r="U161" s="277"/>
      <c r="V161" s="277"/>
      <c r="W161" s="278"/>
      <c r="X161" s="270"/>
      <c r="Y161" s="271"/>
      <c r="Z161" s="276"/>
      <c r="AA161" s="277"/>
      <c r="AB161" s="33"/>
      <c r="AC161" s="34"/>
      <c r="BE161" s="184"/>
    </row>
  </sheetData>
  <mergeCells count="187">
    <mergeCell ref="B2:D2"/>
    <mergeCell ref="C3:D3"/>
    <mergeCell ref="C4:D4"/>
    <mergeCell ref="C5:D5"/>
    <mergeCell ref="C6:D6"/>
    <mergeCell ref="C7:D7"/>
    <mergeCell ref="C8:D8"/>
    <mergeCell ref="C9:D9"/>
    <mergeCell ref="C10:D10"/>
    <mergeCell ref="B53:D53"/>
    <mergeCell ref="B11:B13"/>
    <mergeCell ref="C11:D11"/>
    <mergeCell ref="C12:D12"/>
    <mergeCell ref="C13:D13"/>
    <mergeCell ref="B36:D36"/>
    <mergeCell ref="C37:D37"/>
    <mergeCell ref="C38:D38"/>
    <mergeCell ref="C27:D27"/>
    <mergeCell ref="C28:D28"/>
    <mergeCell ref="C29:D29"/>
    <mergeCell ref="C30:D30"/>
    <mergeCell ref="B31:B34"/>
    <mergeCell ref="C31:D31"/>
    <mergeCell ref="C32:D32"/>
    <mergeCell ref="C33:D33"/>
    <mergeCell ref="C34:D34"/>
    <mergeCell ref="C17:D17"/>
    <mergeCell ref="B19:D19"/>
    <mergeCell ref="C20:D20"/>
    <mergeCell ref="C21:D21"/>
    <mergeCell ref="C22:D22"/>
    <mergeCell ref="C23:D23"/>
    <mergeCell ref="C24:D24"/>
    <mergeCell ref="C93:D93"/>
    <mergeCell ref="C94:D94"/>
    <mergeCell ref="C95:D95"/>
    <mergeCell ref="C74:D74"/>
    <mergeCell ref="C75:D75"/>
    <mergeCell ref="C76:D76"/>
    <mergeCell ref="C77:D77"/>
    <mergeCell ref="C78:D78"/>
    <mergeCell ref="C79:D79"/>
    <mergeCell ref="C80:D80"/>
    <mergeCell ref="C81:D81"/>
    <mergeCell ref="B84:B85"/>
    <mergeCell ref="C84:D84"/>
    <mergeCell ref="C85:D85"/>
    <mergeCell ref="B87:D87"/>
    <mergeCell ref="C88:D88"/>
    <mergeCell ref="C89:D89"/>
    <mergeCell ref="C90:D90"/>
    <mergeCell ref="C91:D91"/>
    <mergeCell ref="C92:D92"/>
    <mergeCell ref="Q121:V121"/>
    <mergeCell ref="W121:AA121"/>
    <mergeCell ref="Q122:V122"/>
    <mergeCell ref="W122:AA122"/>
    <mergeCell ref="Q123:V123"/>
    <mergeCell ref="W123:AA123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26:D26"/>
    <mergeCell ref="B14:B17"/>
    <mergeCell ref="C14:D14"/>
    <mergeCell ref="C15:D15"/>
    <mergeCell ref="C16:D16"/>
    <mergeCell ref="C49:D49"/>
    <mergeCell ref="B50:B51"/>
    <mergeCell ref="C50:D50"/>
    <mergeCell ref="C51:D51"/>
    <mergeCell ref="B28:B30"/>
    <mergeCell ref="B48:B49"/>
    <mergeCell ref="C48:D4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25:D25"/>
    <mergeCell ref="C54:D54"/>
    <mergeCell ref="C55:D55"/>
    <mergeCell ref="C56:D56"/>
    <mergeCell ref="C57:D57"/>
    <mergeCell ref="C58:D58"/>
    <mergeCell ref="C59:D59"/>
    <mergeCell ref="C60:D60"/>
    <mergeCell ref="C61:D61"/>
    <mergeCell ref="B82:B83"/>
    <mergeCell ref="C82:D82"/>
    <mergeCell ref="C83:D83"/>
    <mergeCell ref="B70:D70"/>
    <mergeCell ref="C71:D71"/>
    <mergeCell ref="C72:D72"/>
    <mergeCell ref="B67:B68"/>
    <mergeCell ref="C67:D67"/>
    <mergeCell ref="C68:D68"/>
    <mergeCell ref="C73:D73"/>
    <mergeCell ref="C63:D63"/>
    <mergeCell ref="C64:D64"/>
    <mergeCell ref="C65:D65"/>
    <mergeCell ref="C66:D66"/>
    <mergeCell ref="C62:D62"/>
    <mergeCell ref="C96:D96"/>
    <mergeCell ref="C97:D97"/>
    <mergeCell ref="C98:D98"/>
    <mergeCell ref="B116:B117"/>
    <mergeCell ref="C116:D116"/>
    <mergeCell ref="C117:D117"/>
    <mergeCell ref="B118:B119"/>
    <mergeCell ref="C118:D118"/>
    <mergeCell ref="C119:D119"/>
    <mergeCell ref="B104:D104"/>
    <mergeCell ref="C105:D105"/>
    <mergeCell ref="C106:D106"/>
    <mergeCell ref="B99:B100"/>
    <mergeCell ref="C99:D99"/>
    <mergeCell ref="C100:D100"/>
    <mergeCell ref="B101:B102"/>
    <mergeCell ref="C101:D101"/>
    <mergeCell ref="C102:D102"/>
    <mergeCell ref="B121:B124"/>
    <mergeCell ref="C121:I121"/>
    <mergeCell ref="K121:P121"/>
    <mergeCell ref="C122:I122"/>
    <mergeCell ref="K122:P122"/>
    <mergeCell ref="C123:I123"/>
    <mergeCell ref="K123:P123"/>
    <mergeCell ref="C124:I124"/>
    <mergeCell ref="K124:P124"/>
    <mergeCell ref="Q124:V124"/>
    <mergeCell ref="W124:AA124"/>
    <mergeCell ref="B126:D126"/>
    <mergeCell ref="B127:B157"/>
    <mergeCell ref="C127:C128"/>
    <mergeCell ref="BF127:BF128"/>
    <mergeCell ref="BF129:BF130"/>
    <mergeCell ref="C131:C132"/>
    <mergeCell ref="BF131:BF132"/>
    <mergeCell ref="C133:C134"/>
    <mergeCell ref="BF133:BF134"/>
    <mergeCell ref="C135:C136"/>
    <mergeCell ref="BF135:BF136"/>
    <mergeCell ref="C137:C138"/>
    <mergeCell ref="BF137:BF138"/>
    <mergeCell ref="BF139:BF140"/>
    <mergeCell ref="C141:C142"/>
    <mergeCell ref="BF141:BF142"/>
    <mergeCell ref="C145:C146"/>
    <mergeCell ref="BF145:BF146"/>
    <mergeCell ref="BF147:BF148"/>
    <mergeCell ref="C149:C150"/>
    <mergeCell ref="BF149:BF150"/>
    <mergeCell ref="C151:C152"/>
    <mergeCell ref="BF151:BF152"/>
    <mergeCell ref="C153:C154"/>
    <mergeCell ref="BF153:BF154"/>
    <mergeCell ref="C155:C156"/>
    <mergeCell ref="BF155:BF156"/>
    <mergeCell ref="C147:C148"/>
    <mergeCell ref="C157:D157"/>
    <mergeCell ref="AB158:AC158"/>
    <mergeCell ref="B160:B161"/>
    <mergeCell ref="C160:G160"/>
    <mergeCell ref="H160:L160"/>
    <mergeCell ref="M160:O160"/>
    <mergeCell ref="P160:R160"/>
    <mergeCell ref="S160:W160"/>
    <mergeCell ref="X160:Y160"/>
    <mergeCell ref="Z160:AA160"/>
    <mergeCell ref="C161:G161"/>
    <mergeCell ref="H161:L161"/>
    <mergeCell ref="M161:O161"/>
    <mergeCell ref="P161:R161"/>
    <mergeCell ref="S161:W161"/>
    <mergeCell ref="X161:Y161"/>
    <mergeCell ref="Z161:AA161"/>
  </mergeCells>
  <conditionalFormatting sqref="AA109:AC109 AA104:BD108 AD109:BD110 F110:AC110 F104:Z109 H106:AA106 E22 E56:F56 E90:F90 E73:F73 F2:BD15 E27:F27 F19:BD32 E27:E30 E9:F16 F36:BD49 F53:BD66 F70:BD83 F111:BD117 F87:BD100">
    <cfRule type="cellIs" dxfId="65" priority="71" operator="equal">
      <formula>"c"</formula>
    </cfRule>
    <cfRule type="cellIs" dxfId="64" priority="72" operator="equal">
      <formula>"r"</formula>
    </cfRule>
  </conditionalFormatting>
  <conditionalFormatting sqref="E38:F38 E37:AB37 E3:Y3 E20:W20 E71:W71 E88:Z88 E22:F22 E56:F56 E90:F90 E73:F73 G3:BD16 G20:BD33 E27:F27 F28:F30 E27:E30 G37:BD50 G54:BD67 G71:BD84 E105:BD118 E54:Z54 E9:F16 G88:BD101">
    <cfRule type="cellIs" dxfId="63" priority="69" operator="equal">
      <formula>"m"</formula>
    </cfRule>
    <cfRule type="cellIs" dxfId="62" priority="70" operator="equal">
      <formula>"b"</formula>
    </cfRule>
  </conditionalFormatting>
  <conditionalFormatting sqref="C3:C8 D3:D7 C20:D25 C37:D42 C54:D59 C71:D76 C88:D93 C105:D110">
    <cfRule type="cellIs" dxfId="61" priority="66" operator="equal">
      <formula>"c"</formula>
    </cfRule>
  </conditionalFormatting>
  <conditionalFormatting sqref="C7:D11 C24:D28 C41:D45 C58:D62 C75:D79 C92:D96 C109:D113 B3:B6 B20:B23 B37:B40 B54:B57 B71:B74 B88:B91 B105:B108">
    <cfRule type="cellIs" dxfId="60" priority="58" operator="equal">
      <formula>"BCH"</formula>
    </cfRule>
    <cfRule type="cellIs" dxfId="59" priority="59" operator="equal">
      <formula>"c"</formula>
    </cfRule>
  </conditionalFormatting>
  <conditionalFormatting sqref="A1:XFD1048576">
    <cfRule type="cellIs" dxfId="58" priority="25" operator="equal">
      <formula>"BCH"</formula>
    </cfRule>
  </conditionalFormatting>
  <conditionalFormatting sqref="E38:F38 E54:F54 E71:F71 E88:F88 E91:F91 E20:X20 E57:F57 E74:F74 E3:Z3 G37:BD50 E105:BD118 G4:Z16 AA3:BD16 G21:X22 E28:X29 G24:X27 G30:X33 E23:BD23 Y20:BD22 Y24:BD33 G54:BD67 G71:BD84 E97:F97 G88:BD101">
    <cfRule type="cellIs" dxfId="57" priority="7" operator="equal">
      <formula>"m"</formula>
    </cfRule>
    <cfRule type="cellIs" dxfId="56" priority="8" operator="equal">
      <formula>"b"</formula>
    </cfRule>
  </conditionalFormatting>
  <conditionalFormatting sqref="AJ6">
    <cfRule type="cellIs" dxfId="55" priority="6" operator="equal">
      <formula>"c"</formula>
    </cfRule>
  </conditionalFormatting>
  <conditionalFormatting sqref="C133 C157:C1048576 C155 C143:C145 C149:C153 C147 B158:B1048576 C1:C131 A1:A1048576 B1:B127 C139:C141 C135 C137 D1:XFD1048576">
    <cfRule type="cellIs" dxfId="54" priority="1" operator="equal">
      <formula>"D/MG"</formula>
    </cfRule>
    <cfRule type="cellIs" dxfId="53" priority="2" operator="equal">
      <formula>"DPH"</formula>
    </cfRule>
    <cfRule type="cellIs" dxfId="52" priority="3" operator="equal">
      <formula>"l"</formula>
    </cfRule>
    <cfRule type="cellIs" dxfId="51" priority="4" operator="equal">
      <formula>"s"</formula>
    </cfRule>
    <cfRule type="cellIs" dxfId="50" priority="5" operator="equal">
      <formula>"f"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AJ27"/>
  <sheetViews>
    <sheetView showZeros="0" tabSelected="1" workbookViewId="0"/>
  </sheetViews>
  <sheetFormatPr baseColWidth="10" defaultRowHeight="15.75" x14ac:dyDescent="0.25"/>
  <cols>
    <col min="2" max="2" width="5.875" style="1" bestFit="1" customWidth="1"/>
    <col min="3" max="3" width="0.125" style="1" customWidth="1"/>
    <col min="4" max="4" width="4.875" style="1" bestFit="1" customWidth="1"/>
    <col min="5" max="5" width="2.875" style="1" hidden="1" customWidth="1"/>
    <col min="6" max="6" width="6.125" style="1" bestFit="1" customWidth="1"/>
    <col min="7" max="7" width="5.75" style="1" customWidth="1"/>
    <col min="8" max="8" width="10.625" style="1" hidden="1" customWidth="1"/>
    <col min="9" max="9" width="4.875" style="1" bestFit="1" customWidth="1"/>
    <col min="10" max="10" width="10.625" style="1" hidden="1" customWidth="1"/>
    <col min="11" max="11" width="6.125" style="1" bestFit="1" customWidth="1"/>
    <col min="12" max="12" width="4.375" style="1" bestFit="1" customWidth="1"/>
    <col min="13" max="13" width="10.625" style="1" hidden="1" customWidth="1"/>
    <col min="14" max="14" width="4.625" style="1" customWidth="1"/>
    <col min="15" max="15" width="11.75" style="1" hidden="1" customWidth="1"/>
    <col min="16" max="16" width="6.125" style="1" bestFit="1" customWidth="1"/>
    <col min="17" max="17" width="5.875" style="1" customWidth="1"/>
    <col min="18" max="18" width="0.25" style="1" customWidth="1"/>
    <col min="19" max="19" width="4.875" style="1" bestFit="1" customWidth="1"/>
    <col min="20" max="20" width="10.625" style="1" hidden="1" customWidth="1"/>
    <col min="21" max="21" width="6.125" style="1" bestFit="1" customWidth="1"/>
    <col min="22" max="22" width="4.25" style="1" customWidth="1"/>
    <col min="23" max="23" width="10.625" style="1" hidden="1" customWidth="1"/>
    <col min="24" max="24" width="4.875" style="1" bestFit="1" customWidth="1"/>
    <col min="25" max="25" width="10.625" style="1" hidden="1" customWidth="1"/>
    <col min="26" max="26" width="6.125" style="1" bestFit="1" customWidth="1"/>
    <col min="27" max="27" width="5.25" style="1" customWidth="1"/>
    <col min="28" max="28" width="10.625" style="1" hidden="1" customWidth="1"/>
    <col min="29" max="29" width="5.875" style="1" bestFit="1" customWidth="1"/>
    <col min="30" max="30" width="10.625" style="1" hidden="1" customWidth="1"/>
    <col min="31" max="31" width="6.125" style="1" bestFit="1" customWidth="1"/>
    <col min="32" max="32" width="4.5" style="1" customWidth="1"/>
    <col min="33" max="33" width="10.625" style="1" hidden="1" customWidth="1"/>
    <col min="34" max="34" width="9.125" style="1" customWidth="1"/>
    <col min="35" max="35" width="10.625" style="1" hidden="1" customWidth="1"/>
    <col min="36" max="36" width="10.625" style="1" customWidth="1"/>
  </cols>
  <sheetData>
    <row r="1" spans="1:36" ht="21" x14ac:dyDescent="0.25">
      <c r="B1" s="209" t="s">
        <v>215</v>
      </c>
      <c r="C1" s="209"/>
      <c r="D1" s="209"/>
      <c r="E1" s="209"/>
      <c r="F1" s="209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29"/>
      <c r="AH1" s="229"/>
      <c r="AI1" s="229"/>
      <c r="AJ1" s="230"/>
    </row>
    <row r="2" spans="1:36" ht="16.5" thickBot="1" x14ac:dyDescent="0.3">
      <c r="B2" s="211" t="s">
        <v>186</v>
      </c>
      <c r="C2" s="211"/>
      <c r="D2" s="211"/>
      <c r="E2" s="211"/>
      <c r="F2" s="211"/>
      <c r="G2" s="211" t="s">
        <v>185</v>
      </c>
      <c r="H2" s="211"/>
      <c r="I2" s="211"/>
      <c r="J2" s="211"/>
      <c r="K2" s="211"/>
      <c r="L2" s="211" t="s">
        <v>184</v>
      </c>
      <c r="M2" s="211"/>
      <c r="N2" s="211"/>
      <c r="O2" s="211"/>
      <c r="P2" s="211"/>
      <c r="Q2" s="211" t="s">
        <v>183</v>
      </c>
      <c r="R2" s="211"/>
      <c r="S2" s="211"/>
      <c r="T2" s="211"/>
      <c r="U2" s="211"/>
      <c r="V2" s="211" t="s">
        <v>187</v>
      </c>
      <c r="W2" s="211"/>
      <c r="X2" s="211"/>
      <c r="Y2" s="211"/>
      <c r="Z2" s="211"/>
      <c r="AA2" s="211" t="s">
        <v>188</v>
      </c>
      <c r="AB2" s="211"/>
      <c r="AC2" s="211"/>
      <c r="AD2" s="211"/>
      <c r="AE2" s="211"/>
      <c r="AF2" s="228" t="s">
        <v>214</v>
      </c>
      <c r="AG2" s="228"/>
      <c r="AH2" s="212"/>
      <c r="AI2" s="212"/>
      <c r="AJ2" s="231"/>
    </row>
    <row r="3" spans="1:36" ht="16.5" thickTop="1" x14ac:dyDescent="0.25">
      <c r="A3" s="233" t="s">
        <v>200</v>
      </c>
      <c r="B3" s="234" t="str">
        <f ca="1">IFERROR(HLOOKUP("z^z",OFFSET('semaine paire (sans samedi pm)'!$B$1, MATCH($A3,OFFSET('semaine paire (sans samedi pm)'!$B$1,MATCH(B$2,'semaine paire (sans samedi pm)'!$B$1:$B$120,0)-1,1,12,1),0)-1+MATCH(B$2,'semaine paire (sans samedi pm)'!$B$1:$B$120,0)-1,3,1,52),1,1),"")</f>
        <v>F</v>
      </c>
      <c r="C3" s="235" t="str">
        <f ca="1">IFERROR(OFFSET('semaine paire (sans samedi pm)'!$D$2,,MATCH(B3,OFFSET('semaine paire (sans samedi pm)'!$B$1, MATCH($A3,OFFSET('semaine paire (sans samedi pm)'!$B$1,MATCH(B$2,'semaine paire (sans samedi pm)'!$B$1:$B$120,0)-1,1,12,1),0)-1+MATCH(B$2,'semaine paire (sans samedi pm)'!$B$1:$B$120,0)-1,3,1,52),0)),"")</f>
        <v>6h30-6h45</v>
      </c>
      <c r="D3" s="236" t="str">
        <f ca="1">IF(C3&lt;&gt;"",LEFT(C3,FIND("-",C3)-1),"")</f>
        <v>6h30</v>
      </c>
      <c r="E3" s="236" t="str">
        <f ca="1">IFERROR(OFFSET('semaine paire (sans samedi pm)'!$D$2,,MATCH("z^z",OFFSET('semaine paire (sans samedi pm)'!$B$1, MATCH($A3,OFFSET('semaine paire (sans samedi pm)'!$B$1,MATCH(B$2,'semaine paire (sans samedi pm)'!$B$1:$B$120,0)-1,1,12,1),0)-1+MATCH(B$2,'semaine paire (sans samedi pm)'!$B$1:$B$120,0)-1,3,1,52), 1)),"")</f>
        <v>12h30-12H45</v>
      </c>
      <c r="F3" s="236" t="str">
        <f ca="1">IF(E3&lt;&gt;"",MID(E3,FIND("-",E3)+1,10),"")</f>
        <v>12H45</v>
      </c>
      <c r="G3" s="237" t="str">
        <f ca="1">IFERROR(HLOOKUP("z^z",OFFSET('semaine paire (sans samedi pm)'!$B$1, MATCH($A3,OFFSET('semaine paire (sans samedi pm)'!$B$1,MATCH(G$2,'semaine paire (sans samedi pm)'!$B$1:$B$120,0)-1,1,12,1),0)-1+MATCH(G$2,'semaine paire (sans samedi pm)'!$B$1:$B$120,0)-1,3,1,52),1,1),"")</f>
        <v>F</v>
      </c>
      <c r="H3" s="237" t="str">
        <f ca="1">IFERROR(OFFSET('semaine paire (sans samedi pm)'!$D$2,,MATCH(G3,OFFSET('semaine paire (sans samedi pm)'!$B$1, MATCH($A3,OFFSET('semaine paire (sans samedi pm)'!$B$1,MATCH(G$2,'semaine paire (sans samedi pm)'!$B$1:$B$120,0)-1,1,12,1),0)-1+MATCH(G$2,'semaine paire (sans samedi pm)'!$B$1:$B$120,0)-1,3,1,52),0)),"")</f>
        <v>6h30-6h45</v>
      </c>
      <c r="I3" s="236" t="str">
        <f ca="1">IF(H3&lt;&gt;"",LEFT(H3,FIND("-",H3)-1),"")</f>
        <v>6h30</v>
      </c>
      <c r="J3" s="236" t="str">
        <f ca="1">IFERROR(OFFSET('semaine paire (sans samedi pm)'!$D$2,,MATCH("z^z",OFFSET('semaine paire (sans samedi pm)'!$B$1, MATCH($A3,OFFSET('semaine paire (sans samedi pm)'!$B$1,MATCH(G$2,'semaine paire (sans samedi pm)'!$B$1:$B$120,0)-1,1,12,1),0)-1+MATCH(G$2,'semaine paire (sans samedi pm)'!$B$1:$B$120,0)-1,3,1,52), 1)),"")</f>
        <v>11h45-12H</v>
      </c>
      <c r="K3" s="236" t="str">
        <f ca="1">IF(J3&lt;&gt;"",MID(J3,FIND("-",J3)+1,10),"")</f>
        <v>12H</v>
      </c>
      <c r="L3" s="237" t="str">
        <f ca="1">IFERROR(HLOOKUP("z^z",OFFSET('semaine paire (sans samedi pm)'!$B$1, MATCH($A3,OFFSET('semaine paire (sans samedi pm)'!$B$1,MATCH(L$2,'semaine paire (sans samedi pm)'!$B$1:$B$120,0)-1,1,12,1),0)-1+MATCH(L$2,'semaine paire (sans samedi pm)'!$B$1:$B$120,0)-1,3,1,52),1,1),"")</f>
        <v>F</v>
      </c>
      <c r="M3" s="237" t="str">
        <f ca="1">IFERROR(OFFSET('semaine paire (sans samedi pm)'!$D$2,,MATCH(L3,OFFSET('semaine paire (sans samedi pm)'!$B$1, MATCH($A3,OFFSET('semaine paire (sans samedi pm)'!$B$1,MATCH(L$2,'semaine paire (sans samedi pm)'!$B$1:$B$120,0)-1,1,12,1),0)-1+MATCH(L$2,'semaine paire (sans samedi pm)'!$B$1:$B$120,0)-1,3,1,52),0)),"")</f>
        <v>6h30-6h45</v>
      </c>
      <c r="N3" s="236" t="str">
        <f ca="1">IF(M3&lt;&gt;"",LEFT(M3,FIND("-",M3)-1),"")</f>
        <v>6h30</v>
      </c>
      <c r="O3" s="236" t="str">
        <f ca="1">IFERROR(OFFSET('semaine paire (sans samedi pm)'!$D$2,,MATCH("z^z",OFFSET('semaine paire (sans samedi pm)'!$B$1, MATCH($A3,OFFSET('semaine paire (sans samedi pm)'!$B$1,MATCH(L$2,'semaine paire (sans samedi pm)'!$B$1:$B$120,0)-1,1,12,1),0)-1+MATCH(L$2,'semaine paire (sans samedi pm)'!$B$1:$B$120,0)-1,3,1,52), 1)),"")</f>
        <v>11h15-11H30</v>
      </c>
      <c r="P3" s="236" t="str">
        <f ca="1">IF(O3&lt;&gt;"",MID(O3,FIND("-",O3)+1,10),"")</f>
        <v>11H30</v>
      </c>
      <c r="Q3" s="237" t="str">
        <f ca="1">IFERROR(HLOOKUP("z^z",OFFSET('semaine paire (sans samedi pm)'!$B$1, MATCH($A3,OFFSET('semaine paire (sans samedi pm)'!$B$1,MATCH(Q$2,'semaine paire (sans samedi pm)'!$B$1:$B$120,0)-1,1,12,1),0)-1+MATCH(Q$2,'semaine paire (sans samedi pm)'!$B$1:$B$120,0)-1,3,1,52),1,1),"")</f>
        <v>F</v>
      </c>
      <c r="R3" s="237" t="str">
        <f ca="1">IFERROR(OFFSET('semaine paire (sans samedi pm)'!$D$2,,MATCH(Q3,OFFSET('semaine paire (sans samedi pm)'!$B$1, MATCH($A3,OFFSET('semaine paire (sans samedi pm)'!$B$1,MATCH(Q$2,'semaine paire (sans samedi pm)'!$B$1:$B$120,0)-1,1,12,1),0)-1+MATCH(Q$2,'semaine paire (sans samedi pm)'!$B$1:$B$120,0)-1,3,1,52),0)),"")</f>
        <v>6h30-6h45</v>
      </c>
      <c r="S3" s="236" t="str">
        <f ca="1">IF(R3&lt;&gt;"",LEFT(R3,FIND("-",R3)-1),"")</f>
        <v>6h30</v>
      </c>
      <c r="T3" s="236" t="str">
        <f ca="1">IFERROR(OFFSET('semaine paire (sans samedi pm)'!$D$2,,MATCH("z^z",OFFSET('semaine paire (sans samedi pm)'!$B$1, MATCH($A3,OFFSET('semaine paire (sans samedi pm)'!$B$1,MATCH(Q$2,'semaine paire (sans samedi pm)'!$B$1:$B$120,0)-1,1,12,1),0)-1+MATCH(Q$2,'semaine paire (sans samedi pm)'!$B$1:$B$120,0)-1,3,1,52), 1)),"")</f>
        <v>12h45-13H</v>
      </c>
      <c r="U3" s="236" t="str">
        <f ca="1">IF(T3&lt;&gt;"",MID(T3,FIND("-",T3)+1,10),"")</f>
        <v>13H</v>
      </c>
      <c r="V3" s="237" t="str">
        <f ca="1">IFERROR(HLOOKUP("z^z",OFFSET('semaine paire (sans samedi pm)'!$B$1, MATCH($A3,OFFSET('semaine paire (sans samedi pm)'!$B$1,MATCH(V$2,'semaine paire (sans samedi pm)'!$B$1:$B$120,0)-1,1,12,1),0)-1+MATCH(V$2,'semaine paire (sans samedi pm)'!$B$1:$B$120,0)-1,3,1,52),1,1),"")</f>
        <v>F</v>
      </c>
      <c r="W3" s="237" t="str">
        <f ca="1">IFERROR(OFFSET('semaine paire (sans samedi pm)'!$D$2,,MATCH(V3,OFFSET('semaine paire (sans samedi pm)'!$B$1, MATCH($A3,OFFSET('semaine paire (sans samedi pm)'!$B$1,MATCH(V$2,'semaine paire (sans samedi pm)'!$B$1:$B$120,0)-1,1,12,1),0)-1+MATCH(V$2,'semaine paire (sans samedi pm)'!$B$1:$B$120,0)-1,3,1,52),0)),"")</f>
        <v>6h30-6h45</v>
      </c>
      <c r="X3" s="236" t="str">
        <f ca="1">IF(W3&lt;&gt;"",LEFT(W3,FIND("-",W3)-1),"")</f>
        <v>6h30</v>
      </c>
      <c r="Y3" s="236" t="str">
        <f ca="1">IFERROR(OFFSET('semaine paire (sans samedi pm)'!$D$2,,MATCH("z^z",OFFSET('semaine paire (sans samedi pm)'!$B$1, MATCH($A3,OFFSET('semaine paire (sans samedi pm)'!$B$1,MATCH(V$2,'semaine paire (sans samedi pm)'!$B$1:$B$120,0)-1,1,12,1),0)-1+MATCH(V$2,'semaine paire (sans samedi pm)'!$B$1:$B$120,0)-1,3,1,52), 1)),"")</f>
        <v>16h45-17h</v>
      </c>
      <c r="Z3" s="236" t="str">
        <f ca="1">IF(Y3&lt;&gt;"",MID(Y3,FIND("-",Y3)+1,10),"")</f>
        <v>17h</v>
      </c>
      <c r="AA3" s="237" t="str">
        <f ca="1">IFERROR(HLOOKUP("z^z",OFFSET('semaine paire (sans samedi pm)'!$B$1, MATCH($A3,OFFSET('semaine paire (sans samedi pm)'!$B$1,MATCH(AA$2,'semaine paire (sans samedi pm)'!$B$1:$B$120,0)-1,1,12,1),0)-1+MATCH(AA$2,'semaine paire (sans samedi pm)'!$B$1:$B$120,0)-1,3,1,52),1,1),"")</f>
        <v>F</v>
      </c>
      <c r="AB3" s="237" t="str">
        <f ca="1">IFERROR(OFFSET('semaine paire (sans samedi pm)'!$D$2,,MATCH(AA3,OFFSET('semaine paire (sans samedi pm)'!$B$1, MATCH($A3,OFFSET('semaine paire (sans samedi pm)'!$B$1,MATCH(AA$2,'semaine paire (sans samedi pm)'!$B$1:$B$120,0)-1,1,12,1),0)-1+MATCH(AA$2,'semaine paire (sans samedi pm)'!$B$1:$B$120,0)-1,3,1,52),0)),"")</f>
        <v>6h30-6h45</v>
      </c>
      <c r="AC3" s="236" t="str">
        <f ca="1">IF(AB3&lt;&gt;"",LEFT(AB3,FIND("-",AB3)-1),"")</f>
        <v>6h30</v>
      </c>
      <c r="AD3" s="236" t="str">
        <f ca="1">IFERROR(OFFSET('semaine paire (sans samedi pm)'!$D$2,,MATCH("z^z",OFFSET('semaine paire (sans samedi pm)'!$B$1, MATCH($A3,OFFSET('semaine paire (sans samedi pm)'!$B$1,MATCH(AA$2,'semaine paire (sans samedi pm)'!$B$1:$B$120,0)-1,1,12,1),0)-1+MATCH(AA$2,'semaine paire (sans samedi pm)'!$B$1:$B$120,0)-1,3,1,52), 1)),"")</f>
        <v>12h15-12H30</v>
      </c>
      <c r="AE3" s="236" t="str">
        <f ca="1">IF(AD3&lt;&gt;"",MID(AD3,FIND("-",AD3)+1,10),"")</f>
        <v>12H30</v>
      </c>
      <c r="AF3" s="237" t="str">
        <f ca="1">IFERROR(HLOOKUP("z^z",OFFSET('semaine paire (sans samedi pm)'!$B$1, MATCH($A3,OFFSET('semaine paire (sans samedi pm)'!$B$1,MATCH(AF$2,'semaine paire (sans samedi pm)'!$B$1:$B$120,0)-1,1,12,1),0)-1+MATCH(AF$2,'semaine paire (sans samedi pm)'!$B$1:$B$120,0)-1,3,1,52),1,1),"")</f>
        <v/>
      </c>
      <c r="AG3" s="237" t="str">
        <f ca="1">IFERROR(OFFSET('semaine paire (sans samedi pm)'!$D$2,,MATCH(AF3,OFFSET('semaine paire (sans samedi pm)'!$B$1, MATCH($A3,OFFSET('semaine paire (sans samedi pm)'!$B$1,MATCH(AF$2,'semaine paire (sans samedi pm)'!$B$1:$B$120,0)-1,1,12,1),0)-1+MATCH(AF$2,'semaine paire (sans samedi pm)'!$B$1:$B$120,0)-1,3,1,52),0)),"")</f>
        <v/>
      </c>
      <c r="AH3" s="236" t="str">
        <f ca="1">IF(AG3&lt;&gt;"",LEFT(AG3,FIND("-",AG3)-1),"")</f>
        <v/>
      </c>
      <c r="AI3" s="236" t="str">
        <f ca="1">IFERROR(OFFSET('semaine paire (sans samedi pm)'!$D$2,,MATCH("z^z",OFFSET('semaine paire (sans samedi pm)'!$B$1, MATCH($A3,OFFSET('semaine paire (sans samedi pm)'!$B$1,MATCH(AF$2,'semaine paire (sans samedi pm)'!$B$1:$B$120,0)-1,1,12,1),0)-1+MATCH(AF$2,'semaine paire (sans samedi pm)'!$B$1:$B$120,0)-1,3,1,52), 1)),"")</f>
        <v/>
      </c>
      <c r="AJ3" s="238" t="str">
        <f ca="1">IF(AI3&lt;&gt;"",MID(AI3,FIND("-",AI3)+1,10),"")</f>
        <v/>
      </c>
    </row>
    <row r="4" spans="1:36" x14ac:dyDescent="0.25">
      <c r="A4" s="233" t="s">
        <v>194</v>
      </c>
      <c r="B4" s="239" t="str">
        <f ca="1">IFERROR(HLOOKUP("z^z",OFFSET('semaine paire (sans samedi pm)'!$B$1, MATCH($A4,OFFSET('semaine paire (sans samedi pm)'!$B$1,MATCH(B$2,'semaine paire (sans samedi pm)'!$B$1:$B$120,0)-1,1,12,1),0)-1+MATCH(B$2,'semaine paire (sans samedi pm)'!$B$1:$B$120,0)-1,3,1,52),1,1),"")</f>
        <v>S</v>
      </c>
      <c r="C4" s="240" t="str">
        <f ca="1">IFERROR(OFFSET('semaine paire (sans samedi pm)'!$D$2,,MATCH(B4,OFFSET('semaine paire (sans samedi pm)'!$B$1, MATCH($A4,OFFSET('semaine paire (sans samedi pm)'!$B$1,MATCH(B$2,'semaine paire (sans samedi pm)'!$B$1:$B$120,0)-1,1,12,1),0)-1+MATCH(B$2,'semaine paire (sans samedi pm)'!$B$1:$B$120,0)-1,3,1,52),0)),"")</f>
        <v>7h-7h15</v>
      </c>
      <c r="D4" s="241" t="str">
        <f t="shared" ref="D4:D12" ca="1" si="0">IF(C4&lt;&gt;"",LEFT(C4,FIND("-",C4)-1),"")</f>
        <v>7h</v>
      </c>
      <c r="E4" s="241" t="str">
        <f ca="1">IFERROR(OFFSET('semaine paire (sans samedi pm)'!$D$2,,MATCH("z^z",OFFSET('semaine paire (sans samedi pm)'!$B$1, MATCH($A4,OFFSET('semaine paire (sans samedi pm)'!$B$1,MATCH(B$2,'semaine paire (sans samedi pm)'!$B$1:$B$120,0)-1,1,12,1),0)-1+MATCH(B$2,'semaine paire (sans samedi pm)'!$B$1:$B$120,0)-1,3,1,52), 1)),"")</f>
        <v>12h45-13H</v>
      </c>
      <c r="F4" s="241" t="str">
        <f t="shared" ref="F4:F12" ca="1" si="1">IF(E4&lt;&gt;"",MID(E4,FIND("-",E4)+1,10),"")</f>
        <v>13H</v>
      </c>
      <c r="G4" s="242" t="str">
        <f ca="1">IFERROR(HLOOKUP("z^z",OFFSET('semaine paire (sans samedi pm)'!$B$1, MATCH($A4,OFFSET('semaine paire (sans samedi pm)'!$B$1,MATCH(G$2,'semaine paire (sans samedi pm)'!$B$1:$B$120,0)-1,1,12,1),0)-1+MATCH(G$2,'semaine paire (sans samedi pm)'!$B$1:$B$120,0)-1,3,1,52),1,1),"")</f>
        <v>S</v>
      </c>
      <c r="H4" s="242" t="str">
        <f ca="1">IFERROR(OFFSET('semaine paire (sans samedi pm)'!$D$2,,MATCH(G4,OFFSET('semaine paire (sans samedi pm)'!$B$1, MATCH($A4,OFFSET('semaine paire (sans samedi pm)'!$B$1,MATCH(G$2,'semaine paire (sans samedi pm)'!$B$1:$B$120,0)-1,1,12,1),0)-1+MATCH(G$2,'semaine paire (sans samedi pm)'!$B$1:$B$120,0)-1,3,1,52),0)),"")</f>
        <v>7h-7h15</v>
      </c>
      <c r="I4" s="241" t="str">
        <f t="shared" ref="I4:I12" ca="1" si="2">IF(H4&lt;&gt;"",LEFT(H4,FIND("-",H4)-1),"")</f>
        <v>7h</v>
      </c>
      <c r="J4" s="241" t="str">
        <f ca="1">IFERROR(OFFSET('semaine paire (sans samedi pm)'!$D$2,,MATCH("z^z",OFFSET('semaine paire (sans samedi pm)'!$B$1, MATCH($A4,OFFSET('semaine paire (sans samedi pm)'!$B$1,MATCH(G$2,'semaine paire (sans samedi pm)'!$B$1:$B$120,0)-1,1,12,1),0)-1+MATCH(G$2,'semaine paire (sans samedi pm)'!$B$1:$B$120,0)-1,3,1,52), 1)),"")</f>
        <v>11h45-12H</v>
      </c>
      <c r="K4" s="241" t="str">
        <f t="shared" ref="K4:K12" ca="1" si="3">IF(J4&lt;&gt;"",MID(J4,FIND("-",J4)+1,10),"")</f>
        <v>12H</v>
      </c>
      <c r="L4" s="242" t="str">
        <f ca="1">IFERROR(HLOOKUP("z^z",OFFSET('semaine paire (sans samedi pm)'!$B$1, MATCH($A4,OFFSET('semaine paire (sans samedi pm)'!$B$1,MATCH(L$2,'semaine paire (sans samedi pm)'!$B$1:$B$120,0)-1,1,12,1),0)-1+MATCH(L$2,'semaine paire (sans samedi pm)'!$B$1:$B$120,0)-1,3,1,52),1,1),"")</f>
        <v>S</v>
      </c>
      <c r="M4" s="242" t="str">
        <f ca="1">IFERROR(OFFSET('semaine paire (sans samedi pm)'!$D$2,,MATCH(L4,OFFSET('semaine paire (sans samedi pm)'!$B$1, MATCH($A4,OFFSET('semaine paire (sans samedi pm)'!$B$1,MATCH(L$2,'semaine paire (sans samedi pm)'!$B$1:$B$120,0)-1,1,12,1),0)-1+MATCH(L$2,'semaine paire (sans samedi pm)'!$B$1:$B$120,0)-1,3,1,52),0)),"")</f>
        <v>7h-7h15</v>
      </c>
      <c r="N4" s="241" t="str">
        <f t="shared" ref="N4:N12" ca="1" si="4">IF(M4&lt;&gt;"",LEFT(M4,FIND("-",M4)-1),"")</f>
        <v>7h</v>
      </c>
      <c r="O4" s="241" t="str">
        <f ca="1">IFERROR(OFFSET('semaine paire (sans samedi pm)'!$D$2,,MATCH("z^z",OFFSET('semaine paire (sans samedi pm)'!$B$1, MATCH($A4,OFFSET('semaine paire (sans samedi pm)'!$B$1,MATCH(L$2,'semaine paire (sans samedi pm)'!$B$1:$B$120,0)-1,1,12,1),0)-1+MATCH(L$2,'semaine paire (sans samedi pm)'!$B$1:$B$120,0)-1,3,1,52), 1)),"")</f>
        <v>9h45-10H</v>
      </c>
      <c r="P4" s="241" t="str">
        <f t="shared" ref="P4:P12" ca="1" si="5">IF(O4&lt;&gt;"",MID(O4,FIND("-",O4)+1,10),"")</f>
        <v>10H</v>
      </c>
      <c r="Q4" s="242" t="str">
        <f ca="1">IFERROR(HLOOKUP("z^z",OFFSET('semaine paire (sans samedi pm)'!$B$1, MATCH($A4,OFFSET('semaine paire (sans samedi pm)'!$B$1,MATCH(Q$2,'semaine paire (sans samedi pm)'!$B$1:$B$120,0)-1,1,12,1),0)-1+MATCH(Q$2,'semaine paire (sans samedi pm)'!$B$1:$B$120,0)-1,3,1,52),1,1),"")</f>
        <v>S</v>
      </c>
      <c r="R4" s="242" t="str">
        <f ca="1">IFERROR(OFFSET('semaine paire (sans samedi pm)'!$D$2,,MATCH(Q4,OFFSET('semaine paire (sans samedi pm)'!$B$1, MATCH($A4,OFFSET('semaine paire (sans samedi pm)'!$B$1,MATCH(Q$2,'semaine paire (sans samedi pm)'!$B$1:$B$120,0)-1,1,12,1),0)-1+MATCH(Q$2,'semaine paire (sans samedi pm)'!$B$1:$B$120,0)-1,3,1,52),0)),"")</f>
        <v>7h-7h15</v>
      </c>
      <c r="S4" s="241" t="str">
        <f t="shared" ref="S4:S12" ca="1" si="6">IF(R4&lt;&gt;"",LEFT(R4,FIND("-",R4)-1),"")</f>
        <v>7h</v>
      </c>
      <c r="T4" s="241" t="str">
        <f ca="1">IFERROR(OFFSET('semaine paire (sans samedi pm)'!$D$2,,MATCH("z^z",OFFSET('semaine paire (sans samedi pm)'!$B$1, MATCH($A4,OFFSET('semaine paire (sans samedi pm)'!$B$1,MATCH(Q$2,'semaine paire (sans samedi pm)'!$B$1:$B$120,0)-1,1,12,1),0)-1+MATCH(Q$2,'semaine paire (sans samedi pm)'!$B$1:$B$120,0)-1,3,1,52), 1)),"")</f>
        <v>12h45-13H</v>
      </c>
      <c r="U4" s="241" t="str">
        <f t="shared" ref="U4:U12" ca="1" si="7">IF(T4&lt;&gt;"",MID(T4,FIND("-",T4)+1,10),"")</f>
        <v>13H</v>
      </c>
      <c r="V4" s="242" t="str">
        <f ca="1">IFERROR(HLOOKUP("z^z",OFFSET('semaine paire (sans samedi pm)'!$B$1, MATCH($A4,OFFSET('semaine paire (sans samedi pm)'!$B$1,MATCH(V$2,'semaine paire (sans samedi pm)'!$B$1:$B$120,0)-1,1,12,1),0)-1+MATCH(V$2,'semaine paire (sans samedi pm)'!$B$1:$B$120,0)-1,3,1,52),1,1),"")</f>
        <v>S</v>
      </c>
      <c r="W4" s="242" t="str">
        <f ca="1">IFERROR(OFFSET('semaine paire (sans samedi pm)'!$D$2,,MATCH(V4,OFFSET('semaine paire (sans samedi pm)'!$B$1, MATCH($A4,OFFSET('semaine paire (sans samedi pm)'!$B$1,MATCH(V$2,'semaine paire (sans samedi pm)'!$B$1:$B$120,0)-1,1,12,1),0)-1+MATCH(V$2,'semaine paire (sans samedi pm)'!$B$1:$B$120,0)-1,3,1,52),0)),"")</f>
        <v>7h-7h15</v>
      </c>
      <c r="X4" s="241" t="str">
        <f t="shared" ref="X4:X12" ca="1" si="8">IF(W4&lt;&gt;"",LEFT(W4,FIND("-",W4)-1),"")</f>
        <v>7h</v>
      </c>
      <c r="Y4" s="241" t="str">
        <f ca="1">IFERROR(OFFSET('semaine paire (sans samedi pm)'!$D$2,,MATCH("z^z",OFFSET('semaine paire (sans samedi pm)'!$B$1, MATCH($A4,OFFSET('semaine paire (sans samedi pm)'!$B$1,MATCH(V$2,'semaine paire (sans samedi pm)'!$B$1:$B$120,0)-1,1,12,1),0)-1+MATCH(V$2,'semaine paire (sans samedi pm)'!$B$1:$B$120,0)-1,3,1,52), 1)),"")</f>
        <v>11h45-12H</v>
      </c>
      <c r="Z4" s="241" t="str">
        <f t="shared" ref="Z4:Z12" ca="1" si="9">IF(Y4&lt;&gt;"",MID(Y4,FIND("-",Y4)+1,10),"")</f>
        <v>12H</v>
      </c>
      <c r="AA4" s="242" t="str">
        <f ca="1">IFERROR(HLOOKUP("z^z",OFFSET('semaine paire (sans samedi pm)'!$B$1, MATCH($A4,OFFSET('semaine paire (sans samedi pm)'!$B$1,MATCH(AA$2,'semaine paire (sans samedi pm)'!$B$1:$B$120,0)-1,1,12,1),0)-1+MATCH(AA$2,'semaine paire (sans samedi pm)'!$B$1:$B$120,0)-1,3,1,52),1,1),"")</f>
        <v>B</v>
      </c>
      <c r="AB4" s="242" t="str">
        <f ca="1">IFERROR(OFFSET('semaine paire (sans samedi pm)'!$D$2,,MATCH(AA4,OFFSET('semaine paire (sans samedi pm)'!$B$1, MATCH($A4,OFFSET('semaine paire (sans samedi pm)'!$B$1,MATCH(AA$2,'semaine paire (sans samedi pm)'!$B$1:$B$120,0)-1,1,12,1),0)-1+MATCH(AA$2,'semaine paire (sans samedi pm)'!$B$1:$B$120,0)-1,3,1,52),0)),"")</f>
        <v>15H-15H15</v>
      </c>
      <c r="AC4" s="241" t="str">
        <f t="shared" ref="AC4:AC12" ca="1" si="10">IF(AB4&lt;&gt;"",LEFT(AB4,FIND("-",AB4)-1),"")</f>
        <v>15H</v>
      </c>
      <c r="AD4" s="241" t="str">
        <f ca="1">IFERROR(OFFSET('semaine paire (sans samedi pm)'!$D$2,,MATCH("z^z",OFFSET('semaine paire (sans samedi pm)'!$B$1, MATCH($A4,OFFSET('semaine paire (sans samedi pm)'!$B$1,MATCH(AA$2,'semaine paire (sans samedi pm)'!$B$1:$B$120,0)-1,1,12,1),0)-1+MATCH(AA$2,'semaine paire (sans samedi pm)'!$B$1:$B$120,0)-1,3,1,52), 1)),"")</f>
        <v>17h45-18h</v>
      </c>
      <c r="AE4" s="241" t="str">
        <f t="shared" ref="AE4:AE12" ca="1" si="11">IF(AD4&lt;&gt;"",MID(AD4,FIND("-",AD4)+1,10),"")</f>
        <v>18h</v>
      </c>
      <c r="AF4" s="242" t="str">
        <f ca="1">IFERROR(HLOOKUP("z^z",OFFSET('semaine paire (sans samedi pm)'!$B$1, MATCH($A4,OFFSET('semaine paire (sans samedi pm)'!$B$1,MATCH(AF$2,'semaine paire (sans samedi pm)'!$B$1:$B$120,0)-1,1,12,1),0)-1+MATCH(AF$2,'semaine paire (sans samedi pm)'!$B$1:$B$120,0)-1,3,1,52),1,1),"")</f>
        <v/>
      </c>
      <c r="AG4" s="242" t="str">
        <f ca="1">IFERROR(OFFSET('semaine paire (sans samedi pm)'!$D$2,,MATCH(AF4,OFFSET('semaine paire (sans samedi pm)'!$B$1, MATCH($A4,OFFSET('semaine paire (sans samedi pm)'!$B$1,MATCH(AF$2,'semaine paire (sans samedi pm)'!$B$1:$B$120,0)-1,1,12,1),0)-1+MATCH(AF$2,'semaine paire (sans samedi pm)'!$B$1:$B$120,0)-1,3,1,52),0)),"")</f>
        <v/>
      </c>
      <c r="AH4" s="241" t="str">
        <f t="shared" ref="AH4:AH12" ca="1" si="12">IF(AG4&lt;&gt;"",LEFT(AG4,FIND("-",AG4)-1),"")</f>
        <v/>
      </c>
      <c r="AI4" s="241" t="str">
        <f ca="1">IFERROR(OFFSET('semaine paire (sans samedi pm)'!$D$2,,MATCH("z^z",OFFSET('semaine paire (sans samedi pm)'!$B$1, MATCH($A4,OFFSET('semaine paire (sans samedi pm)'!$B$1,MATCH(AF$2,'semaine paire (sans samedi pm)'!$B$1:$B$120,0)-1,1,12,1),0)-1+MATCH(AF$2,'semaine paire (sans samedi pm)'!$B$1:$B$120,0)-1,3,1,52), 1)),"")</f>
        <v/>
      </c>
      <c r="AJ4" s="243" t="str">
        <f t="shared" ref="AJ4:AJ12" ca="1" si="13">IF(AI4&lt;&gt;"",MID(AI4,FIND("-",AI4)+1,10),"")</f>
        <v/>
      </c>
    </row>
    <row r="5" spans="1:36" x14ac:dyDescent="0.25">
      <c r="A5" s="233" t="s">
        <v>195</v>
      </c>
      <c r="B5" s="239" t="str">
        <f ca="1">IFERROR(HLOOKUP("z^z",OFFSET('semaine paire (sans samedi pm)'!$B$1, MATCH($A5,OFFSET('semaine paire (sans samedi pm)'!$B$1,MATCH(B$2,'semaine paire (sans samedi pm)'!$B$1:$B$120,0)-1,1,12,1),0)-1+MATCH(B$2,'semaine paire (sans samedi pm)'!$B$1:$B$120,0)-1,3,1,52),1,1),"")</f>
        <v>S</v>
      </c>
      <c r="C5" s="240" t="str">
        <f ca="1">IFERROR(OFFSET('semaine paire (sans samedi pm)'!$D$2,,MATCH(B5,OFFSET('semaine paire (sans samedi pm)'!$B$1, MATCH($A5,OFFSET('semaine paire (sans samedi pm)'!$B$1,MATCH(B$2,'semaine paire (sans samedi pm)'!$B$1:$B$120,0)-1,1,12,1),0)-1+MATCH(B$2,'semaine paire (sans samedi pm)'!$B$1:$B$120,0)-1,3,1,52),0)),"")</f>
        <v>9h30-9H45</v>
      </c>
      <c r="D5" s="241" t="str">
        <f t="shared" ca="1" si="0"/>
        <v>9h30</v>
      </c>
      <c r="E5" s="241" t="str">
        <f ca="1">IFERROR(OFFSET('semaine paire (sans samedi pm)'!$D$2,,MATCH("z^z",OFFSET('semaine paire (sans samedi pm)'!$B$1, MATCH($A5,OFFSET('semaine paire (sans samedi pm)'!$B$1,MATCH(B$2,'semaine paire (sans samedi pm)'!$B$1:$B$120,0)-1,1,12,1),0)-1+MATCH(B$2,'semaine paire (sans samedi pm)'!$B$1:$B$120,0)-1,3,1,52), 1)),"")</f>
        <v>13H45-14H</v>
      </c>
      <c r="F5" s="241" t="str">
        <f t="shared" ca="1" si="1"/>
        <v>14H</v>
      </c>
      <c r="G5" s="242" t="str">
        <f ca="1">IFERROR(HLOOKUP("z^z",OFFSET('semaine paire (sans samedi pm)'!$B$1, MATCH($A5,OFFSET('semaine paire (sans samedi pm)'!$B$1,MATCH(G$2,'semaine paire (sans samedi pm)'!$B$1:$B$120,0)-1,1,12,1),0)-1+MATCH(G$2,'semaine paire (sans samedi pm)'!$B$1:$B$120,0)-1,3,1,52),1,1),"")</f>
        <v/>
      </c>
      <c r="H5" s="242" t="str">
        <f ca="1">IFERROR(OFFSET('semaine paire (sans samedi pm)'!$D$2,,MATCH(G5,OFFSET('semaine paire (sans samedi pm)'!$B$1, MATCH($A5,OFFSET('semaine paire (sans samedi pm)'!$B$1,MATCH(G$2,'semaine paire (sans samedi pm)'!$B$1:$B$120,0)-1,1,12,1),0)-1+MATCH(G$2,'semaine paire (sans samedi pm)'!$B$1:$B$120,0)-1,3,1,52),0)),"")</f>
        <v/>
      </c>
      <c r="I5" s="241" t="str">
        <f t="shared" ca="1" si="2"/>
        <v/>
      </c>
      <c r="J5" s="241" t="str">
        <f ca="1">IFERROR(OFFSET('semaine paire (sans samedi pm)'!$D$2,,MATCH("z^z",OFFSET('semaine paire (sans samedi pm)'!$B$1, MATCH($A5,OFFSET('semaine paire (sans samedi pm)'!$B$1,MATCH(G$2,'semaine paire (sans samedi pm)'!$B$1:$B$120,0)-1,1,12,1),0)-1+MATCH(G$2,'semaine paire (sans samedi pm)'!$B$1:$B$120,0)-1,3,1,52), 1)),"")</f>
        <v/>
      </c>
      <c r="K5" s="241" t="str">
        <f t="shared" ca="1" si="3"/>
        <v/>
      </c>
      <c r="L5" s="242" t="str">
        <f ca="1">IFERROR(HLOOKUP("z^z",OFFSET('semaine paire (sans samedi pm)'!$B$1, MATCH($A5,OFFSET('semaine paire (sans samedi pm)'!$B$1,MATCH(L$2,'semaine paire (sans samedi pm)'!$B$1:$B$120,0)-1,1,12,1),0)-1+MATCH(L$2,'semaine paire (sans samedi pm)'!$B$1:$B$120,0)-1,3,1,52),1,1),"")</f>
        <v>S</v>
      </c>
      <c r="M5" s="242" t="str">
        <f ca="1">IFERROR(OFFSET('semaine paire (sans samedi pm)'!$D$2,,MATCH(L5,OFFSET('semaine paire (sans samedi pm)'!$B$1, MATCH($A5,OFFSET('semaine paire (sans samedi pm)'!$B$1,MATCH(L$2,'semaine paire (sans samedi pm)'!$B$1:$B$120,0)-1,1,12,1),0)-1+MATCH(L$2,'semaine paire (sans samedi pm)'!$B$1:$B$120,0)-1,3,1,52),0)),"")</f>
        <v>14H-14H15</v>
      </c>
      <c r="N5" s="241" t="str">
        <f t="shared" ca="1" si="4"/>
        <v>14H</v>
      </c>
      <c r="O5" s="241" t="str">
        <f ca="1">IFERROR(OFFSET('semaine paire (sans samedi pm)'!$D$2,,MATCH("z^z",OFFSET('semaine paire (sans samedi pm)'!$B$1, MATCH($A5,OFFSET('semaine paire (sans samedi pm)'!$B$1,MATCH(L$2,'semaine paire (sans samedi pm)'!$B$1:$B$120,0)-1,1,12,1),0)-1+MATCH(L$2,'semaine paire (sans samedi pm)'!$B$1:$B$120,0)-1,3,1,52), 1)),"")</f>
        <v>17h15-17h30</v>
      </c>
      <c r="P5" s="241" t="str">
        <f t="shared" ca="1" si="5"/>
        <v>17h30</v>
      </c>
      <c r="Q5" s="242" t="str">
        <f ca="1">IFERROR(HLOOKUP("z^z",OFFSET('semaine paire (sans samedi pm)'!$B$1, MATCH($A5,OFFSET('semaine paire (sans samedi pm)'!$B$1,MATCH(Q$2,'semaine paire (sans samedi pm)'!$B$1:$B$120,0)-1,1,12,1),0)-1+MATCH(Q$2,'semaine paire (sans samedi pm)'!$B$1:$B$120,0)-1,3,1,52),1,1),"")</f>
        <v>S</v>
      </c>
      <c r="R5" s="242" t="str">
        <f ca="1">IFERROR(OFFSET('semaine paire (sans samedi pm)'!$D$2,,MATCH(Q5,OFFSET('semaine paire (sans samedi pm)'!$B$1, MATCH($A5,OFFSET('semaine paire (sans samedi pm)'!$B$1,MATCH(Q$2,'semaine paire (sans samedi pm)'!$B$1:$B$120,0)-1,1,12,1),0)-1+MATCH(Q$2,'semaine paire (sans samedi pm)'!$B$1:$B$120,0)-1,3,1,52),0)),"")</f>
        <v>9h30-9H45</v>
      </c>
      <c r="S5" s="241" t="str">
        <f t="shared" ca="1" si="6"/>
        <v>9h30</v>
      </c>
      <c r="T5" s="241" t="str">
        <f ca="1">IFERROR(OFFSET('semaine paire (sans samedi pm)'!$D$2,,MATCH("z^z",OFFSET('semaine paire (sans samedi pm)'!$B$1, MATCH($A5,OFFSET('semaine paire (sans samedi pm)'!$B$1,MATCH(Q$2,'semaine paire (sans samedi pm)'!$B$1:$B$120,0)-1,1,12,1),0)-1+MATCH(Q$2,'semaine paire (sans samedi pm)'!$B$1:$B$120,0)-1,3,1,52), 1)),"")</f>
        <v>13H45-14H</v>
      </c>
      <c r="U5" s="241" t="str">
        <f t="shared" ca="1" si="7"/>
        <v>14H</v>
      </c>
      <c r="V5" s="242" t="str">
        <f ca="1">IFERROR(HLOOKUP("z^z",OFFSET('semaine paire (sans samedi pm)'!$B$1, MATCH($A5,OFFSET('semaine paire (sans samedi pm)'!$B$1,MATCH(V$2,'semaine paire (sans samedi pm)'!$B$1:$B$120,0)-1,1,12,1),0)-1+MATCH(V$2,'semaine paire (sans samedi pm)'!$B$1:$B$120,0)-1,3,1,52),1,1),"")</f>
        <v>S</v>
      </c>
      <c r="W5" s="242" t="str">
        <f ca="1">IFERROR(OFFSET('semaine paire (sans samedi pm)'!$D$2,,MATCH(V5,OFFSET('semaine paire (sans samedi pm)'!$B$1, MATCH($A5,OFFSET('semaine paire (sans samedi pm)'!$B$1,MATCH(V$2,'semaine paire (sans samedi pm)'!$B$1:$B$120,0)-1,1,12,1),0)-1+MATCH(V$2,'semaine paire (sans samedi pm)'!$B$1:$B$120,0)-1,3,1,52),0)),"")</f>
        <v>13h-13H15</v>
      </c>
      <c r="X5" s="241" t="str">
        <f t="shared" ca="1" si="8"/>
        <v>13h</v>
      </c>
      <c r="Y5" s="241" t="str">
        <f ca="1">IFERROR(OFFSET('semaine paire (sans samedi pm)'!$D$2,,MATCH("z^z",OFFSET('semaine paire (sans samedi pm)'!$B$1, MATCH($A5,OFFSET('semaine paire (sans samedi pm)'!$B$1,MATCH(V$2,'semaine paire (sans samedi pm)'!$B$1:$B$120,0)-1,1,12,1),0)-1+MATCH(V$2,'semaine paire (sans samedi pm)'!$B$1:$B$120,0)-1,3,1,52), 1)),"")</f>
        <v>17h15-17h30</v>
      </c>
      <c r="Z5" s="241" t="str">
        <f t="shared" ca="1" si="9"/>
        <v>17h30</v>
      </c>
      <c r="AA5" s="242" t="str">
        <f ca="1">IFERROR(HLOOKUP("z^z",OFFSET('semaine paire (sans samedi pm)'!$B$1, MATCH($A5,OFFSET('semaine paire (sans samedi pm)'!$B$1,MATCH(AA$2,'semaine paire (sans samedi pm)'!$B$1:$B$120,0)-1,1,12,1),0)-1+MATCH(AA$2,'semaine paire (sans samedi pm)'!$B$1:$B$120,0)-1,3,1,52),1,1),"")</f>
        <v>S</v>
      </c>
      <c r="AB5" s="242" t="str">
        <f ca="1">IFERROR(OFFSET('semaine paire (sans samedi pm)'!$D$2,,MATCH(AA5,OFFSET('semaine paire (sans samedi pm)'!$B$1, MATCH($A5,OFFSET('semaine paire (sans samedi pm)'!$B$1,MATCH(AA$2,'semaine paire (sans samedi pm)'!$B$1:$B$120,0)-1,1,12,1),0)-1+MATCH(AA$2,'semaine paire (sans samedi pm)'!$B$1:$B$120,0)-1,3,1,52),0)),"")</f>
        <v>9h30-9H45</v>
      </c>
      <c r="AC5" s="241" t="str">
        <f t="shared" ca="1" si="10"/>
        <v>9h30</v>
      </c>
      <c r="AD5" s="241" t="str">
        <f ca="1">IFERROR(OFFSET('semaine paire (sans samedi pm)'!$D$2,,MATCH("z^z",OFFSET('semaine paire (sans samedi pm)'!$B$1, MATCH($A5,OFFSET('semaine paire (sans samedi pm)'!$B$1,MATCH(AA$2,'semaine paire (sans samedi pm)'!$B$1:$B$120,0)-1,1,12,1),0)-1+MATCH(AA$2,'semaine paire (sans samedi pm)'!$B$1:$B$120,0)-1,3,1,52), 1)),"")</f>
        <v>12h15-12H30</v>
      </c>
      <c r="AE5" s="241" t="str">
        <f t="shared" ca="1" si="11"/>
        <v>12H30</v>
      </c>
      <c r="AF5" s="242" t="str">
        <f ca="1">IFERROR(HLOOKUP("z^z",OFFSET('semaine paire (sans samedi pm)'!$B$1, MATCH($A5,OFFSET('semaine paire (sans samedi pm)'!$B$1,MATCH(AF$2,'semaine paire (sans samedi pm)'!$B$1:$B$120,0)-1,1,12,1),0)-1+MATCH(AF$2,'semaine paire (sans samedi pm)'!$B$1:$B$120,0)-1,3,1,52),1,1),"")</f>
        <v/>
      </c>
      <c r="AG5" s="242" t="str">
        <f ca="1">IFERROR(OFFSET('semaine paire (sans samedi pm)'!$D$2,,MATCH(AF5,OFFSET('semaine paire (sans samedi pm)'!$B$1, MATCH($A5,OFFSET('semaine paire (sans samedi pm)'!$B$1,MATCH(AF$2,'semaine paire (sans samedi pm)'!$B$1:$B$120,0)-1,1,12,1),0)-1+MATCH(AF$2,'semaine paire (sans samedi pm)'!$B$1:$B$120,0)-1,3,1,52),0)),"")</f>
        <v/>
      </c>
      <c r="AH5" s="241" t="str">
        <f t="shared" ca="1" si="12"/>
        <v/>
      </c>
      <c r="AI5" s="241" t="str">
        <f ca="1">IFERROR(OFFSET('semaine paire (sans samedi pm)'!$D$2,,MATCH("z^z",OFFSET('semaine paire (sans samedi pm)'!$B$1, MATCH($A5,OFFSET('semaine paire (sans samedi pm)'!$B$1,MATCH(AF$2,'semaine paire (sans samedi pm)'!$B$1:$B$120,0)-1,1,12,1),0)-1+MATCH(AF$2,'semaine paire (sans samedi pm)'!$B$1:$B$120,0)-1,3,1,52), 1)),"")</f>
        <v/>
      </c>
      <c r="AJ5" s="243" t="str">
        <f t="shared" ca="1" si="13"/>
        <v/>
      </c>
    </row>
    <row r="6" spans="1:36" x14ac:dyDescent="0.25">
      <c r="A6" s="233" t="s">
        <v>196</v>
      </c>
      <c r="B6" s="239" t="str">
        <f ca="1">IFERROR(HLOOKUP("z^z",OFFSET('semaine paire (sans samedi pm)'!$B$1, MATCH($A6,OFFSET('semaine paire (sans samedi pm)'!$B$1,MATCH(B$2,'semaine paire (sans samedi pm)'!$B$1:$B$120,0)-1,1,12,1),0)-1+MATCH(B$2,'semaine paire (sans samedi pm)'!$B$1:$B$120,0)-1,3,1,52),1,1),"")</f>
        <v>S</v>
      </c>
      <c r="C6" s="240" t="str">
        <f ca="1">IFERROR(OFFSET('semaine paire (sans samedi pm)'!$D$2,,MATCH(B6,OFFSET('semaine paire (sans samedi pm)'!$B$1, MATCH($A6,OFFSET('semaine paire (sans samedi pm)'!$B$1,MATCH(B$2,'semaine paire (sans samedi pm)'!$B$1:$B$120,0)-1,1,12,1),0)-1+MATCH(B$2,'semaine paire (sans samedi pm)'!$B$1:$B$120,0)-1,3,1,52),0)),"")</f>
        <v>7h-7h15</v>
      </c>
      <c r="D6" s="241" t="str">
        <f t="shared" ca="1" si="0"/>
        <v>7h</v>
      </c>
      <c r="E6" s="241" t="str">
        <f ca="1">IFERROR(OFFSET('semaine paire (sans samedi pm)'!$D$2,,MATCH("z^z",OFFSET('semaine paire (sans samedi pm)'!$B$1, MATCH($A6,OFFSET('semaine paire (sans samedi pm)'!$B$1,MATCH(B$2,'semaine paire (sans samedi pm)'!$B$1:$B$120,0)-1,1,12,1),0)-1+MATCH(B$2,'semaine paire (sans samedi pm)'!$B$1:$B$120,0)-1,3,1,52), 1)),"")</f>
        <v>13h15-13H30</v>
      </c>
      <c r="F6" s="241" t="str">
        <f t="shared" ca="1" si="1"/>
        <v>13H30</v>
      </c>
      <c r="G6" s="242" t="str">
        <f ca="1">IFERROR(HLOOKUP("z^z",OFFSET('semaine paire (sans samedi pm)'!$B$1, MATCH($A6,OFFSET('semaine paire (sans samedi pm)'!$B$1,MATCH(G$2,'semaine paire (sans samedi pm)'!$B$1:$B$120,0)-1,1,12,1),0)-1+MATCH(G$2,'semaine paire (sans samedi pm)'!$B$1:$B$120,0)-1,3,1,52),1,1),"")</f>
        <v>S</v>
      </c>
      <c r="H6" s="242" t="str">
        <f ca="1">IFERROR(OFFSET('semaine paire (sans samedi pm)'!$D$2,,MATCH(G6,OFFSET('semaine paire (sans samedi pm)'!$B$1, MATCH($A6,OFFSET('semaine paire (sans samedi pm)'!$B$1,MATCH(G$2,'semaine paire (sans samedi pm)'!$B$1:$B$120,0)-1,1,12,1),0)-1+MATCH(G$2,'semaine paire (sans samedi pm)'!$B$1:$B$120,0)-1,3,1,52),0)),"")</f>
        <v>7h-7h15</v>
      </c>
      <c r="I6" s="241" t="str">
        <f t="shared" ca="1" si="2"/>
        <v>7h</v>
      </c>
      <c r="J6" s="241" t="str">
        <f ca="1">IFERROR(OFFSET('semaine paire (sans samedi pm)'!$D$2,,MATCH("z^z",OFFSET('semaine paire (sans samedi pm)'!$B$1, MATCH($A6,OFFSET('semaine paire (sans samedi pm)'!$B$1,MATCH(G$2,'semaine paire (sans samedi pm)'!$B$1:$B$120,0)-1,1,12,1),0)-1+MATCH(G$2,'semaine paire (sans samedi pm)'!$B$1:$B$120,0)-1,3,1,52), 1)),"")</f>
        <v>17h45-18h</v>
      </c>
      <c r="K6" s="241" t="str">
        <f t="shared" ca="1" si="3"/>
        <v>18h</v>
      </c>
      <c r="L6" s="242" t="str">
        <f ca="1">IFERROR(HLOOKUP("z^z",OFFSET('semaine paire (sans samedi pm)'!$B$1, MATCH($A6,OFFSET('semaine paire (sans samedi pm)'!$B$1,MATCH(L$2,'semaine paire (sans samedi pm)'!$B$1:$B$120,0)-1,1,12,1),0)-1+MATCH(L$2,'semaine paire (sans samedi pm)'!$B$1:$B$120,0)-1,3,1,52),1,1),"")</f>
        <v>S</v>
      </c>
      <c r="M6" s="242" t="str">
        <f ca="1">IFERROR(OFFSET('semaine paire (sans samedi pm)'!$D$2,,MATCH(L6,OFFSET('semaine paire (sans samedi pm)'!$B$1, MATCH($A6,OFFSET('semaine paire (sans samedi pm)'!$B$1,MATCH(L$2,'semaine paire (sans samedi pm)'!$B$1:$B$120,0)-1,1,12,1),0)-1+MATCH(L$2,'semaine paire (sans samedi pm)'!$B$1:$B$120,0)-1,3,1,52),0)),"")</f>
        <v>7h30-7h45</v>
      </c>
      <c r="N6" s="241" t="str">
        <f t="shared" ca="1" si="4"/>
        <v>7h30</v>
      </c>
      <c r="O6" s="241" t="str">
        <f ca="1">IFERROR(OFFSET('semaine paire (sans samedi pm)'!$D$2,,MATCH("z^z",OFFSET('semaine paire (sans samedi pm)'!$B$1, MATCH($A6,OFFSET('semaine paire (sans samedi pm)'!$B$1,MATCH(L$2,'semaine paire (sans samedi pm)'!$B$1:$B$120,0)-1,1,12,1),0)-1+MATCH(L$2,'semaine paire (sans samedi pm)'!$B$1:$B$120,0)-1,3,1,52), 1)),"")</f>
        <v>11h45-12H</v>
      </c>
      <c r="P6" s="241" t="str">
        <f t="shared" ca="1" si="5"/>
        <v>12H</v>
      </c>
      <c r="Q6" s="242" t="str">
        <f ca="1">IFERROR(HLOOKUP("z^z",OFFSET('semaine paire (sans samedi pm)'!$B$1, MATCH($A6,OFFSET('semaine paire (sans samedi pm)'!$B$1,MATCH(Q$2,'semaine paire (sans samedi pm)'!$B$1:$B$120,0)-1,1,12,1),0)-1+MATCH(Q$2,'semaine paire (sans samedi pm)'!$B$1:$B$120,0)-1,3,1,52),1,1),"")</f>
        <v>S</v>
      </c>
      <c r="R6" s="242" t="str">
        <f ca="1">IFERROR(OFFSET('semaine paire (sans samedi pm)'!$D$2,,MATCH(Q6,OFFSET('semaine paire (sans samedi pm)'!$B$1, MATCH($A6,OFFSET('semaine paire (sans samedi pm)'!$B$1,MATCH(Q$2,'semaine paire (sans samedi pm)'!$B$1:$B$120,0)-1,1,12,1),0)-1+MATCH(Q$2,'semaine paire (sans samedi pm)'!$B$1:$B$120,0)-1,3,1,52),0)),"")</f>
        <v>7h-7h15</v>
      </c>
      <c r="S6" s="241" t="str">
        <f t="shared" ca="1" si="6"/>
        <v>7h</v>
      </c>
      <c r="T6" s="241" t="str">
        <f ca="1">IFERROR(OFFSET('semaine paire (sans samedi pm)'!$D$2,,MATCH("z^z",OFFSET('semaine paire (sans samedi pm)'!$B$1, MATCH($A6,OFFSET('semaine paire (sans samedi pm)'!$B$1,MATCH(Q$2,'semaine paire (sans samedi pm)'!$B$1:$B$120,0)-1,1,12,1),0)-1+MATCH(Q$2,'semaine paire (sans samedi pm)'!$B$1:$B$120,0)-1,3,1,52), 1)),"")</f>
        <v>13h15-13H30</v>
      </c>
      <c r="U6" s="241" t="str">
        <f t="shared" ca="1" si="7"/>
        <v>13H30</v>
      </c>
      <c r="V6" s="242" t="str">
        <f ca="1">IFERROR(HLOOKUP("z^z",OFFSET('semaine paire (sans samedi pm)'!$B$1, MATCH($A6,OFFSET('semaine paire (sans samedi pm)'!$B$1,MATCH(V$2,'semaine paire (sans samedi pm)'!$B$1:$B$120,0)-1,1,12,1),0)-1+MATCH(V$2,'semaine paire (sans samedi pm)'!$B$1:$B$120,0)-1,3,1,52),1,1),"")</f>
        <v>S</v>
      </c>
      <c r="W6" s="242" t="str">
        <f ca="1">IFERROR(OFFSET('semaine paire (sans samedi pm)'!$D$2,,MATCH(V6,OFFSET('semaine paire (sans samedi pm)'!$B$1, MATCH($A6,OFFSET('semaine paire (sans samedi pm)'!$B$1,MATCH(V$2,'semaine paire (sans samedi pm)'!$B$1:$B$120,0)-1,1,12,1),0)-1+MATCH(V$2,'semaine paire (sans samedi pm)'!$B$1:$B$120,0)-1,3,1,52),0)),"")</f>
        <v>7h30-7h45</v>
      </c>
      <c r="X6" s="241" t="str">
        <f t="shared" ca="1" si="8"/>
        <v>7h30</v>
      </c>
      <c r="Y6" s="241" t="str">
        <f ca="1">IFERROR(OFFSET('semaine paire (sans samedi pm)'!$D$2,,MATCH("z^z",OFFSET('semaine paire (sans samedi pm)'!$B$1, MATCH($A6,OFFSET('semaine paire (sans samedi pm)'!$B$1,MATCH(V$2,'semaine paire (sans samedi pm)'!$B$1:$B$120,0)-1,1,12,1),0)-1+MATCH(V$2,'semaine paire (sans samedi pm)'!$B$1:$B$120,0)-1,3,1,52), 1)),"")</f>
        <v>12h-12H15</v>
      </c>
      <c r="Z6" s="241" t="str">
        <f t="shared" ca="1" si="9"/>
        <v>12H15</v>
      </c>
      <c r="AA6" s="242" t="str">
        <f ca="1">IFERROR(HLOOKUP("z^z",OFFSET('semaine paire (sans samedi pm)'!$B$1, MATCH($A6,OFFSET('semaine paire (sans samedi pm)'!$B$1,MATCH(AA$2,'semaine paire (sans samedi pm)'!$B$1:$B$120,0)-1,1,12,1),0)-1+MATCH(AA$2,'semaine paire (sans samedi pm)'!$B$1:$B$120,0)-1,3,1,52),1,1),"")</f>
        <v>S</v>
      </c>
      <c r="AB6" s="242" t="str">
        <f ca="1">IFERROR(OFFSET('semaine paire (sans samedi pm)'!$D$2,,MATCH(AA6,OFFSET('semaine paire (sans samedi pm)'!$B$1, MATCH($A6,OFFSET('semaine paire (sans samedi pm)'!$B$1,MATCH(AA$2,'semaine paire (sans samedi pm)'!$B$1:$B$120,0)-1,1,12,1),0)-1+MATCH(AA$2,'semaine paire (sans samedi pm)'!$B$1:$B$120,0)-1,3,1,52),0)),"")</f>
        <v>7h-7h15</v>
      </c>
      <c r="AC6" s="241" t="str">
        <f t="shared" ca="1" si="10"/>
        <v>7h</v>
      </c>
      <c r="AD6" s="241" t="str">
        <f ca="1">IFERROR(OFFSET('semaine paire (sans samedi pm)'!$D$2,,MATCH("z^z",OFFSET('semaine paire (sans samedi pm)'!$B$1, MATCH($A6,OFFSET('semaine paire (sans samedi pm)'!$B$1,MATCH(AA$2,'semaine paire (sans samedi pm)'!$B$1:$B$120,0)-1,1,12,1),0)-1+MATCH(AA$2,'semaine paire (sans samedi pm)'!$B$1:$B$120,0)-1,3,1,52), 1)),"")</f>
        <v>12h15-12H30</v>
      </c>
      <c r="AE6" s="241" t="str">
        <f t="shared" ca="1" si="11"/>
        <v>12H30</v>
      </c>
      <c r="AF6" s="242" t="str">
        <f ca="1">IFERROR(HLOOKUP("z^z",OFFSET('semaine paire (sans samedi pm)'!$B$1, MATCH($A6,OFFSET('semaine paire (sans samedi pm)'!$B$1,MATCH(AF$2,'semaine paire (sans samedi pm)'!$B$1:$B$120,0)-1,1,12,1),0)-1+MATCH(AF$2,'semaine paire (sans samedi pm)'!$B$1:$B$120,0)-1,3,1,52),1,1),"")</f>
        <v/>
      </c>
      <c r="AG6" s="242" t="str">
        <f ca="1">IFERROR(OFFSET('semaine paire (sans samedi pm)'!$D$2,,MATCH(AF6,OFFSET('semaine paire (sans samedi pm)'!$B$1, MATCH($A6,OFFSET('semaine paire (sans samedi pm)'!$B$1,MATCH(AF$2,'semaine paire (sans samedi pm)'!$B$1:$B$120,0)-1,1,12,1),0)-1+MATCH(AF$2,'semaine paire (sans samedi pm)'!$B$1:$B$120,0)-1,3,1,52),0)),"")</f>
        <v/>
      </c>
      <c r="AH6" s="241" t="str">
        <f t="shared" ca="1" si="12"/>
        <v/>
      </c>
      <c r="AI6" s="241" t="str">
        <f ca="1">IFERROR(OFFSET('semaine paire (sans samedi pm)'!$D$2,,MATCH("z^z",OFFSET('semaine paire (sans samedi pm)'!$B$1, MATCH($A6,OFFSET('semaine paire (sans samedi pm)'!$B$1,MATCH(AF$2,'semaine paire (sans samedi pm)'!$B$1:$B$120,0)-1,1,12,1),0)-1+MATCH(AF$2,'semaine paire (sans samedi pm)'!$B$1:$B$120,0)-1,3,1,52), 1)),"")</f>
        <v/>
      </c>
      <c r="AJ6" s="243" t="str">
        <f t="shared" ca="1" si="13"/>
        <v/>
      </c>
    </row>
    <row r="7" spans="1:36" x14ac:dyDescent="0.25">
      <c r="A7" s="233" t="s">
        <v>201</v>
      </c>
      <c r="B7" s="239" t="str">
        <f ca="1">IFERROR(HLOOKUP("z^z",OFFSET('semaine paire (sans samedi pm)'!$B$1, MATCH($A7,OFFSET('semaine paire (sans samedi pm)'!$B$1,MATCH(B$2,'semaine paire (sans samedi pm)'!$B$1:$B$120,0)-1,1,12,1),0)-1+MATCH(B$2,'semaine paire (sans samedi pm)'!$B$1:$B$120,0)-1,3,1,52),1,1),"")</f>
        <v>F</v>
      </c>
      <c r="C7" s="240" t="str">
        <f ca="1">IFERROR(OFFSET('semaine paire (sans samedi pm)'!$D$2,,MATCH(B7,OFFSET('semaine paire (sans samedi pm)'!$B$1, MATCH($A7,OFFSET('semaine paire (sans samedi pm)'!$B$1,MATCH(B$2,'semaine paire (sans samedi pm)'!$B$1:$B$120,0)-1,1,12,1),0)-1+MATCH(B$2,'semaine paire (sans samedi pm)'!$B$1:$B$120,0)-1,3,1,52),0)),"")</f>
        <v>6h45-7h</v>
      </c>
      <c r="D7" s="241" t="str">
        <f t="shared" ca="1" si="0"/>
        <v>6h45</v>
      </c>
      <c r="E7" s="241" t="str">
        <f ca="1">IFERROR(OFFSET('semaine paire (sans samedi pm)'!$D$2,,MATCH("z^z",OFFSET('semaine paire (sans samedi pm)'!$B$1, MATCH($A7,OFFSET('semaine paire (sans samedi pm)'!$B$1,MATCH(B$2,'semaine paire (sans samedi pm)'!$B$1:$B$120,0)-1,1,12,1),0)-1+MATCH(B$2,'semaine paire (sans samedi pm)'!$B$1:$B$120,0)-1,3,1,52), 1)),"")</f>
        <v>12h45-13H</v>
      </c>
      <c r="F7" s="241" t="str">
        <f t="shared" ca="1" si="1"/>
        <v>13H</v>
      </c>
      <c r="G7" s="242" t="str">
        <f ca="1">IFERROR(HLOOKUP("z^z",OFFSET('semaine paire (sans samedi pm)'!$B$1, MATCH($A7,OFFSET('semaine paire (sans samedi pm)'!$B$1,MATCH(G$2,'semaine paire (sans samedi pm)'!$B$1:$B$120,0)-1,1,12,1),0)-1+MATCH(G$2,'semaine paire (sans samedi pm)'!$B$1:$B$120,0)-1,3,1,52),1,1),"")</f>
        <v>F</v>
      </c>
      <c r="H7" s="242" t="str">
        <f ca="1">IFERROR(OFFSET('semaine paire (sans samedi pm)'!$D$2,,MATCH(G7,OFFSET('semaine paire (sans samedi pm)'!$B$1, MATCH($A7,OFFSET('semaine paire (sans samedi pm)'!$B$1,MATCH(G$2,'semaine paire (sans samedi pm)'!$B$1:$B$120,0)-1,1,12,1),0)-1+MATCH(G$2,'semaine paire (sans samedi pm)'!$B$1:$B$120,0)-1,3,1,52),0)),"")</f>
        <v>6h45-7h</v>
      </c>
      <c r="I7" s="241" t="str">
        <f t="shared" ca="1" si="2"/>
        <v>6h45</v>
      </c>
      <c r="J7" s="241" t="str">
        <f ca="1">IFERROR(OFFSET('semaine paire (sans samedi pm)'!$D$2,,MATCH("z^z",OFFSET('semaine paire (sans samedi pm)'!$B$1, MATCH($A7,OFFSET('semaine paire (sans samedi pm)'!$B$1,MATCH(G$2,'semaine paire (sans samedi pm)'!$B$1:$B$120,0)-1,1,12,1),0)-1+MATCH(G$2,'semaine paire (sans samedi pm)'!$B$1:$B$120,0)-1,3,1,52), 1)),"")</f>
        <v>12h15-12H30</v>
      </c>
      <c r="K7" s="241" t="str">
        <f t="shared" ca="1" si="3"/>
        <v>12H30</v>
      </c>
      <c r="L7" s="242" t="str">
        <f ca="1">IFERROR(HLOOKUP("z^z",OFFSET('semaine paire (sans samedi pm)'!$B$1, MATCH($A7,OFFSET('semaine paire (sans samedi pm)'!$B$1,MATCH(L$2,'semaine paire (sans samedi pm)'!$B$1:$B$120,0)-1,1,12,1),0)-1+MATCH(L$2,'semaine paire (sans samedi pm)'!$B$1:$B$120,0)-1,3,1,52),1,1),"")</f>
        <v>F</v>
      </c>
      <c r="M7" s="242" t="str">
        <f ca="1">IFERROR(OFFSET('semaine paire (sans samedi pm)'!$D$2,,MATCH(L7,OFFSET('semaine paire (sans samedi pm)'!$B$1, MATCH($A7,OFFSET('semaine paire (sans samedi pm)'!$B$1,MATCH(L$2,'semaine paire (sans samedi pm)'!$B$1:$B$120,0)-1,1,12,1),0)-1+MATCH(L$2,'semaine paire (sans samedi pm)'!$B$1:$B$120,0)-1,3,1,52),0)),"")</f>
        <v>6h45-7h</v>
      </c>
      <c r="N7" s="241" t="str">
        <f t="shared" ca="1" si="4"/>
        <v>6h45</v>
      </c>
      <c r="O7" s="241" t="str">
        <f ca="1">IFERROR(OFFSET('semaine paire (sans samedi pm)'!$D$2,,MATCH("z^z",OFFSET('semaine paire (sans samedi pm)'!$B$1, MATCH($A7,OFFSET('semaine paire (sans samedi pm)'!$B$1,MATCH(L$2,'semaine paire (sans samedi pm)'!$B$1:$B$120,0)-1,1,12,1),0)-1+MATCH(L$2,'semaine paire (sans samedi pm)'!$B$1:$B$120,0)-1,3,1,52), 1)),"")</f>
        <v>11h-11H15</v>
      </c>
      <c r="P7" s="241" t="str">
        <f t="shared" ca="1" si="5"/>
        <v>11H15</v>
      </c>
      <c r="Q7" s="242" t="str">
        <f ca="1">IFERROR(HLOOKUP("z^z",OFFSET('semaine paire (sans samedi pm)'!$B$1, MATCH($A7,OFFSET('semaine paire (sans samedi pm)'!$B$1,MATCH(Q$2,'semaine paire (sans samedi pm)'!$B$1:$B$120,0)-1,1,12,1),0)-1+MATCH(Q$2,'semaine paire (sans samedi pm)'!$B$1:$B$120,0)-1,3,1,52),1,1),"")</f>
        <v>F</v>
      </c>
      <c r="R7" s="242" t="str">
        <f ca="1">IFERROR(OFFSET('semaine paire (sans samedi pm)'!$D$2,,MATCH(Q7,OFFSET('semaine paire (sans samedi pm)'!$B$1, MATCH($A7,OFFSET('semaine paire (sans samedi pm)'!$B$1,MATCH(Q$2,'semaine paire (sans samedi pm)'!$B$1:$B$120,0)-1,1,12,1),0)-1+MATCH(Q$2,'semaine paire (sans samedi pm)'!$B$1:$B$120,0)-1,3,1,52),0)),"")</f>
        <v>6h45-7h</v>
      </c>
      <c r="S7" s="241" t="str">
        <f t="shared" ca="1" si="6"/>
        <v>6h45</v>
      </c>
      <c r="T7" s="241" t="str">
        <f ca="1">IFERROR(OFFSET('semaine paire (sans samedi pm)'!$D$2,,MATCH("z^z",OFFSET('semaine paire (sans samedi pm)'!$B$1, MATCH($A7,OFFSET('semaine paire (sans samedi pm)'!$B$1,MATCH(Q$2,'semaine paire (sans samedi pm)'!$B$1:$B$120,0)-1,1,12,1),0)-1+MATCH(Q$2,'semaine paire (sans samedi pm)'!$B$1:$B$120,0)-1,3,1,52), 1)),"")</f>
        <v>12h30-12H45</v>
      </c>
      <c r="U7" s="241" t="str">
        <f t="shared" ca="1" si="7"/>
        <v>12H45</v>
      </c>
      <c r="V7" s="242" t="str">
        <f ca="1">IFERROR(HLOOKUP("z^z",OFFSET('semaine paire (sans samedi pm)'!$B$1, MATCH($A7,OFFSET('semaine paire (sans samedi pm)'!$B$1,MATCH(V$2,'semaine paire (sans samedi pm)'!$B$1:$B$120,0)-1,1,12,1),0)-1+MATCH(V$2,'semaine paire (sans samedi pm)'!$B$1:$B$120,0)-1,3,1,52),1,1),"")</f>
        <v>F</v>
      </c>
      <c r="W7" s="242" t="str">
        <f ca="1">IFERROR(OFFSET('semaine paire (sans samedi pm)'!$D$2,,MATCH(V7,OFFSET('semaine paire (sans samedi pm)'!$B$1, MATCH($A7,OFFSET('semaine paire (sans samedi pm)'!$B$1,MATCH(V$2,'semaine paire (sans samedi pm)'!$B$1:$B$120,0)-1,1,12,1),0)-1+MATCH(V$2,'semaine paire (sans samedi pm)'!$B$1:$B$120,0)-1,3,1,52),0)),"")</f>
        <v>6h45-7h</v>
      </c>
      <c r="X7" s="241" t="str">
        <f t="shared" ca="1" si="8"/>
        <v>6h45</v>
      </c>
      <c r="Y7" s="241" t="str">
        <f ca="1">IFERROR(OFFSET('semaine paire (sans samedi pm)'!$D$2,,MATCH("z^z",OFFSET('semaine paire (sans samedi pm)'!$B$1, MATCH($A7,OFFSET('semaine paire (sans samedi pm)'!$B$1,MATCH(V$2,'semaine paire (sans samedi pm)'!$B$1:$B$120,0)-1,1,12,1),0)-1+MATCH(V$2,'semaine paire (sans samedi pm)'!$B$1:$B$120,0)-1,3,1,52), 1)),"")</f>
        <v>16h45-17h</v>
      </c>
      <c r="Z7" s="241" t="str">
        <f t="shared" ca="1" si="9"/>
        <v>17h</v>
      </c>
      <c r="AA7" s="242" t="str">
        <f ca="1">IFERROR(HLOOKUP("z^z",OFFSET('semaine paire (sans samedi pm)'!$B$1, MATCH($A7,OFFSET('semaine paire (sans samedi pm)'!$B$1,MATCH(AA$2,'semaine paire (sans samedi pm)'!$B$1:$B$120,0)-1,1,12,1),0)-1+MATCH(AA$2,'semaine paire (sans samedi pm)'!$B$1:$B$120,0)-1,3,1,52),1,1),"")</f>
        <v>F</v>
      </c>
      <c r="AB7" s="242" t="str">
        <f ca="1">IFERROR(OFFSET('semaine paire (sans samedi pm)'!$D$2,,MATCH(AA7,OFFSET('semaine paire (sans samedi pm)'!$B$1, MATCH($A7,OFFSET('semaine paire (sans samedi pm)'!$B$1,MATCH(AA$2,'semaine paire (sans samedi pm)'!$B$1:$B$120,0)-1,1,12,1),0)-1+MATCH(AA$2,'semaine paire (sans samedi pm)'!$B$1:$B$120,0)-1,3,1,52),0)),"")</f>
        <v>6h30-6h45</v>
      </c>
      <c r="AC7" s="241" t="str">
        <f t="shared" ca="1" si="10"/>
        <v>6h30</v>
      </c>
      <c r="AD7" s="241" t="str">
        <f ca="1">IFERROR(OFFSET('semaine paire (sans samedi pm)'!$D$2,,MATCH("z^z",OFFSET('semaine paire (sans samedi pm)'!$B$1, MATCH($A7,OFFSET('semaine paire (sans samedi pm)'!$B$1,MATCH(AA$2,'semaine paire (sans samedi pm)'!$B$1:$B$120,0)-1,1,12,1),0)-1+MATCH(AA$2,'semaine paire (sans samedi pm)'!$B$1:$B$120,0)-1,3,1,52), 1)),"")</f>
        <v>12h15-12H30</v>
      </c>
      <c r="AE7" s="241" t="str">
        <f t="shared" ca="1" si="11"/>
        <v>12H30</v>
      </c>
      <c r="AF7" s="242" t="str">
        <f ca="1">IFERROR(HLOOKUP("z^z",OFFSET('semaine paire (sans samedi pm)'!$B$1, MATCH($A7,OFFSET('semaine paire (sans samedi pm)'!$B$1,MATCH(AF$2,'semaine paire (sans samedi pm)'!$B$1:$B$120,0)-1,1,12,1),0)-1+MATCH(AF$2,'semaine paire (sans samedi pm)'!$B$1:$B$120,0)-1,3,1,52),1,1),"")</f>
        <v/>
      </c>
      <c r="AG7" s="242" t="str">
        <f ca="1">IFERROR(OFFSET('semaine paire (sans samedi pm)'!$D$2,,MATCH(AF7,OFFSET('semaine paire (sans samedi pm)'!$B$1, MATCH($A7,OFFSET('semaine paire (sans samedi pm)'!$B$1,MATCH(AF$2,'semaine paire (sans samedi pm)'!$B$1:$B$120,0)-1,1,12,1),0)-1+MATCH(AF$2,'semaine paire (sans samedi pm)'!$B$1:$B$120,0)-1,3,1,52),0)),"")</f>
        <v/>
      </c>
      <c r="AH7" s="241" t="str">
        <f t="shared" ca="1" si="12"/>
        <v/>
      </c>
      <c r="AI7" s="241" t="str">
        <f ca="1">IFERROR(OFFSET('semaine paire (sans samedi pm)'!$D$2,,MATCH("z^z",OFFSET('semaine paire (sans samedi pm)'!$B$1, MATCH($A7,OFFSET('semaine paire (sans samedi pm)'!$B$1,MATCH(AF$2,'semaine paire (sans samedi pm)'!$B$1:$B$120,0)-1,1,12,1),0)-1+MATCH(AF$2,'semaine paire (sans samedi pm)'!$B$1:$B$120,0)-1,3,1,52), 1)),"")</f>
        <v/>
      </c>
      <c r="AJ7" s="243" t="str">
        <f t="shared" ca="1" si="13"/>
        <v/>
      </c>
    </row>
    <row r="8" spans="1:36" x14ac:dyDescent="0.25">
      <c r="A8" s="233" t="s">
        <v>197</v>
      </c>
      <c r="B8" s="239" t="str">
        <f ca="1">IFERROR(HLOOKUP("z^z",OFFSET('semaine paire (sans samedi pm)'!$B$1, MATCH($A8,OFFSET('semaine paire (sans samedi pm)'!$B$1,MATCH(B$2,'semaine paire (sans samedi pm)'!$B$1:$B$120,0)-1,1,12,1),0)-1+MATCH(B$2,'semaine paire (sans samedi pm)'!$B$1:$B$120,0)-1,3,1,52),1,1),"")</f>
        <v>DPH</v>
      </c>
      <c r="C8" s="240" t="str">
        <f ca="1">IFERROR(OFFSET('semaine paire (sans samedi pm)'!$D$2,,MATCH(B8,OFFSET('semaine paire (sans samedi pm)'!$B$1, MATCH($A8,OFFSET('semaine paire (sans samedi pm)'!$B$1,MATCH(B$2,'semaine paire (sans samedi pm)'!$B$1:$B$120,0)-1,1,12,1),0)-1+MATCH(B$2,'semaine paire (sans samedi pm)'!$B$1:$B$120,0)-1,3,1,52),0)),"")</f>
        <v>6h30-6h45</v>
      </c>
      <c r="D8" s="241" t="str">
        <f t="shared" ca="1" si="0"/>
        <v>6h30</v>
      </c>
      <c r="E8" s="241" t="str">
        <f ca="1">IFERROR(OFFSET('semaine paire (sans samedi pm)'!$D$2,,MATCH("z^z",OFFSET('semaine paire (sans samedi pm)'!$B$1, MATCH($A8,OFFSET('semaine paire (sans samedi pm)'!$B$1,MATCH(B$2,'semaine paire (sans samedi pm)'!$B$1:$B$120,0)-1,1,12,1),0)-1+MATCH(B$2,'semaine paire (sans samedi pm)'!$B$1:$B$120,0)-1,3,1,52), 1)),"")</f>
        <v>12h15-12H30</v>
      </c>
      <c r="F8" s="241" t="str">
        <f t="shared" ca="1" si="1"/>
        <v>12H30</v>
      </c>
      <c r="G8" s="242" t="str">
        <f ca="1">IFERROR(HLOOKUP("z^z",OFFSET('semaine paire (sans samedi pm)'!$B$1, MATCH($A8,OFFSET('semaine paire (sans samedi pm)'!$B$1,MATCH(G$2,'semaine paire (sans samedi pm)'!$B$1:$B$120,0)-1,1,12,1),0)-1+MATCH(G$2,'semaine paire (sans samedi pm)'!$B$1:$B$120,0)-1,3,1,52),1,1),"")</f>
        <v>DPH</v>
      </c>
      <c r="H8" s="242" t="str">
        <f ca="1">IFERROR(OFFSET('semaine paire (sans samedi pm)'!$D$2,,MATCH(G8,OFFSET('semaine paire (sans samedi pm)'!$B$1, MATCH($A8,OFFSET('semaine paire (sans samedi pm)'!$B$1,MATCH(G$2,'semaine paire (sans samedi pm)'!$B$1:$B$120,0)-1,1,12,1),0)-1+MATCH(G$2,'semaine paire (sans samedi pm)'!$B$1:$B$120,0)-1,3,1,52),0)),"")</f>
        <v>6h30-6h45</v>
      </c>
      <c r="I8" s="241" t="str">
        <f t="shared" ca="1" si="2"/>
        <v>6h30</v>
      </c>
      <c r="J8" s="241" t="str">
        <f ca="1">IFERROR(OFFSET('semaine paire (sans samedi pm)'!$D$2,,MATCH("z^z",OFFSET('semaine paire (sans samedi pm)'!$B$1, MATCH($A8,OFFSET('semaine paire (sans samedi pm)'!$B$1,MATCH(G$2,'semaine paire (sans samedi pm)'!$B$1:$B$120,0)-1,1,12,1),0)-1+MATCH(G$2,'semaine paire (sans samedi pm)'!$B$1:$B$120,0)-1,3,1,52), 1)),"")</f>
        <v>12h15-12H30</v>
      </c>
      <c r="K8" s="241" t="str">
        <f t="shared" ca="1" si="3"/>
        <v>12H30</v>
      </c>
      <c r="L8" s="242" t="str">
        <f ca="1">IFERROR(HLOOKUP("z^z",OFFSET('semaine paire (sans samedi pm)'!$B$1, MATCH($A8,OFFSET('semaine paire (sans samedi pm)'!$B$1,MATCH(L$2,'semaine paire (sans samedi pm)'!$B$1:$B$120,0)-1,1,12,1),0)-1+MATCH(L$2,'semaine paire (sans samedi pm)'!$B$1:$B$120,0)-1,3,1,52),1,1),"")</f>
        <v>DPH</v>
      </c>
      <c r="M8" s="242" t="str">
        <f ca="1">IFERROR(OFFSET('semaine paire (sans samedi pm)'!$D$2,,MATCH(L8,OFFSET('semaine paire (sans samedi pm)'!$B$1, MATCH($A8,OFFSET('semaine paire (sans samedi pm)'!$B$1,MATCH(L$2,'semaine paire (sans samedi pm)'!$B$1:$B$120,0)-1,1,12,1),0)-1+MATCH(L$2,'semaine paire (sans samedi pm)'!$B$1:$B$120,0)-1,3,1,52),0)),"")</f>
        <v>7h30-7h45</v>
      </c>
      <c r="N8" s="241" t="str">
        <f t="shared" ca="1" si="4"/>
        <v>7h30</v>
      </c>
      <c r="O8" s="241" t="str">
        <f ca="1">IFERROR(OFFSET('semaine paire (sans samedi pm)'!$D$2,,MATCH("z^z",OFFSET('semaine paire (sans samedi pm)'!$B$1, MATCH($A8,OFFSET('semaine paire (sans samedi pm)'!$B$1,MATCH(L$2,'semaine paire (sans samedi pm)'!$B$1:$B$120,0)-1,1,12,1),0)-1+MATCH(L$2,'semaine paire (sans samedi pm)'!$B$1:$B$120,0)-1,3,1,52), 1)),"")</f>
        <v>12h-12H15</v>
      </c>
      <c r="P8" s="241" t="str">
        <f t="shared" ca="1" si="5"/>
        <v>12H15</v>
      </c>
      <c r="Q8" s="242" t="str">
        <f ca="1">IFERROR(HLOOKUP("z^z",OFFSET('semaine paire (sans samedi pm)'!$B$1, MATCH($A8,OFFSET('semaine paire (sans samedi pm)'!$B$1,MATCH(Q$2,'semaine paire (sans samedi pm)'!$B$1:$B$120,0)-1,1,12,1),0)-1+MATCH(Q$2,'semaine paire (sans samedi pm)'!$B$1:$B$120,0)-1,3,1,52),1,1),"")</f>
        <v>DPH</v>
      </c>
      <c r="R8" s="242" t="str">
        <f ca="1">IFERROR(OFFSET('semaine paire (sans samedi pm)'!$D$2,,MATCH(Q8,OFFSET('semaine paire (sans samedi pm)'!$B$1, MATCH($A8,OFFSET('semaine paire (sans samedi pm)'!$B$1,MATCH(Q$2,'semaine paire (sans samedi pm)'!$B$1:$B$120,0)-1,1,12,1),0)-1+MATCH(Q$2,'semaine paire (sans samedi pm)'!$B$1:$B$120,0)-1,3,1,52),0)),"")</f>
        <v>6h30-6h45</v>
      </c>
      <c r="S8" s="241" t="str">
        <f t="shared" ca="1" si="6"/>
        <v>6h30</v>
      </c>
      <c r="T8" s="241" t="str">
        <f ca="1">IFERROR(OFFSET('semaine paire (sans samedi pm)'!$D$2,,MATCH("z^z",OFFSET('semaine paire (sans samedi pm)'!$B$1, MATCH($A8,OFFSET('semaine paire (sans samedi pm)'!$B$1,MATCH(Q$2,'semaine paire (sans samedi pm)'!$B$1:$B$120,0)-1,1,12,1),0)-1+MATCH(Q$2,'semaine paire (sans samedi pm)'!$B$1:$B$120,0)-1,3,1,52), 1)),"")</f>
        <v>17h45-18h</v>
      </c>
      <c r="U8" s="241" t="str">
        <f t="shared" ca="1" si="7"/>
        <v>18h</v>
      </c>
      <c r="V8" s="242" t="str">
        <f ca="1">IFERROR(HLOOKUP("z^z",OFFSET('semaine paire (sans samedi pm)'!$B$1, MATCH($A8,OFFSET('semaine paire (sans samedi pm)'!$B$1,MATCH(V$2,'semaine paire (sans samedi pm)'!$B$1:$B$120,0)-1,1,12,1),0)-1+MATCH(V$2,'semaine paire (sans samedi pm)'!$B$1:$B$120,0)-1,3,1,52),1,1),"")</f>
        <v>DPH</v>
      </c>
      <c r="W8" s="242" t="str">
        <f ca="1">IFERROR(OFFSET('semaine paire (sans samedi pm)'!$D$2,,MATCH(V8,OFFSET('semaine paire (sans samedi pm)'!$B$1, MATCH($A8,OFFSET('semaine paire (sans samedi pm)'!$B$1,MATCH(V$2,'semaine paire (sans samedi pm)'!$B$1:$B$120,0)-1,1,12,1),0)-1+MATCH(V$2,'semaine paire (sans samedi pm)'!$B$1:$B$120,0)-1,3,1,52),0)),"")</f>
        <v>7h30-7h45</v>
      </c>
      <c r="X8" s="241" t="str">
        <f t="shared" ca="1" si="8"/>
        <v>7h30</v>
      </c>
      <c r="Y8" s="241" t="str">
        <f ca="1">IFERROR(OFFSET('semaine paire (sans samedi pm)'!$D$2,,MATCH("z^z",OFFSET('semaine paire (sans samedi pm)'!$B$1, MATCH($A8,OFFSET('semaine paire (sans samedi pm)'!$B$1,MATCH(V$2,'semaine paire (sans samedi pm)'!$B$1:$B$120,0)-1,1,12,1),0)-1+MATCH(V$2,'semaine paire (sans samedi pm)'!$B$1:$B$120,0)-1,3,1,52), 1)),"")</f>
        <v>12h15-12H30</v>
      </c>
      <c r="Z8" s="241" t="str">
        <f t="shared" ca="1" si="9"/>
        <v>12H30</v>
      </c>
      <c r="AA8" s="242" t="str">
        <f ca="1">IFERROR(HLOOKUP("z^z",OFFSET('semaine paire (sans samedi pm)'!$B$1, MATCH($A8,OFFSET('semaine paire (sans samedi pm)'!$B$1,MATCH(AA$2,'semaine paire (sans samedi pm)'!$B$1:$B$120,0)-1,1,12,1),0)-1+MATCH(AA$2,'semaine paire (sans samedi pm)'!$B$1:$B$120,0)-1,3,1,52),1,1),"")</f>
        <v>DPH</v>
      </c>
      <c r="AB8" s="242" t="str">
        <f ca="1">IFERROR(OFFSET('semaine paire (sans samedi pm)'!$D$2,,MATCH(AA8,OFFSET('semaine paire (sans samedi pm)'!$B$1, MATCH($A8,OFFSET('semaine paire (sans samedi pm)'!$B$1,MATCH(AA$2,'semaine paire (sans samedi pm)'!$B$1:$B$120,0)-1,1,12,1),0)-1+MATCH(AA$2,'semaine paire (sans samedi pm)'!$B$1:$B$120,0)-1,3,1,52),0)),"")</f>
        <v>7h-7h15</v>
      </c>
      <c r="AC8" s="241" t="str">
        <f t="shared" ca="1" si="10"/>
        <v>7h</v>
      </c>
      <c r="AD8" s="241" t="str">
        <f ca="1">IFERROR(OFFSET('semaine paire (sans samedi pm)'!$D$2,,MATCH("z^z",OFFSET('semaine paire (sans samedi pm)'!$B$1, MATCH($A8,OFFSET('semaine paire (sans samedi pm)'!$B$1,MATCH(AA$2,'semaine paire (sans samedi pm)'!$B$1:$B$120,0)-1,1,12,1),0)-1+MATCH(AA$2,'semaine paire (sans samedi pm)'!$B$1:$B$120,0)-1,3,1,52), 1)),"")</f>
        <v>12h15-12H30</v>
      </c>
      <c r="AE8" s="241" t="str">
        <f t="shared" ca="1" si="11"/>
        <v>12H30</v>
      </c>
      <c r="AF8" s="242" t="str">
        <f ca="1">IFERROR(HLOOKUP("z^z",OFFSET('semaine paire (sans samedi pm)'!$B$1, MATCH($A8,OFFSET('semaine paire (sans samedi pm)'!$B$1,MATCH(AF$2,'semaine paire (sans samedi pm)'!$B$1:$B$120,0)-1,1,12,1),0)-1+MATCH(AF$2,'semaine paire (sans samedi pm)'!$B$1:$B$120,0)-1,3,1,52),1,1),"")</f>
        <v/>
      </c>
      <c r="AG8" s="242" t="str">
        <f ca="1">IFERROR(OFFSET('semaine paire (sans samedi pm)'!$D$2,,MATCH(AF8,OFFSET('semaine paire (sans samedi pm)'!$B$1, MATCH($A8,OFFSET('semaine paire (sans samedi pm)'!$B$1,MATCH(AF$2,'semaine paire (sans samedi pm)'!$B$1:$B$120,0)-1,1,12,1),0)-1+MATCH(AF$2,'semaine paire (sans samedi pm)'!$B$1:$B$120,0)-1,3,1,52),0)),"")</f>
        <v/>
      </c>
      <c r="AH8" s="241" t="str">
        <f t="shared" ca="1" si="12"/>
        <v/>
      </c>
      <c r="AI8" s="241" t="str">
        <f ca="1">IFERROR(OFFSET('semaine paire (sans samedi pm)'!$D$2,,MATCH("z^z",OFFSET('semaine paire (sans samedi pm)'!$B$1, MATCH($A8,OFFSET('semaine paire (sans samedi pm)'!$B$1,MATCH(AF$2,'semaine paire (sans samedi pm)'!$B$1:$B$120,0)-1,1,12,1),0)-1+MATCH(AF$2,'semaine paire (sans samedi pm)'!$B$1:$B$120,0)-1,3,1,52), 1)),"")</f>
        <v/>
      </c>
      <c r="AJ8" s="243" t="str">
        <f t="shared" ca="1" si="13"/>
        <v/>
      </c>
    </row>
    <row r="9" spans="1:36" x14ac:dyDescent="0.25">
      <c r="A9" s="233" t="s">
        <v>119</v>
      </c>
      <c r="B9" s="239" t="str">
        <f ca="1">IFERROR(HLOOKUP("z^z",OFFSET('semaine paire (sans samedi pm)'!$B$1, MATCH($A9,OFFSET('semaine paire (sans samedi pm)'!$B$1,MATCH(B$2,'semaine paire (sans samedi pm)'!$B$1:$B$120,0)-1,1,12,1),0)-1+MATCH(B$2,'semaine paire (sans samedi pm)'!$B$1:$B$120,0)-1,3,1,52),1,1),"")</f>
        <v>S</v>
      </c>
      <c r="C9" s="240" t="str">
        <f ca="1">IFERROR(OFFSET('semaine paire (sans samedi pm)'!$D$2,,MATCH(B9,OFFSET('semaine paire (sans samedi pm)'!$B$1, MATCH($A9,OFFSET('semaine paire (sans samedi pm)'!$B$1,MATCH(B$2,'semaine paire (sans samedi pm)'!$B$1:$B$120,0)-1,1,12,1),0)-1+MATCH(B$2,'semaine paire (sans samedi pm)'!$B$1:$B$120,0)-1,3,1,52),0)),"")</f>
        <v>6h30-6h45</v>
      </c>
      <c r="D9" s="241" t="str">
        <f t="shared" ca="1" si="0"/>
        <v>6h30</v>
      </c>
      <c r="E9" s="241" t="str">
        <f ca="1">IFERROR(OFFSET('semaine paire (sans samedi pm)'!$D$2,,MATCH("z^z",OFFSET('semaine paire (sans samedi pm)'!$B$1, MATCH($A9,OFFSET('semaine paire (sans samedi pm)'!$B$1,MATCH(B$2,'semaine paire (sans samedi pm)'!$B$1:$B$120,0)-1,1,12,1),0)-1+MATCH(B$2,'semaine paire (sans samedi pm)'!$B$1:$B$120,0)-1,3,1,52), 1)),"")</f>
        <v>17h45-18h</v>
      </c>
      <c r="F9" s="241" t="str">
        <f t="shared" ca="1" si="1"/>
        <v>18h</v>
      </c>
      <c r="G9" s="242" t="str">
        <f ca="1">IFERROR(HLOOKUP("z^z",OFFSET('semaine paire (sans samedi pm)'!$B$1, MATCH($A9,OFFSET('semaine paire (sans samedi pm)'!$B$1,MATCH(G$2,'semaine paire (sans samedi pm)'!$B$1:$B$120,0)-1,1,12,1),0)-1+MATCH(G$2,'semaine paire (sans samedi pm)'!$B$1:$B$120,0)-1,3,1,52),1,1),"")</f>
        <v>S</v>
      </c>
      <c r="H9" s="242" t="str">
        <f ca="1">IFERROR(OFFSET('semaine paire (sans samedi pm)'!$D$2,,MATCH(G9,OFFSET('semaine paire (sans samedi pm)'!$B$1, MATCH($A9,OFFSET('semaine paire (sans samedi pm)'!$B$1,MATCH(G$2,'semaine paire (sans samedi pm)'!$B$1:$B$120,0)-1,1,12,1),0)-1+MATCH(G$2,'semaine paire (sans samedi pm)'!$B$1:$B$120,0)-1,3,1,52),0)),"")</f>
        <v>6h30-6h45</v>
      </c>
      <c r="I9" s="241" t="str">
        <f t="shared" ca="1" si="2"/>
        <v>6h30</v>
      </c>
      <c r="J9" s="241" t="str">
        <f ca="1">IFERROR(OFFSET('semaine paire (sans samedi pm)'!$D$2,,MATCH("z^z",OFFSET('semaine paire (sans samedi pm)'!$B$1, MATCH($A9,OFFSET('semaine paire (sans samedi pm)'!$B$1,MATCH(G$2,'semaine paire (sans samedi pm)'!$B$1:$B$120,0)-1,1,12,1),0)-1+MATCH(G$2,'semaine paire (sans samedi pm)'!$B$1:$B$120,0)-1,3,1,52), 1)),"")</f>
        <v>12h15-12H30</v>
      </c>
      <c r="K9" s="241" t="str">
        <f t="shared" ca="1" si="3"/>
        <v>12H30</v>
      </c>
      <c r="L9" s="242" t="str">
        <f ca="1">IFERROR(HLOOKUP("z^z",OFFSET('semaine paire (sans samedi pm)'!$B$1, MATCH($A9,OFFSET('semaine paire (sans samedi pm)'!$B$1,MATCH(L$2,'semaine paire (sans samedi pm)'!$B$1:$B$120,0)-1,1,12,1),0)-1+MATCH(L$2,'semaine paire (sans samedi pm)'!$B$1:$B$120,0)-1,3,1,52),1,1),"")</f>
        <v>S</v>
      </c>
      <c r="M9" s="242" t="str">
        <f ca="1">IFERROR(OFFSET('semaine paire (sans samedi pm)'!$D$2,,MATCH(L9,OFFSET('semaine paire (sans samedi pm)'!$B$1, MATCH($A9,OFFSET('semaine paire (sans samedi pm)'!$B$1,MATCH(L$2,'semaine paire (sans samedi pm)'!$B$1:$B$120,0)-1,1,12,1),0)-1+MATCH(L$2,'semaine paire (sans samedi pm)'!$B$1:$B$120,0)-1,3,1,52),0)),"")</f>
        <v>7h30-7h45</v>
      </c>
      <c r="N9" s="241" t="str">
        <f t="shared" ca="1" si="4"/>
        <v>7h30</v>
      </c>
      <c r="O9" s="241" t="str">
        <f ca="1">IFERROR(OFFSET('semaine paire (sans samedi pm)'!$D$2,,MATCH("z^z",OFFSET('semaine paire (sans samedi pm)'!$B$1, MATCH($A9,OFFSET('semaine paire (sans samedi pm)'!$B$1,MATCH(L$2,'semaine paire (sans samedi pm)'!$B$1:$B$120,0)-1,1,12,1),0)-1+MATCH(L$2,'semaine paire (sans samedi pm)'!$B$1:$B$120,0)-1,3,1,52), 1)),"")</f>
        <v>12h-12H15</v>
      </c>
      <c r="P9" s="241" t="str">
        <f t="shared" ca="1" si="5"/>
        <v>12H15</v>
      </c>
      <c r="Q9" s="242" t="str">
        <f ca="1">IFERROR(HLOOKUP("z^z",OFFSET('semaine paire (sans samedi pm)'!$B$1, MATCH($A9,OFFSET('semaine paire (sans samedi pm)'!$B$1,MATCH(Q$2,'semaine paire (sans samedi pm)'!$B$1:$B$120,0)-1,1,12,1),0)-1+MATCH(Q$2,'semaine paire (sans samedi pm)'!$B$1:$B$120,0)-1,3,1,52),1,1),"")</f>
        <v>S</v>
      </c>
      <c r="R9" s="242" t="str">
        <f ca="1">IFERROR(OFFSET('semaine paire (sans samedi pm)'!$D$2,,MATCH(Q9,OFFSET('semaine paire (sans samedi pm)'!$B$1, MATCH($A9,OFFSET('semaine paire (sans samedi pm)'!$B$1,MATCH(Q$2,'semaine paire (sans samedi pm)'!$B$1:$B$120,0)-1,1,12,1),0)-1+MATCH(Q$2,'semaine paire (sans samedi pm)'!$B$1:$B$120,0)-1,3,1,52),0)),"")</f>
        <v>6h30-6h45</v>
      </c>
      <c r="S9" s="241" t="str">
        <f t="shared" ca="1" si="6"/>
        <v>6h30</v>
      </c>
      <c r="T9" s="241" t="str">
        <f ca="1">IFERROR(OFFSET('semaine paire (sans samedi pm)'!$D$2,,MATCH("z^z",OFFSET('semaine paire (sans samedi pm)'!$B$1, MATCH($A9,OFFSET('semaine paire (sans samedi pm)'!$B$1,MATCH(Q$2,'semaine paire (sans samedi pm)'!$B$1:$B$120,0)-1,1,12,1),0)-1+MATCH(Q$2,'semaine paire (sans samedi pm)'!$B$1:$B$120,0)-1,3,1,52), 1)),"")</f>
        <v>12h45-13H</v>
      </c>
      <c r="U9" s="241" t="str">
        <f t="shared" ca="1" si="7"/>
        <v>13H</v>
      </c>
      <c r="V9" s="242" t="str">
        <f ca="1">IFERROR(HLOOKUP("z^z",OFFSET('semaine paire (sans samedi pm)'!$B$1, MATCH($A9,OFFSET('semaine paire (sans samedi pm)'!$B$1,MATCH(V$2,'semaine paire (sans samedi pm)'!$B$1:$B$120,0)-1,1,12,1),0)-1+MATCH(V$2,'semaine paire (sans samedi pm)'!$B$1:$B$120,0)-1,3,1,52),1,1),"")</f>
        <v>S</v>
      </c>
      <c r="W9" s="242" t="str">
        <f ca="1">IFERROR(OFFSET('semaine paire (sans samedi pm)'!$D$2,,MATCH(V9,OFFSET('semaine paire (sans samedi pm)'!$B$1, MATCH($A9,OFFSET('semaine paire (sans samedi pm)'!$B$1,MATCH(V$2,'semaine paire (sans samedi pm)'!$B$1:$B$120,0)-1,1,12,1),0)-1+MATCH(V$2,'semaine paire (sans samedi pm)'!$B$1:$B$120,0)-1,3,1,52),0)),"")</f>
        <v>7h30-7h45</v>
      </c>
      <c r="X9" s="241" t="str">
        <f t="shared" ca="1" si="8"/>
        <v>7h30</v>
      </c>
      <c r="Y9" s="241" t="str">
        <f ca="1">IFERROR(OFFSET('semaine paire (sans samedi pm)'!$D$2,,MATCH("z^z",OFFSET('semaine paire (sans samedi pm)'!$B$1, MATCH($A9,OFFSET('semaine paire (sans samedi pm)'!$B$1,MATCH(V$2,'semaine paire (sans samedi pm)'!$B$1:$B$120,0)-1,1,12,1),0)-1+MATCH(V$2,'semaine paire (sans samedi pm)'!$B$1:$B$120,0)-1,3,1,52), 1)),"")</f>
        <v>11h45-12H</v>
      </c>
      <c r="Z9" s="241" t="str">
        <f t="shared" ca="1" si="9"/>
        <v>12H</v>
      </c>
      <c r="AA9" s="242" t="str">
        <f ca="1">IFERROR(HLOOKUP("z^z",OFFSET('semaine paire (sans samedi pm)'!$B$1, MATCH($A9,OFFSET('semaine paire (sans samedi pm)'!$B$1,MATCH(AA$2,'semaine paire (sans samedi pm)'!$B$1:$B$120,0)-1,1,12,1),0)-1+MATCH(AA$2,'semaine paire (sans samedi pm)'!$B$1:$B$120,0)-1,3,1,52),1,1),"")</f>
        <v>S</v>
      </c>
      <c r="AB9" s="242" t="str">
        <f ca="1">IFERROR(OFFSET('semaine paire (sans samedi pm)'!$D$2,,MATCH(AA9,OFFSET('semaine paire (sans samedi pm)'!$B$1, MATCH($A9,OFFSET('semaine paire (sans samedi pm)'!$B$1,MATCH(AA$2,'semaine paire (sans samedi pm)'!$B$1:$B$120,0)-1,1,12,1),0)-1+MATCH(AA$2,'semaine paire (sans samedi pm)'!$B$1:$B$120,0)-1,3,1,52),0)),"")</f>
        <v>7h-7h15</v>
      </c>
      <c r="AC9" s="241" t="str">
        <f t="shared" ca="1" si="10"/>
        <v>7h</v>
      </c>
      <c r="AD9" s="241" t="str">
        <f ca="1">IFERROR(OFFSET('semaine paire (sans samedi pm)'!$D$2,,MATCH("z^z",OFFSET('semaine paire (sans samedi pm)'!$B$1, MATCH($A9,OFFSET('semaine paire (sans samedi pm)'!$B$1,MATCH(AA$2,'semaine paire (sans samedi pm)'!$B$1:$B$120,0)-1,1,12,1),0)-1+MATCH(AA$2,'semaine paire (sans samedi pm)'!$B$1:$B$120,0)-1,3,1,52), 1)),"")</f>
        <v>12h15-12H30</v>
      </c>
      <c r="AE9" s="241" t="str">
        <f t="shared" ca="1" si="11"/>
        <v>12H30</v>
      </c>
      <c r="AF9" s="242" t="str">
        <f ca="1">IFERROR(HLOOKUP("z^z",OFFSET('semaine paire (sans samedi pm)'!$B$1, MATCH($A9,OFFSET('semaine paire (sans samedi pm)'!$B$1,MATCH(AF$2,'semaine paire (sans samedi pm)'!$B$1:$B$120,0)-1,1,12,1),0)-1+MATCH(AF$2,'semaine paire (sans samedi pm)'!$B$1:$B$120,0)-1,3,1,52),1,1),"")</f>
        <v/>
      </c>
      <c r="AG9" s="242" t="str">
        <f ca="1">IFERROR(OFFSET('semaine paire (sans samedi pm)'!$D$2,,MATCH(AF9,OFFSET('semaine paire (sans samedi pm)'!$B$1, MATCH($A9,OFFSET('semaine paire (sans samedi pm)'!$B$1,MATCH(AF$2,'semaine paire (sans samedi pm)'!$B$1:$B$120,0)-1,1,12,1),0)-1+MATCH(AF$2,'semaine paire (sans samedi pm)'!$B$1:$B$120,0)-1,3,1,52),0)),"")</f>
        <v/>
      </c>
      <c r="AH9" s="241" t="str">
        <f t="shared" ca="1" si="12"/>
        <v/>
      </c>
      <c r="AI9" s="241" t="str">
        <f ca="1">IFERROR(OFFSET('semaine paire (sans samedi pm)'!$D$2,,MATCH("z^z",OFFSET('semaine paire (sans samedi pm)'!$B$1, MATCH($A9,OFFSET('semaine paire (sans samedi pm)'!$B$1,MATCH(AF$2,'semaine paire (sans samedi pm)'!$B$1:$B$120,0)-1,1,12,1),0)-1+MATCH(AF$2,'semaine paire (sans samedi pm)'!$B$1:$B$120,0)-1,3,1,52), 1)),"")</f>
        <v/>
      </c>
      <c r="AJ9" s="243" t="str">
        <f t="shared" ca="1" si="13"/>
        <v/>
      </c>
    </row>
    <row r="10" spans="1:36" x14ac:dyDescent="0.25">
      <c r="A10" s="233" t="s">
        <v>199</v>
      </c>
      <c r="B10" s="239" t="str">
        <f ca="1">IFERROR(HLOOKUP("z^z",OFFSET('semaine paire (sans samedi pm)'!$B$1, MATCH($A10,OFFSET('semaine paire (sans samedi pm)'!$B$1,MATCH(B$2,'semaine paire (sans samedi pm)'!$B$1:$B$120,0)-1,1,12,1),0)-1+MATCH(B$2,'semaine paire (sans samedi pm)'!$B$1:$B$120,0)-1,3,1,52),1,1),"")</f>
        <v>L</v>
      </c>
      <c r="C10" s="240" t="str">
        <f ca="1">IFERROR(OFFSET('semaine paire (sans samedi pm)'!$D$2,,MATCH(B10,OFFSET('semaine paire (sans samedi pm)'!$B$1, MATCH($A10,OFFSET('semaine paire (sans samedi pm)'!$B$1,MATCH(B$2,'semaine paire (sans samedi pm)'!$B$1:$B$120,0)-1,1,12,1),0)-1+MATCH(B$2,'semaine paire (sans samedi pm)'!$B$1:$B$120,0)-1,3,1,52),0)),"")</f>
        <v>7h-7h15</v>
      </c>
      <c r="D10" s="241" t="str">
        <f t="shared" ca="1" si="0"/>
        <v>7h</v>
      </c>
      <c r="E10" s="241" t="str">
        <f ca="1">IFERROR(OFFSET('semaine paire (sans samedi pm)'!$D$2,,MATCH("z^z",OFFSET('semaine paire (sans samedi pm)'!$B$1, MATCH($A10,OFFSET('semaine paire (sans samedi pm)'!$B$1,MATCH(B$2,'semaine paire (sans samedi pm)'!$B$1:$B$120,0)-1,1,12,1),0)-1+MATCH(B$2,'semaine paire (sans samedi pm)'!$B$1:$B$120,0)-1,3,1,52), 1)),"")</f>
        <v>13h15-13H30</v>
      </c>
      <c r="F10" s="241" t="str">
        <f t="shared" ca="1" si="1"/>
        <v>13H30</v>
      </c>
      <c r="G10" s="242" t="str">
        <f ca="1">IFERROR(HLOOKUP("z^z",OFFSET('semaine paire (sans samedi pm)'!$B$1, MATCH($A10,OFFSET('semaine paire (sans samedi pm)'!$B$1,MATCH(G$2,'semaine paire (sans samedi pm)'!$B$1:$B$120,0)-1,1,12,1),0)-1+MATCH(G$2,'semaine paire (sans samedi pm)'!$B$1:$B$120,0)-1,3,1,52),1,1),"")</f>
        <v>L</v>
      </c>
      <c r="H10" s="242" t="str">
        <f ca="1">IFERROR(OFFSET('semaine paire (sans samedi pm)'!$D$2,,MATCH(G10,OFFSET('semaine paire (sans samedi pm)'!$B$1, MATCH($A10,OFFSET('semaine paire (sans samedi pm)'!$B$1,MATCH(G$2,'semaine paire (sans samedi pm)'!$B$1:$B$120,0)-1,1,12,1),0)-1+MATCH(G$2,'semaine paire (sans samedi pm)'!$B$1:$B$120,0)-1,3,1,52),0)),"")</f>
        <v>7h-7h15</v>
      </c>
      <c r="I10" s="241" t="str">
        <f t="shared" ca="1" si="2"/>
        <v>7h</v>
      </c>
      <c r="J10" s="241" t="str">
        <f ca="1">IFERROR(OFFSET('semaine paire (sans samedi pm)'!$D$2,,MATCH("z^z",OFFSET('semaine paire (sans samedi pm)'!$B$1, MATCH($A10,OFFSET('semaine paire (sans samedi pm)'!$B$1,MATCH(G$2,'semaine paire (sans samedi pm)'!$B$1:$B$120,0)-1,1,12,1),0)-1+MATCH(G$2,'semaine paire (sans samedi pm)'!$B$1:$B$120,0)-1,3,1,52), 1)),"")</f>
        <v>12h45-13H</v>
      </c>
      <c r="K10" s="241" t="str">
        <f t="shared" ca="1" si="3"/>
        <v>13H</v>
      </c>
      <c r="L10" s="242" t="str">
        <f ca="1">IFERROR(HLOOKUP("z^z",OFFSET('semaine paire (sans samedi pm)'!$B$1, MATCH($A10,OFFSET('semaine paire (sans samedi pm)'!$B$1,MATCH(L$2,'semaine paire (sans samedi pm)'!$B$1:$B$120,0)-1,1,12,1),0)-1+MATCH(L$2,'semaine paire (sans samedi pm)'!$B$1:$B$120,0)-1,3,1,52),1,1),"")</f>
        <v>L</v>
      </c>
      <c r="M10" s="242" t="str">
        <f ca="1">IFERROR(OFFSET('semaine paire (sans samedi pm)'!$D$2,,MATCH(L10,OFFSET('semaine paire (sans samedi pm)'!$B$1, MATCH($A10,OFFSET('semaine paire (sans samedi pm)'!$B$1,MATCH(L$2,'semaine paire (sans samedi pm)'!$B$1:$B$120,0)-1,1,12,1),0)-1+MATCH(L$2,'semaine paire (sans samedi pm)'!$B$1:$B$120,0)-1,3,1,52),0)),"")</f>
        <v>7h-7h15</v>
      </c>
      <c r="N10" s="241" t="str">
        <f t="shared" ca="1" si="4"/>
        <v>7h</v>
      </c>
      <c r="O10" s="241" t="str">
        <f ca="1">IFERROR(OFFSET('semaine paire (sans samedi pm)'!$D$2,,MATCH("z^z",OFFSET('semaine paire (sans samedi pm)'!$B$1, MATCH($A10,OFFSET('semaine paire (sans samedi pm)'!$B$1,MATCH(L$2,'semaine paire (sans samedi pm)'!$B$1:$B$120,0)-1,1,12,1),0)-1+MATCH(L$2,'semaine paire (sans samedi pm)'!$B$1:$B$120,0)-1,3,1,52), 1)),"")</f>
        <v>12h15-12H30</v>
      </c>
      <c r="P10" s="241" t="str">
        <f t="shared" ca="1" si="5"/>
        <v>12H30</v>
      </c>
      <c r="Q10" s="242" t="str">
        <f ca="1">IFERROR(HLOOKUP("z^z",OFFSET('semaine paire (sans samedi pm)'!$B$1, MATCH($A10,OFFSET('semaine paire (sans samedi pm)'!$B$1,MATCH(Q$2,'semaine paire (sans samedi pm)'!$B$1:$B$120,0)-1,1,12,1),0)-1+MATCH(Q$2,'semaine paire (sans samedi pm)'!$B$1:$B$120,0)-1,3,1,52),1,1),"")</f>
        <v>L</v>
      </c>
      <c r="R10" s="242" t="str">
        <f ca="1">IFERROR(OFFSET('semaine paire (sans samedi pm)'!$D$2,,MATCH(Q10,OFFSET('semaine paire (sans samedi pm)'!$B$1, MATCH($A10,OFFSET('semaine paire (sans samedi pm)'!$B$1,MATCH(Q$2,'semaine paire (sans samedi pm)'!$B$1:$B$120,0)-1,1,12,1),0)-1+MATCH(Q$2,'semaine paire (sans samedi pm)'!$B$1:$B$120,0)-1,3,1,52),0)),"")</f>
        <v>7h-7h15</v>
      </c>
      <c r="S10" s="241" t="str">
        <f t="shared" ca="1" si="6"/>
        <v>7h</v>
      </c>
      <c r="T10" s="241" t="str">
        <f ca="1">IFERROR(OFFSET('semaine paire (sans samedi pm)'!$D$2,,MATCH("z^z",OFFSET('semaine paire (sans samedi pm)'!$B$1, MATCH($A10,OFFSET('semaine paire (sans samedi pm)'!$B$1,MATCH(Q$2,'semaine paire (sans samedi pm)'!$B$1:$B$120,0)-1,1,12,1),0)-1+MATCH(Q$2,'semaine paire (sans samedi pm)'!$B$1:$B$120,0)-1,3,1,52), 1)),"")</f>
        <v>13H45-14H</v>
      </c>
      <c r="U10" s="241" t="str">
        <f t="shared" ca="1" si="7"/>
        <v>14H</v>
      </c>
      <c r="V10" s="242" t="str">
        <f ca="1">IFERROR(HLOOKUP("z^z",OFFSET('semaine paire (sans samedi pm)'!$B$1, MATCH($A10,OFFSET('semaine paire (sans samedi pm)'!$B$1,MATCH(V$2,'semaine paire (sans samedi pm)'!$B$1:$B$120,0)-1,1,12,1),0)-1+MATCH(V$2,'semaine paire (sans samedi pm)'!$B$1:$B$120,0)-1,3,1,52),1,1),"")</f>
        <v>L</v>
      </c>
      <c r="W10" s="242" t="str">
        <f ca="1">IFERROR(OFFSET('semaine paire (sans samedi pm)'!$D$2,,MATCH(V10,OFFSET('semaine paire (sans samedi pm)'!$B$1, MATCH($A10,OFFSET('semaine paire (sans samedi pm)'!$B$1,MATCH(V$2,'semaine paire (sans samedi pm)'!$B$1:$B$120,0)-1,1,12,1),0)-1+MATCH(V$2,'semaine paire (sans samedi pm)'!$B$1:$B$120,0)-1,3,1,52),0)),"")</f>
        <v>7h-7h15</v>
      </c>
      <c r="X10" s="241" t="str">
        <f t="shared" ca="1" si="8"/>
        <v>7h</v>
      </c>
      <c r="Y10" s="241" t="str">
        <f ca="1">IFERROR(OFFSET('semaine paire (sans samedi pm)'!$D$2,,MATCH("z^z",OFFSET('semaine paire (sans samedi pm)'!$B$1, MATCH($A10,OFFSET('semaine paire (sans samedi pm)'!$B$1,MATCH(V$2,'semaine paire (sans samedi pm)'!$B$1:$B$120,0)-1,1,12,1),0)-1+MATCH(V$2,'semaine paire (sans samedi pm)'!$B$1:$B$120,0)-1,3,1,52), 1)),"")</f>
        <v>13h-13H15</v>
      </c>
      <c r="Z10" s="241" t="str">
        <f t="shared" ca="1" si="9"/>
        <v>13H15</v>
      </c>
      <c r="AA10" s="242" t="str">
        <f ca="1">IFERROR(HLOOKUP("z^z",OFFSET('semaine paire (sans samedi pm)'!$B$1, MATCH($A10,OFFSET('semaine paire (sans samedi pm)'!$B$1,MATCH(AA$2,'semaine paire (sans samedi pm)'!$B$1:$B$120,0)-1,1,12,1),0)-1+MATCH(AA$2,'semaine paire (sans samedi pm)'!$B$1:$B$120,0)-1,3,1,52),1,1),"")</f>
        <v>L</v>
      </c>
      <c r="AB10" s="242" t="str">
        <f ca="1">IFERROR(OFFSET('semaine paire (sans samedi pm)'!$D$2,,MATCH(AA10,OFFSET('semaine paire (sans samedi pm)'!$B$1, MATCH($A10,OFFSET('semaine paire (sans samedi pm)'!$B$1,MATCH(AA$2,'semaine paire (sans samedi pm)'!$B$1:$B$120,0)-1,1,12,1),0)-1+MATCH(AA$2,'semaine paire (sans samedi pm)'!$B$1:$B$120,0)-1,3,1,52),0)),"")</f>
        <v>7h-7h15</v>
      </c>
      <c r="AC10" s="241" t="str">
        <f t="shared" ca="1" si="10"/>
        <v>7h</v>
      </c>
      <c r="AD10" s="241" t="str">
        <f ca="1">IFERROR(OFFSET('semaine paire (sans samedi pm)'!$D$2,,MATCH("z^z",OFFSET('semaine paire (sans samedi pm)'!$B$1, MATCH($A10,OFFSET('semaine paire (sans samedi pm)'!$B$1,MATCH(AA$2,'semaine paire (sans samedi pm)'!$B$1:$B$120,0)-1,1,12,1),0)-1+MATCH(AA$2,'semaine paire (sans samedi pm)'!$B$1:$B$120,0)-1,3,1,52), 1)),"")</f>
        <v>12h15-12H30</v>
      </c>
      <c r="AE10" s="241" t="str">
        <f t="shared" ca="1" si="11"/>
        <v>12H30</v>
      </c>
      <c r="AF10" s="242" t="str">
        <f ca="1">IFERROR(HLOOKUP("z^z",OFFSET('semaine paire (sans samedi pm)'!$B$1, MATCH($A10,OFFSET('semaine paire (sans samedi pm)'!$B$1,MATCH(AF$2,'semaine paire (sans samedi pm)'!$B$1:$B$120,0)-1,1,12,1),0)-1+MATCH(AF$2,'semaine paire (sans samedi pm)'!$B$1:$B$120,0)-1,3,1,52),1,1),"")</f>
        <v/>
      </c>
      <c r="AG10" s="242" t="str">
        <f ca="1">IFERROR(OFFSET('semaine paire (sans samedi pm)'!$D$2,,MATCH(AF10,OFFSET('semaine paire (sans samedi pm)'!$B$1, MATCH($A10,OFFSET('semaine paire (sans samedi pm)'!$B$1,MATCH(AF$2,'semaine paire (sans samedi pm)'!$B$1:$B$120,0)-1,1,12,1),0)-1+MATCH(AF$2,'semaine paire (sans samedi pm)'!$B$1:$B$120,0)-1,3,1,52),0)),"")</f>
        <v/>
      </c>
      <c r="AH10" s="241" t="str">
        <f t="shared" ca="1" si="12"/>
        <v/>
      </c>
      <c r="AI10" s="241" t="str">
        <f ca="1">IFERROR(OFFSET('semaine paire (sans samedi pm)'!$D$2,,MATCH("z^z",OFFSET('semaine paire (sans samedi pm)'!$B$1, MATCH($A10,OFFSET('semaine paire (sans samedi pm)'!$B$1,MATCH(AF$2,'semaine paire (sans samedi pm)'!$B$1:$B$120,0)-1,1,12,1),0)-1+MATCH(AF$2,'semaine paire (sans samedi pm)'!$B$1:$B$120,0)-1,3,1,52), 1)),"")</f>
        <v/>
      </c>
      <c r="AJ10" s="243" t="str">
        <f t="shared" ca="1" si="13"/>
        <v/>
      </c>
    </row>
    <row r="11" spans="1:36" x14ac:dyDescent="0.25">
      <c r="A11" s="233" t="s">
        <v>198</v>
      </c>
      <c r="B11" s="239" t="str">
        <f ca="1">IFERROR(HLOOKUP("z^z",OFFSET('semaine paire (sans samedi pm)'!$B$1, MATCH($A11,OFFSET('semaine paire (sans samedi pm)'!$B$1,MATCH(B$2,'semaine paire (sans samedi pm)'!$B$1:$B$120,0)-1,1,12,1),0)-1+MATCH(B$2,'semaine paire (sans samedi pm)'!$B$1:$B$120,0)-1,3,1,52),1,1),"")</f>
        <v>L</v>
      </c>
      <c r="C11" s="240" t="str">
        <f ca="1">IFERROR(OFFSET('semaine paire (sans samedi pm)'!$D$2,,MATCH(B11,OFFSET('semaine paire (sans samedi pm)'!$B$1, MATCH($A11,OFFSET('semaine paire (sans samedi pm)'!$B$1,MATCH(B$2,'semaine paire (sans samedi pm)'!$B$1:$B$120,0)-1,1,12,1),0)-1+MATCH(B$2,'semaine paire (sans samedi pm)'!$B$1:$B$120,0)-1,3,1,52),0)),"")</f>
        <v>6h30-6h45</v>
      </c>
      <c r="D11" s="241" t="str">
        <f t="shared" ca="1" si="0"/>
        <v>6h30</v>
      </c>
      <c r="E11" s="241" t="str">
        <f ca="1">IFERROR(OFFSET('semaine paire (sans samedi pm)'!$D$2,,MATCH("z^z",OFFSET('semaine paire (sans samedi pm)'!$B$1, MATCH($A11,OFFSET('semaine paire (sans samedi pm)'!$B$1,MATCH(B$2,'semaine paire (sans samedi pm)'!$B$1:$B$120,0)-1,1,12,1),0)-1+MATCH(B$2,'semaine paire (sans samedi pm)'!$B$1:$B$120,0)-1,3,1,52), 1)),"")</f>
        <v>12h45-13H</v>
      </c>
      <c r="F11" s="241" t="str">
        <f t="shared" ca="1" si="1"/>
        <v>13H</v>
      </c>
      <c r="G11" s="242" t="str">
        <f ca="1">IFERROR(HLOOKUP("z^z",OFFSET('semaine paire (sans samedi pm)'!$B$1, MATCH($A11,OFFSET('semaine paire (sans samedi pm)'!$B$1,MATCH(G$2,'semaine paire (sans samedi pm)'!$B$1:$B$120,0)-1,1,12,1),0)-1+MATCH(G$2,'semaine paire (sans samedi pm)'!$B$1:$B$120,0)-1,3,1,52),1,1),"")</f>
        <v>L</v>
      </c>
      <c r="H11" s="242" t="str">
        <f ca="1">IFERROR(OFFSET('semaine paire (sans samedi pm)'!$D$2,,MATCH(G11,OFFSET('semaine paire (sans samedi pm)'!$B$1, MATCH($A11,OFFSET('semaine paire (sans samedi pm)'!$B$1,MATCH(G$2,'semaine paire (sans samedi pm)'!$B$1:$B$120,0)-1,1,12,1),0)-1+MATCH(G$2,'semaine paire (sans samedi pm)'!$B$1:$B$120,0)-1,3,1,52),0)),"")</f>
        <v>6h30-6h45</v>
      </c>
      <c r="I11" s="241" t="str">
        <f t="shared" ca="1" si="2"/>
        <v>6h30</v>
      </c>
      <c r="J11" s="241" t="str">
        <f ca="1">IFERROR(OFFSET('semaine paire (sans samedi pm)'!$D$2,,MATCH("z^z",OFFSET('semaine paire (sans samedi pm)'!$B$1, MATCH($A11,OFFSET('semaine paire (sans samedi pm)'!$B$1,MATCH(G$2,'semaine paire (sans samedi pm)'!$B$1:$B$120,0)-1,1,12,1),0)-1+MATCH(G$2,'semaine paire (sans samedi pm)'!$B$1:$B$120,0)-1,3,1,52), 1)),"")</f>
        <v>11h45-12H</v>
      </c>
      <c r="K11" s="241" t="str">
        <f t="shared" ca="1" si="3"/>
        <v>12H</v>
      </c>
      <c r="L11" s="242" t="str">
        <f ca="1">IFERROR(HLOOKUP("z^z",OFFSET('semaine paire (sans samedi pm)'!$B$1, MATCH($A11,OFFSET('semaine paire (sans samedi pm)'!$B$1,MATCH(L$2,'semaine paire (sans samedi pm)'!$B$1:$B$120,0)-1,1,12,1),0)-1+MATCH(L$2,'semaine paire (sans samedi pm)'!$B$1:$B$120,0)-1,3,1,52),1,1),"")</f>
        <v>L</v>
      </c>
      <c r="M11" s="242" t="str">
        <f ca="1">IFERROR(OFFSET('semaine paire (sans samedi pm)'!$D$2,,MATCH(L11,OFFSET('semaine paire (sans samedi pm)'!$B$1, MATCH($A11,OFFSET('semaine paire (sans samedi pm)'!$B$1,MATCH(L$2,'semaine paire (sans samedi pm)'!$B$1:$B$120,0)-1,1,12,1),0)-1+MATCH(L$2,'semaine paire (sans samedi pm)'!$B$1:$B$120,0)-1,3,1,52),0)),"")</f>
        <v>7h30-7h45</v>
      </c>
      <c r="N11" s="241" t="str">
        <f t="shared" ca="1" si="4"/>
        <v>7h30</v>
      </c>
      <c r="O11" s="241" t="str">
        <f ca="1">IFERROR(OFFSET('semaine paire (sans samedi pm)'!$D$2,,MATCH("z^z",OFFSET('semaine paire (sans samedi pm)'!$B$1, MATCH($A11,OFFSET('semaine paire (sans samedi pm)'!$B$1,MATCH(L$2,'semaine paire (sans samedi pm)'!$B$1:$B$120,0)-1,1,12,1),0)-1+MATCH(L$2,'semaine paire (sans samedi pm)'!$B$1:$B$120,0)-1,3,1,52), 1)),"")</f>
        <v>11h45-12H</v>
      </c>
      <c r="P11" s="241" t="str">
        <f t="shared" ca="1" si="5"/>
        <v>12H</v>
      </c>
      <c r="Q11" s="242" t="str">
        <f ca="1">IFERROR(HLOOKUP("z^z",OFFSET('semaine paire (sans samedi pm)'!$B$1, MATCH($A11,OFFSET('semaine paire (sans samedi pm)'!$B$1,MATCH(Q$2,'semaine paire (sans samedi pm)'!$B$1:$B$120,0)-1,1,12,1),0)-1+MATCH(Q$2,'semaine paire (sans samedi pm)'!$B$1:$B$120,0)-1,3,1,52),1,1),"")</f>
        <v>L</v>
      </c>
      <c r="R11" s="242" t="str">
        <f ca="1">IFERROR(OFFSET('semaine paire (sans samedi pm)'!$D$2,,MATCH(Q11,OFFSET('semaine paire (sans samedi pm)'!$B$1, MATCH($A11,OFFSET('semaine paire (sans samedi pm)'!$B$1,MATCH(Q$2,'semaine paire (sans samedi pm)'!$B$1:$B$120,0)-1,1,12,1),0)-1+MATCH(Q$2,'semaine paire (sans samedi pm)'!$B$1:$B$120,0)-1,3,1,52),0)),"")</f>
        <v>6h30-6h45</v>
      </c>
      <c r="S11" s="241" t="str">
        <f t="shared" ca="1" si="6"/>
        <v>6h30</v>
      </c>
      <c r="T11" s="241" t="str">
        <f ca="1">IFERROR(OFFSET('semaine paire (sans samedi pm)'!$D$2,,MATCH("z^z",OFFSET('semaine paire (sans samedi pm)'!$B$1, MATCH($A11,OFFSET('semaine paire (sans samedi pm)'!$B$1,MATCH(Q$2,'semaine paire (sans samedi pm)'!$B$1:$B$120,0)-1,1,12,1),0)-1+MATCH(Q$2,'semaine paire (sans samedi pm)'!$B$1:$B$120,0)-1,3,1,52), 1)),"")</f>
        <v>12h30-12H45</v>
      </c>
      <c r="U11" s="241" t="str">
        <f t="shared" ca="1" si="7"/>
        <v>12H45</v>
      </c>
      <c r="V11" s="242" t="str">
        <f ca="1">IFERROR(HLOOKUP("z^z",OFFSET('semaine paire (sans samedi pm)'!$B$1, MATCH($A11,OFFSET('semaine paire (sans samedi pm)'!$B$1,MATCH(V$2,'semaine paire (sans samedi pm)'!$B$1:$B$120,0)-1,1,12,1),0)-1+MATCH(V$2,'semaine paire (sans samedi pm)'!$B$1:$B$120,0)-1,3,1,52),1,1),"")</f>
        <v>L</v>
      </c>
      <c r="W11" s="242" t="str">
        <f ca="1">IFERROR(OFFSET('semaine paire (sans samedi pm)'!$D$2,,MATCH(V11,OFFSET('semaine paire (sans samedi pm)'!$B$1, MATCH($A11,OFFSET('semaine paire (sans samedi pm)'!$B$1,MATCH(V$2,'semaine paire (sans samedi pm)'!$B$1:$B$120,0)-1,1,12,1),0)-1+MATCH(V$2,'semaine paire (sans samedi pm)'!$B$1:$B$120,0)-1,3,1,52),0)),"")</f>
        <v>7h30-7h45</v>
      </c>
      <c r="X11" s="241" t="str">
        <f t="shared" ca="1" si="8"/>
        <v>7h30</v>
      </c>
      <c r="Y11" s="241" t="str">
        <f ca="1">IFERROR(OFFSET('semaine paire (sans samedi pm)'!$D$2,,MATCH("z^z",OFFSET('semaine paire (sans samedi pm)'!$B$1, MATCH($A11,OFFSET('semaine paire (sans samedi pm)'!$B$1,MATCH(V$2,'semaine paire (sans samedi pm)'!$B$1:$B$120,0)-1,1,12,1),0)-1+MATCH(V$2,'semaine paire (sans samedi pm)'!$B$1:$B$120,0)-1,3,1,52), 1)),"")</f>
        <v>17h45-18h</v>
      </c>
      <c r="Z11" s="241" t="str">
        <f t="shared" ca="1" si="9"/>
        <v>18h</v>
      </c>
      <c r="AA11" s="242" t="str">
        <f ca="1">IFERROR(HLOOKUP("z^z",OFFSET('semaine paire (sans samedi pm)'!$B$1, MATCH($A11,OFFSET('semaine paire (sans samedi pm)'!$B$1,MATCH(AA$2,'semaine paire (sans samedi pm)'!$B$1:$B$120,0)-1,1,12,1),0)-1+MATCH(AA$2,'semaine paire (sans samedi pm)'!$B$1:$B$120,0)-1,3,1,52),1,1),"")</f>
        <v>L</v>
      </c>
      <c r="AB11" s="242" t="str">
        <f ca="1">IFERROR(OFFSET('semaine paire (sans samedi pm)'!$D$2,,MATCH(AA11,OFFSET('semaine paire (sans samedi pm)'!$B$1, MATCH($A11,OFFSET('semaine paire (sans samedi pm)'!$B$1,MATCH(AA$2,'semaine paire (sans samedi pm)'!$B$1:$B$120,0)-1,1,12,1),0)-1+MATCH(AA$2,'semaine paire (sans samedi pm)'!$B$1:$B$120,0)-1,3,1,52),0)),"")</f>
        <v>7h-7h15</v>
      </c>
      <c r="AC11" s="241" t="str">
        <f t="shared" ca="1" si="10"/>
        <v>7h</v>
      </c>
      <c r="AD11" s="241" t="str">
        <f ca="1">IFERROR(OFFSET('semaine paire (sans samedi pm)'!$D$2,,MATCH("z^z",OFFSET('semaine paire (sans samedi pm)'!$B$1, MATCH($A11,OFFSET('semaine paire (sans samedi pm)'!$B$1,MATCH(AA$2,'semaine paire (sans samedi pm)'!$B$1:$B$120,0)-1,1,12,1),0)-1+MATCH(AA$2,'semaine paire (sans samedi pm)'!$B$1:$B$120,0)-1,3,1,52), 1)),"")</f>
        <v>12h45-13H</v>
      </c>
      <c r="AE11" s="241" t="str">
        <f t="shared" ca="1" si="11"/>
        <v>13H</v>
      </c>
      <c r="AF11" s="242" t="str">
        <f ca="1">IFERROR(HLOOKUP("z^z",OFFSET('semaine paire (sans samedi pm)'!$B$1, MATCH($A11,OFFSET('semaine paire (sans samedi pm)'!$B$1,MATCH(AF$2,'semaine paire (sans samedi pm)'!$B$1:$B$120,0)-1,1,12,1),0)-1+MATCH(AF$2,'semaine paire (sans samedi pm)'!$B$1:$B$120,0)-1,3,1,52),1,1),"")</f>
        <v/>
      </c>
      <c r="AG11" s="242" t="str">
        <f ca="1">IFERROR(OFFSET('semaine paire (sans samedi pm)'!$D$2,,MATCH(AF11,OFFSET('semaine paire (sans samedi pm)'!$B$1, MATCH($A11,OFFSET('semaine paire (sans samedi pm)'!$B$1,MATCH(AF$2,'semaine paire (sans samedi pm)'!$B$1:$B$120,0)-1,1,12,1),0)-1+MATCH(AF$2,'semaine paire (sans samedi pm)'!$B$1:$B$120,0)-1,3,1,52),0)),"")</f>
        <v/>
      </c>
      <c r="AH11" s="241" t="str">
        <f t="shared" ca="1" si="12"/>
        <v/>
      </c>
      <c r="AI11" s="241" t="str">
        <f ca="1">IFERROR(OFFSET('semaine paire (sans samedi pm)'!$D$2,,MATCH("z^z",OFFSET('semaine paire (sans samedi pm)'!$B$1, MATCH($A11,OFFSET('semaine paire (sans samedi pm)'!$B$1,MATCH(AF$2,'semaine paire (sans samedi pm)'!$B$1:$B$120,0)-1,1,12,1),0)-1+MATCH(AF$2,'semaine paire (sans samedi pm)'!$B$1:$B$120,0)-1,3,1,52), 1)),"")</f>
        <v/>
      </c>
      <c r="AJ11" s="243" t="str">
        <f t="shared" ca="1" si="13"/>
        <v/>
      </c>
    </row>
    <row r="12" spans="1:36" ht="16.5" thickBot="1" x14ac:dyDescent="0.3">
      <c r="A12" s="233" t="s">
        <v>202</v>
      </c>
      <c r="B12" s="244" t="str">
        <f ca="1">IFERROR(HLOOKUP("z^z",OFFSET('semaine paire (sans samedi pm)'!$B$1, MATCH($A12,OFFSET('semaine paire (sans samedi pm)'!$B$1,MATCH(B$2,'semaine paire (sans samedi pm)'!$B$1:$B$120,0)-1,1,12,1),0)-1+MATCH(B$2,'semaine paire (sans samedi pm)'!$B$1:$B$120,0)-1,3,1,52),1,1),"")</f>
        <v>D/MG</v>
      </c>
      <c r="C12" s="245" t="str">
        <f ca="1">IFERROR(OFFSET('semaine paire (sans samedi pm)'!$D$2,,MATCH(B12,OFFSET('semaine paire (sans samedi pm)'!$B$1, MATCH($A12,OFFSET('semaine paire (sans samedi pm)'!$B$1,MATCH(B$2,'semaine paire (sans samedi pm)'!$B$1:$B$120,0)-1,1,12,1),0)-1+MATCH(B$2,'semaine paire (sans samedi pm)'!$B$1:$B$120,0)-1,3,1,52),0)),"")</f>
        <v>9h30-9H45</v>
      </c>
      <c r="D12" s="246" t="str">
        <f t="shared" ca="1" si="0"/>
        <v>9h30</v>
      </c>
      <c r="E12" s="246" t="str">
        <f ca="1">IFERROR(OFFSET('semaine paire (sans samedi pm)'!$D$2,,MATCH("z^z",OFFSET('semaine paire (sans samedi pm)'!$B$1, MATCH($A12,OFFSET('semaine paire (sans samedi pm)'!$B$1,MATCH(B$2,'semaine paire (sans samedi pm)'!$B$1:$B$120,0)-1,1,12,1),0)-1+MATCH(B$2,'semaine paire (sans samedi pm)'!$B$1:$B$120,0)-1,3,1,52), 1)),"")</f>
        <v>13H45-14H</v>
      </c>
      <c r="F12" s="246" t="str">
        <f t="shared" ca="1" si="1"/>
        <v>14H</v>
      </c>
      <c r="G12" s="247" t="str">
        <f ca="1">IFERROR(HLOOKUP("z^z",OFFSET('semaine paire (sans samedi pm)'!$B$1, MATCH($A12,OFFSET('semaine paire (sans samedi pm)'!$B$1,MATCH(G$2,'semaine paire (sans samedi pm)'!$B$1:$B$120,0)-1,1,12,1),0)-1+MATCH(G$2,'semaine paire (sans samedi pm)'!$B$1:$B$120,0)-1,3,1,52),1,1),"")</f>
        <v>D/MG</v>
      </c>
      <c r="H12" s="247" t="str">
        <f ca="1">IFERROR(OFFSET('semaine paire (sans samedi pm)'!$D$2,,MATCH(G12,OFFSET('semaine paire (sans samedi pm)'!$B$1, MATCH($A12,OFFSET('semaine paire (sans samedi pm)'!$B$1,MATCH(G$2,'semaine paire (sans samedi pm)'!$B$1:$B$120,0)-1,1,12,1),0)-1+MATCH(G$2,'semaine paire (sans samedi pm)'!$B$1:$B$120,0)-1,3,1,52),0)),"")</f>
        <v>7h30-7h45</v>
      </c>
      <c r="I12" s="246" t="str">
        <f t="shared" ca="1" si="2"/>
        <v>7h30</v>
      </c>
      <c r="J12" s="246" t="str">
        <f ca="1">IFERROR(OFFSET('semaine paire (sans samedi pm)'!$D$2,,MATCH("z^z",OFFSET('semaine paire (sans samedi pm)'!$B$1, MATCH($A12,OFFSET('semaine paire (sans samedi pm)'!$B$1,MATCH(G$2,'semaine paire (sans samedi pm)'!$B$1:$B$120,0)-1,1,12,1),0)-1+MATCH(G$2,'semaine paire (sans samedi pm)'!$B$1:$B$120,0)-1,3,1,52), 1)),"")</f>
        <v>17h30-17h45</v>
      </c>
      <c r="K12" s="246" t="str">
        <f t="shared" ca="1" si="3"/>
        <v>17h45</v>
      </c>
      <c r="L12" s="247" t="str">
        <f ca="1">IFERROR(HLOOKUP("z^z",OFFSET('semaine paire (sans samedi pm)'!$B$1, MATCH($A12,OFFSET('semaine paire (sans samedi pm)'!$B$1,MATCH(L$2,'semaine paire (sans samedi pm)'!$B$1:$B$120,0)-1,1,12,1),0)-1+MATCH(L$2,'semaine paire (sans samedi pm)'!$B$1:$B$120,0)-1,3,1,52),1,1),"")</f>
        <v/>
      </c>
      <c r="M12" s="247" t="str">
        <f ca="1">IFERROR(OFFSET('semaine paire (sans samedi pm)'!$D$2,,MATCH(L12,OFFSET('semaine paire (sans samedi pm)'!$B$1, MATCH($A12,OFFSET('semaine paire (sans samedi pm)'!$B$1,MATCH(L$2,'semaine paire (sans samedi pm)'!$B$1:$B$120,0)-1,1,12,1),0)-1+MATCH(L$2,'semaine paire (sans samedi pm)'!$B$1:$B$120,0)-1,3,1,52),0)),"")</f>
        <v/>
      </c>
      <c r="N12" s="246" t="str">
        <f t="shared" ca="1" si="4"/>
        <v/>
      </c>
      <c r="O12" s="246" t="str">
        <f ca="1">IFERROR(OFFSET('semaine paire (sans samedi pm)'!$D$2,,MATCH("z^z",OFFSET('semaine paire (sans samedi pm)'!$B$1, MATCH($A12,OFFSET('semaine paire (sans samedi pm)'!$B$1,MATCH(L$2,'semaine paire (sans samedi pm)'!$B$1:$B$120,0)-1,1,12,1),0)-1+MATCH(L$2,'semaine paire (sans samedi pm)'!$B$1:$B$120,0)-1,3,1,52), 1)),"")</f>
        <v/>
      </c>
      <c r="P12" s="246" t="str">
        <f t="shared" ca="1" si="5"/>
        <v/>
      </c>
      <c r="Q12" s="247" t="str">
        <f ca="1">IFERROR(HLOOKUP("z^z",OFFSET('semaine paire (sans samedi pm)'!$B$1, MATCH($A12,OFFSET('semaine paire (sans samedi pm)'!$B$1,MATCH(Q$2,'semaine paire (sans samedi pm)'!$B$1:$B$120,0)-1,1,12,1),0)-1+MATCH(Q$2,'semaine paire (sans samedi pm)'!$B$1:$B$120,0)-1,3,1,52),1,1),"")</f>
        <v>D/MG</v>
      </c>
      <c r="R12" s="247" t="str">
        <f ca="1">IFERROR(OFFSET('semaine paire (sans samedi pm)'!$D$2,,MATCH(Q12,OFFSET('semaine paire (sans samedi pm)'!$B$1, MATCH($A12,OFFSET('semaine paire (sans samedi pm)'!$B$1,MATCH(Q$2,'semaine paire (sans samedi pm)'!$B$1:$B$120,0)-1,1,12,1),0)-1+MATCH(Q$2,'semaine paire (sans samedi pm)'!$B$1:$B$120,0)-1,3,1,52),0)),"")</f>
        <v>9h30-9H45</v>
      </c>
      <c r="S12" s="246" t="str">
        <f t="shared" ca="1" si="6"/>
        <v>9h30</v>
      </c>
      <c r="T12" s="246" t="str">
        <f ca="1">IFERROR(OFFSET('semaine paire (sans samedi pm)'!$D$2,,MATCH("z^z",OFFSET('semaine paire (sans samedi pm)'!$B$1, MATCH($A12,OFFSET('semaine paire (sans samedi pm)'!$B$1,MATCH(Q$2,'semaine paire (sans samedi pm)'!$B$1:$B$120,0)-1,1,12,1),0)-1+MATCH(Q$2,'semaine paire (sans samedi pm)'!$B$1:$B$120,0)-1,3,1,52), 1)),"")</f>
        <v>17h15-17h30</v>
      </c>
      <c r="U12" s="246" t="str">
        <f t="shared" ca="1" si="7"/>
        <v>17h30</v>
      </c>
      <c r="V12" s="247" t="str">
        <f ca="1">IFERROR(HLOOKUP("z^z",OFFSET('semaine paire (sans samedi pm)'!$B$1, MATCH($A12,OFFSET('semaine paire (sans samedi pm)'!$B$1,MATCH(V$2,'semaine paire (sans samedi pm)'!$B$1:$B$120,0)-1,1,12,1),0)-1+MATCH(V$2,'semaine paire (sans samedi pm)'!$B$1:$B$120,0)-1,3,1,52),1,1),"")</f>
        <v>D/MG</v>
      </c>
      <c r="W12" s="247" t="str">
        <f ca="1">IFERROR(OFFSET('semaine paire (sans samedi pm)'!$D$2,,MATCH(V12,OFFSET('semaine paire (sans samedi pm)'!$B$1, MATCH($A12,OFFSET('semaine paire (sans samedi pm)'!$B$1,MATCH(V$2,'semaine paire (sans samedi pm)'!$B$1:$B$120,0)-1,1,12,1),0)-1+MATCH(V$2,'semaine paire (sans samedi pm)'!$B$1:$B$120,0)-1,3,1,52),0)),"")</f>
        <v>9h30-9H45</v>
      </c>
      <c r="X12" s="246" t="str">
        <f t="shared" ca="1" si="8"/>
        <v>9h30</v>
      </c>
      <c r="Y12" s="246" t="str">
        <f ca="1">IFERROR(OFFSET('semaine paire (sans samedi pm)'!$D$2,,MATCH("z^z",OFFSET('semaine paire (sans samedi pm)'!$B$1, MATCH($A12,OFFSET('semaine paire (sans samedi pm)'!$B$1,MATCH(V$2,'semaine paire (sans samedi pm)'!$B$1:$B$120,0)-1,1,12,1),0)-1+MATCH(V$2,'semaine paire (sans samedi pm)'!$B$1:$B$120,0)-1,3,1,52), 1)),"")</f>
        <v>15H-15H15</v>
      </c>
      <c r="Z12" s="246" t="str">
        <f t="shared" ca="1" si="9"/>
        <v>15H15</v>
      </c>
      <c r="AA12" s="247" t="str">
        <f ca="1">IFERROR(HLOOKUP("z^z",OFFSET('semaine paire (sans samedi pm)'!$B$1, MATCH($A12,OFFSET('semaine paire (sans samedi pm)'!$B$1,MATCH(AA$2,'semaine paire (sans samedi pm)'!$B$1:$B$120,0)-1,1,12,1),0)-1+MATCH(AA$2,'semaine paire (sans samedi pm)'!$B$1:$B$120,0)-1,3,1,52),1,1),"")</f>
        <v>D/MG</v>
      </c>
      <c r="AB12" s="247" t="str">
        <f ca="1">IFERROR(OFFSET('semaine paire (sans samedi pm)'!$D$2,,MATCH(AA12,OFFSET('semaine paire (sans samedi pm)'!$B$1, MATCH($A12,OFFSET('semaine paire (sans samedi pm)'!$B$1,MATCH(AA$2,'semaine paire (sans samedi pm)'!$B$1:$B$120,0)-1,1,12,1),0)-1+MATCH(AA$2,'semaine paire (sans samedi pm)'!$B$1:$B$120,0)-1,3,1,52),0)),"")</f>
        <v>9h30-9H45</v>
      </c>
      <c r="AC12" s="246" t="str">
        <f t="shared" ca="1" si="10"/>
        <v>9h30</v>
      </c>
      <c r="AD12" s="246" t="str">
        <f ca="1">IFERROR(OFFSET('semaine paire (sans samedi pm)'!$D$2,,MATCH("z^z",OFFSET('semaine paire (sans samedi pm)'!$B$1, MATCH($A12,OFFSET('semaine paire (sans samedi pm)'!$B$1,MATCH(AA$2,'semaine paire (sans samedi pm)'!$B$1:$B$120,0)-1,1,12,1),0)-1+MATCH(AA$2,'semaine paire (sans samedi pm)'!$B$1:$B$120,0)-1,3,1,52), 1)),"")</f>
        <v>12h45-13H</v>
      </c>
      <c r="AE12" s="246" t="str">
        <f t="shared" ca="1" si="11"/>
        <v>13H</v>
      </c>
      <c r="AF12" s="247" t="str">
        <f ca="1">IFERROR(HLOOKUP("z^z",OFFSET('semaine paire (sans samedi pm)'!$B$1, MATCH($A12,OFFSET('semaine paire (sans samedi pm)'!$B$1,MATCH(AF$2,'semaine paire (sans samedi pm)'!$B$1:$B$120,0)-1,1,12,1),0)-1+MATCH(AF$2,'semaine paire (sans samedi pm)'!$B$1:$B$120,0)-1,3,1,52),1,1),"")</f>
        <v/>
      </c>
      <c r="AG12" s="247" t="str">
        <f ca="1">IFERROR(OFFSET('semaine paire (sans samedi pm)'!$D$2,,MATCH(AF12,OFFSET('semaine paire (sans samedi pm)'!$B$1, MATCH($A12,OFFSET('semaine paire (sans samedi pm)'!$B$1,MATCH(AF$2,'semaine paire (sans samedi pm)'!$B$1:$B$120,0)-1,1,12,1),0)-1+MATCH(AF$2,'semaine paire (sans samedi pm)'!$B$1:$B$120,0)-1,3,1,52),0)),"")</f>
        <v/>
      </c>
      <c r="AH12" s="246" t="str">
        <f t="shared" ca="1" si="12"/>
        <v/>
      </c>
      <c r="AI12" s="246" t="str">
        <f ca="1">IFERROR(OFFSET('semaine paire (sans samedi pm)'!$D$2,,MATCH("z^z",OFFSET('semaine paire (sans samedi pm)'!$B$1, MATCH($A12,OFFSET('semaine paire (sans samedi pm)'!$B$1,MATCH(AF$2,'semaine paire (sans samedi pm)'!$B$1:$B$120,0)-1,1,12,1),0)-1+MATCH(AF$2,'semaine paire (sans samedi pm)'!$B$1:$B$120,0)-1,3,1,52), 1)),"")</f>
        <v/>
      </c>
      <c r="AJ12" s="248" t="str">
        <f t="shared" ca="1" si="13"/>
        <v/>
      </c>
    </row>
    <row r="13" spans="1:36" ht="16.5" thickTop="1" x14ac:dyDescent="0.25"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AA13" s="210"/>
      <c r="AB13" s="210"/>
      <c r="AC13" s="210"/>
      <c r="AD13" s="210"/>
      <c r="AE13" s="210"/>
    </row>
    <row r="14" spans="1:36" x14ac:dyDescent="0.25"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AA14" s="210"/>
      <c r="AB14" s="210"/>
      <c r="AC14" s="210"/>
      <c r="AD14" s="210"/>
      <c r="AE14" s="210"/>
    </row>
    <row r="15" spans="1:36" ht="21" x14ac:dyDescent="0.25">
      <c r="B15" s="209" t="s">
        <v>216</v>
      </c>
      <c r="C15" s="209"/>
      <c r="D15" s="209"/>
      <c r="E15" s="209"/>
      <c r="F15" s="209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29"/>
      <c r="AH15" s="229"/>
      <c r="AI15" s="229"/>
      <c r="AJ15" s="230"/>
    </row>
    <row r="16" spans="1:36" ht="16.5" thickBot="1" x14ac:dyDescent="0.3">
      <c r="B16" s="211" t="s">
        <v>186</v>
      </c>
      <c r="C16" s="211"/>
      <c r="D16" s="211"/>
      <c r="E16" s="211"/>
      <c r="F16" s="211"/>
      <c r="G16" s="211" t="s">
        <v>185</v>
      </c>
      <c r="H16" s="211"/>
      <c r="I16" s="211"/>
      <c r="J16" s="211"/>
      <c r="K16" s="211"/>
      <c r="L16" s="211" t="s">
        <v>184</v>
      </c>
      <c r="M16" s="211"/>
      <c r="N16" s="211"/>
      <c r="O16" s="211"/>
      <c r="P16" s="211"/>
      <c r="Q16" s="211" t="s">
        <v>183</v>
      </c>
      <c r="R16" s="211"/>
      <c r="S16" s="211"/>
      <c r="T16" s="211"/>
      <c r="U16" s="211"/>
      <c r="V16" s="211" t="s">
        <v>187</v>
      </c>
      <c r="W16" s="211"/>
      <c r="X16" s="211"/>
      <c r="Y16" s="211"/>
      <c r="Z16" s="211"/>
      <c r="AA16" s="211" t="s">
        <v>188</v>
      </c>
      <c r="AB16" s="211"/>
      <c r="AC16" s="211"/>
      <c r="AD16" s="211"/>
      <c r="AE16" s="211"/>
      <c r="AF16" s="228" t="s">
        <v>214</v>
      </c>
      <c r="AG16" s="228"/>
      <c r="AH16" s="212"/>
      <c r="AI16" s="212"/>
      <c r="AJ16" s="232"/>
    </row>
    <row r="17" spans="1:36" ht="16.5" thickTop="1" x14ac:dyDescent="0.25">
      <c r="A17" s="233" t="s">
        <v>200</v>
      </c>
      <c r="B17" s="214" t="str">
        <f ca="1">IFERROR(HLOOKUP("z^z",OFFSET('semaine impaire (ac samedi pm)'!$B$1, MATCH($A17,OFFSET('semaine impaire (ac samedi pm)'!$B$1,MATCH(B$2,'semaine impaire (ac samedi pm)'!$B$1:$B$120,0)-1,1,12,1),0)-1+MATCH(B$2,'semaine impaire (ac samedi pm)'!$B$1:$B$120,0)-1,3,1,52),1,1),"")</f>
        <v>F</v>
      </c>
      <c r="C17" s="215" t="str">
        <f ca="1">IFERROR(OFFSET('semaine impaire (ac samedi pm)'!$D$2,,MATCH(B17,OFFSET('semaine impaire (ac samedi pm)'!$B$1, MATCH($A17,OFFSET('semaine impaire (ac samedi pm)'!$B$1,MATCH(B$2,'semaine impaire (ac samedi pm)'!$B$1:$B$120,0)-1,1,12,1),0)-1+MATCH(B$2,'semaine impaire (ac samedi pm)'!$B$1:$B$120,0)-1,3,1,52),0)),"")</f>
        <v>6h30-6h45</v>
      </c>
      <c r="D17" s="219" t="str">
        <f ca="1">IF(C17&lt;&gt;"",LEFT(C17,FIND("-",C17)-1),"")</f>
        <v>6h30</v>
      </c>
      <c r="E17" s="219" t="str">
        <f ca="1">IFERROR(OFFSET('semaine impaire (ac samedi pm)'!$D$2,,MATCH("z^z",OFFSET('semaine impaire (ac samedi pm)'!$B$1, MATCH($A17,OFFSET('semaine impaire (ac samedi pm)'!$B$1,MATCH(B$2,'semaine impaire (ac samedi pm)'!$B$1:$B$120,0)-1,1,12,1),0)-1+MATCH(B$2,'semaine impaire (ac samedi pm)'!$B$1:$B$120,0)-1,3,1,52), 1)),"")</f>
        <v>12h30-12H45</v>
      </c>
      <c r="F17" s="219" t="str">
        <f ca="1">IF(E17&lt;&gt;"",MID(E17,FIND("-",E17)+1,10),"")</f>
        <v>12H45</v>
      </c>
      <c r="G17" s="220" t="str">
        <f ca="1">IFERROR(HLOOKUP("z^z",OFFSET('semaine impaire (ac samedi pm)'!$B$1, MATCH($A17,OFFSET('semaine impaire (ac samedi pm)'!$B$1,MATCH(G$2,'semaine impaire (ac samedi pm)'!$B$1:$B$120,0)-1,1,12,1),0)-1+MATCH(G$2,'semaine impaire (ac samedi pm)'!$B$1:$B$120,0)-1,3,1,52),1,1),"")</f>
        <v>F</v>
      </c>
      <c r="H17" s="220" t="str">
        <f ca="1">IFERROR(OFFSET('semaine impaire (ac samedi pm)'!$D$2,,MATCH(G17,OFFSET('semaine impaire (ac samedi pm)'!$B$1, MATCH($A17,OFFSET('semaine impaire (ac samedi pm)'!$B$1,MATCH(G$2,'semaine impaire (ac samedi pm)'!$B$1:$B$120,0)-1,1,12,1),0)-1+MATCH(G$2,'semaine impaire (ac samedi pm)'!$B$1:$B$120,0)-1,3,1,52),0)),"")</f>
        <v>6h30-6h45</v>
      </c>
      <c r="I17" s="219" t="str">
        <f ca="1">IF(H17&lt;&gt;"",LEFT(H17,FIND("-",H17)-1),"")</f>
        <v>6h30</v>
      </c>
      <c r="J17" s="219" t="str">
        <f ca="1">IFERROR(OFFSET('semaine impaire (ac samedi pm)'!$D$2,,MATCH("z^z",OFFSET('semaine impaire (ac samedi pm)'!$B$1, MATCH($A17,OFFSET('semaine impaire (ac samedi pm)'!$B$1,MATCH(G$2,'semaine impaire (ac samedi pm)'!$B$1:$B$120,0)-1,1,12,1),0)-1+MATCH(G$2,'semaine impaire (ac samedi pm)'!$B$1:$B$120,0)-1,3,1,52), 1)),"")</f>
        <v>12h-12H15</v>
      </c>
      <c r="K17" s="219" t="str">
        <f ca="1">IF(J17&lt;&gt;"",MID(J17,FIND("-",J17)+1,10),"")</f>
        <v>12H15</v>
      </c>
      <c r="L17" s="220" t="str">
        <f ca="1">IFERROR(HLOOKUP("z^z",OFFSET('semaine impaire (ac samedi pm)'!$B$1, MATCH($A17,OFFSET('semaine impaire (ac samedi pm)'!$B$1,MATCH(L$2,'semaine impaire (ac samedi pm)'!$B$1:$B$120,0)-1,1,12,1),0)-1+MATCH(L$2,'semaine impaire (ac samedi pm)'!$B$1:$B$120,0)-1,3,1,52),1,1),"")</f>
        <v>F</v>
      </c>
      <c r="M17" s="220" t="str">
        <f ca="1">IFERROR(OFFSET('semaine impaire (ac samedi pm)'!$D$2,,MATCH(L17,OFFSET('semaine impaire (ac samedi pm)'!$B$1, MATCH($A17,OFFSET('semaine impaire (ac samedi pm)'!$B$1,MATCH(L$2,'semaine impaire (ac samedi pm)'!$B$1:$B$120,0)-1,1,12,1),0)-1+MATCH(L$2,'semaine impaire (ac samedi pm)'!$B$1:$B$120,0)-1,3,1,52),0)),"")</f>
        <v>6h30-6h45</v>
      </c>
      <c r="N17" s="219" t="str">
        <f ca="1">IF(M17&lt;&gt;"",LEFT(M17,FIND("-",M17)-1),"")</f>
        <v>6h30</v>
      </c>
      <c r="O17" s="219" t="str">
        <f ca="1">IFERROR(OFFSET('semaine impaire (ac samedi pm)'!$D$2,,MATCH("z^z",OFFSET('semaine impaire (ac samedi pm)'!$B$1, MATCH($A17,OFFSET('semaine impaire (ac samedi pm)'!$B$1,MATCH(L$2,'semaine impaire (ac samedi pm)'!$B$1:$B$120,0)-1,1,12,1),0)-1+MATCH(L$2,'semaine impaire (ac samedi pm)'!$B$1:$B$120,0)-1,3,1,52), 1)),"")</f>
        <v>11h15-11H30</v>
      </c>
      <c r="P17" s="219" t="str">
        <f ca="1">IF(O17&lt;&gt;"",MID(O17,FIND("-",O17)+1,10),"")</f>
        <v>11H30</v>
      </c>
      <c r="Q17" s="220" t="str">
        <f ca="1">IFERROR(HLOOKUP("z^z",OFFSET('semaine impaire (ac samedi pm)'!$B$1, MATCH($A17,OFFSET('semaine impaire (ac samedi pm)'!$B$1,MATCH(Q$2,'semaine impaire (ac samedi pm)'!$B$1:$B$120,0)-1,1,12,1),0)-1+MATCH(Q$2,'semaine impaire (ac samedi pm)'!$B$1:$B$120,0)-1,3,1,52),1,1),"")</f>
        <v>F</v>
      </c>
      <c r="R17" s="220" t="str">
        <f ca="1">IFERROR(OFFSET('semaine impaire (ac samedi pm)'!$D$2,,MATCH(Q17,OFFSET('semaine impaire (ac samedi pm)'!$B$1, MATCH($A17,OFFSET('semaine impaire (ac samedi pm)'!$B$1,MATCH(Q$2,'semaine impaire (ac samedi pm)'!$B$1:$B$120,0)-1,1,12,1),0)-1+MATCH(Q$2,'semaine impaire (ac samedi pm)'!$B$1:$B$120,0)-1,3,1,52),0)),"")</f>
        <v>6h30-6h45</v>
      </c>
      <c r="S17" s="219" t="str">
        <f ca="1">IF(R17&lt;&gt;"",LEFT(R17,FIND("-",R17)-1),"")</f>
        <v>6h30</v>
      </c>
      <c r="T17" s="219" t="str">
        <f ca="1">IFERROR(OFFSET('semaine impaire (ac samedi pm)'!$D$2,,MATCH("z^z",OFFSET('semaine impaire (ac samedi pm)'!$B$1, MATCH($A17,OFFSET('semaine impaire (ac samedi pm)'!$B$1,MATCH(Q$2,'semaine impaire (ac samedi pm)'!$B$1:$B$120,0)-1,1,12,1),0)-1+MATCH(Q$2,'semaine impaire (ac samedi pm)'!$B$1:$B$120,0)-1,3,1,52), 1)),"")</f>
        <v>12h45-13H</v>
      </c>
      <c r="U17" s="219" t="str">
        <f ca="1">IF(T17&lt;&gt;"",MID(T17,FIND("-",T17)+1,10),"")</f>
        <v>13H</v>
      </c>
      <c r="V17" s="220" t="str">
        <f ca="1">IFERROR(HLOOKUP("z^z",OFFSET('semaine impaire (ac samedi pm)'!$B$1, MATCH($A17,OFFSET('semaine impaire (ac samedi pm)'!$B$1,MATCH(V$2,'semaine impaire (ac samedi pm)'!$B$1:$B$120,0)-1,1,12,1),0)-1+MATCH(V$2,'semaine impaire (ac samedi pm)'!$B$1:$B$120,0)-1,3,1,52),1,1),"")</f>
        <v>F</v>
      </c>
      <c r="W17" s="220" t="str">
        <f ca="1">IFERROR(OFFSET('semaine impaire (ac samedi pm)'!$D$2,,MATCH(V17,OFFSET('semaine impaire (ac samedi pm)'!$B$1, MATCH($A17,OFFSET('semaine impaire (ac samedi pm)'!$B$1,MATCH(V$2,'semaine impaire (ac samedi pm)'!$B$1:$B$120,0)-1,1,12,1),0)-1+MATCH(V$2,'semaine impaire (ac samedi pm)'!$B$1:$B$120,0)-1,3,1,52),0)),"")</f>
        <v>6h30-6h45</v>
      </c>
      <c r="X17" s="219" t="str">
        <f ca="1">IF(W17&lt;&gt;"",LEFT(W17,FIND("-",W17)-1),"")</f>
        <v>6h30</v>
      </c>
      <c r="Y17" s="219" t="str">
        <f ca="1">IFERROR(OFFSET('semaine impaire (ac samedi pm)'!$D$2,,MATCH("z^z",OFFSET('semaine impaire (ac samedi pm)'!$B$1, MATCH($A17,OFFSET('semaine impaire (ac samedi pm)'!$B$1,MATCH(V$2,'semaine impaire (ac samedi pm)'!$B$1:$B$120,0)-1,1,12,1),0)-1+MATCH(V$2,'semaine impaire (ac samedi pm)'!$B$1:$B$120,0)-1,3,1,52), 1)),"")</f>
        <v>10h45-11H</v>
      </c>
      <c r="Z17" s="219" t="str">
        <f ca="1">IF(Y17&lt;&gt;"",MID(Y17,FIND("-",Y17)+1,10),"")</f>
        <v>11H</v>
      </c>
      <c r="AA17" s="220" t="str">
        <f ca="1">IFERROR(HLOOKUP("z^z",OFFSET('semaine impaire (ac samedi pm)'!$B$1, MATCH($A17,OFFSET('semaine impaire (ac samedi pm)'!$B$1,MATCH(AA$2,'semaine impaire (ac samedi pm)'!$B$1:$B$120,0)-1,1,12,1),0)-1+MATCH(AA$2,'semaine impaire (ac samedi pm)'!$B$1:$B$120,0)-1,3,1,52),1,1),"")</f>
        <v>F</v>
      </c>
      <c r="AB17" s="220" t="str">
        <f ca="1">IFERROR(OFFSET('semaine impaire (ac samedi pm)'!$D$2,,MATCH(AA17,OFFSET('semaine impaire (ac samedi pm)'!$B$1, MATCH($A17,OFFSET('semaine impaire (ac samedi pm)'!$B$1,MATCH(AA$2,'semaine impaire (ac samedi pm)'!$B$1:$B$120,0)-1,1,12,1),0)-1+MATCH(AA$2,'semaine impaire (ac samedi pm)'!$B$1:$B$120,0)-1,3,1,52),0)),"")</f>
        <v>6h30-6h45</v>
      </c>
      <c r="AC17" s="219" t="str">
        <f ca="1">IF(AB17&lt;&gt;"",LEFT(AB17,FIND("-",AB17)-1),"")</f>
        <v>6h30</v>
      </c>
      <c r="AD17" s="219" t="str">
        <f ca="1">IFERROR(OFFSET('semaine impaire (ac samedi pm)'!$D$2,,MATCH("z^z",OFFSET('semaine impaire (ac samedi pm)'!$B$1, MATCH($A17,OFFSET('semaine impaire (ac samedi pm)'!$B$1,MATCH(AA$2,'semaine impaire (ac samedi pm)'!$B$1:$B$120,0)-1,1,12,1),0)-1+MATCH(AA$2,'semaine impaire (ac samedi pm)'!$B$1:$B$120,0)-1,3,1,52), 1)),"")</f>
        <v>17h15-17h30</v>
      </c>
      <c r="AE17" s="219" t="str">
        <f ca="1">IF(AD17&lt;&gt;"",MID(AD17,FIND("-",AD17)+1,10),"")</f>
        <v>17h30</v>
      </c>
      <c r="AF17" s="220" t="str">
        <f ca="1">IFERROR(HLOOKUP("z^z",OFFSET('semaine impaire (ac samedi pm)'!$B$1, MATCH($A17,OFFSET('semaine impaire (ac samedi pm)'!$B$1,MATCH(AF$2,'semaine impaire (ac samedi pm)'!$B$1:$B$120,0)-1,1,12,1),0)-1+MATCH(AF$2,'semaine impaire (ac samedi pm)'!$B$1:$B$120,0)-1,3,1,52),1,1),"")</f>
        <v/>
      </c>
      <c r="AG17" s="220" t="str">
        <f ca="1">IFERROR(OFFSET('semaine impaire (ac samedi pm)'!$D$2,,MATCH(AF17,OFFSET('semaine impaire (ac samedi pm)'!$B$1, MATCH($A17,OFFSET('semaine impaire (ac samedi pm)'!$B$1,MATCH(AF$2,'semaine impaire (ac samedi pm)'!$B$1:$B$120,0)-1,1,12,1),0)-1+MATCH(AF$2,'semaine impaire (ac samedi pm)'!$B$1:$B$120,0)-1,3,1,52),0)),"")</f>
        <v/>
      </c>
      <c r="AH17" s="219" t="str">
        <f ca="1">IF(AG17&lt;&gt;"",LEFT(AG17,FIND("-",AG17)-1),"")</f>
        <v/>
      </c>
      <c r="AI17" s="219" t="str">
        <f ca="1">IFERROR(OFFSET('semaine impaire (ac samedi pm)'!$D$2,,MATCH("z^z",OFFSET('semaine impaire (ac samedi pm)'!$B$1, MATCH($A17,OFFSET('semaine impaire (ac samedi pm)'!$B$1,MATCH(AF$2,'semaine impaire (ac samedi pm)'!$B$1:$B$120,0)-1,1,12,1),0)-1+MATCH(AF$2,'semaine impaire (ac samedi pm)'!$B$1:$B$120,0)-1,3,1,52), 1)),"")</f>
        <v/>
      </c>
      <c r="AJ17" s="221" t="str">
        <f ca="1">IF(AI17&lt;&gt;"",MID(AI17,FIND("-",AI17)+1,10),"")</f>
        <v/>
      </c>
    </row>
    <row r="18" spans="1:36" x14ac:dyDescent="0.25">
      <c r="A18" s="233" t="s">
        <v>194</v>
      </c>
      <c r="B18" s="216" t="str">
        <f ca="1">IFERROR(HLOOKUP("z^z",OFFSET('semaine impaire (ac samedi pm)'!$B$1, MATCH($A18,OFFSET('semaine impaire (ac samedi pm)'!$B$1,MATCH(B$2,'semaine impaire (ac samedi pm)'!$B$1:$B$120,0)-1,1,12,1),0)-1+MATCH(B$2,'semaine impaire (ac samedi pm)'!$B$1:$B$120,0)-1,3,1,52),1,1),"")</f>
        <v>S</v>
      </c>
      <c r="C18" s="213" t="str">
        <f ca="1">IFERROR(OFFSET('semaine impaire (ac samedi pm)'!$D$2,,MATCH(B18,OFFSET('semaine impaire (ac samedi pm)'!$B$1, MATCH($A18,OFFSET('semaine impaire (ac samedi pm)'!$B$1,MATCH(B$2,'semaine impaire (ac samedi pm)'!$B$1:$B$120,0)-1,1,12,1),0)-1+MATCH(B$2,'semaine impaire (ac samedi pm)'!$B$1:$B$120,0)-1,3,1,52),0)),"")</f>
        <v>7h-7h15</v>
      </c>
      <c r="D18" s="222" t="str">
        <f t="shared" ref="D18:D26" ca="1" si="14">IF(C18&lt;&gt;"",LEFT(C18,FIND("-",C18)-1),"")</f>
        <v>7h</v>
      </c>
      <c r="E18" s="222" t="str">
        <f ca="1">IFERROR(OFFSET('semaine impaire (ac samedi pm)'!$D$2,,MATCH("z^z",OFFSET('semaine impaire (ac samedi pm)'!$B$1, MATCH($A18,OFFSET('semaine impaire (ac samedi pm)'!$B$1,MATCH(B$2,'semaine impaire (ac samedi pm)'!$B$1:$B$120,0)-1,1,12,1),0)-1+MATCH(B$2,'semaine impaire (ac samedi pm)'!$B$1:$B$120,0)-1,3,1,52), 1)),"")</f>
        <v>12h45-13H</v>
      </c>
      <c r="F18" s="222" t="str">
        <f t="shared" ref="F18:F26" ca="1" si="15">IF(E18&lt;&gt;"",MID(E18,FIND("-",E18)+1,10),"")</f>
        <v>13H</v>
      </c>
      <c r="G18" s="223" t="str">
        <f ca="1">IFERROR(HLOOKUP("z^z",OFFSET('semaine impaire (ac samedi pm)'!$B$1, MATCH($A18,OFFSET('semaine impaire (ac samedi pm)'!$B$1,MATCH(G$2,'semaine impaire (ac samedi pm)'!$B$1:$B$120,0)-1,1,12,1),0)-1+MATCH(G$2,'semaine impaire (ac samedi pm)'!$B$1:$B$120,0)-1,3,1,52),1,1),"")</f>
        <v>S</v>
      </c>
      <c r="H18" s="223" t="str">
        <f ca="1">IFERROR(OFFSET('semaine impaire (ac samedi pm)'!$D$2,,MATCH(G18,OFFSET('semaine impaire (ac samedi pm)'!$B$1, MATCH($A18,OFFSET('semaine impaire (ac samedi pm)'!$B$1,MATCH(G$2,'semaine impaire (ac samedi pm)'!$B$1:$B$120,0)-1,1,12,1),0)-1+MATCH(G$2,'semaine impaire (ac samedi pm)'!$B$1:$B$120,0)-1,3,1,52),0)),"")</f>
        <v>7h-7h15</v>
      </c>
      <c r="I18" s="222" t="str">
        <f t="shared" ref="I18:I26" ca="1" si="16">IF(H18&lt;&gt;"",LEFT(H18,FIND("-",H18)-1),"")</f>
        <v>7h</v>
      </c>
      <c r="J18" s="222" t="str">
        <f ca="1">IFERROR(OFFSET('semaine impaire (ac samedi pm)'!$D$2,,MATCH("z^z",OFFSET('semaine impaire (ac samedi pm)'!$B$1, MATCH($A18,OFFSET('semaine impaire (ac samedi pm)'!$B$1,MATCH(G$2,'semaine impaire (ac samedi pm)'!$B$1:$B$120,0)-1,1,12,1),0)-1+MATCH(G$2,'semaine impaire (ac samedi pm)'!$B$1:$B$120,0)-1,3,1,52), 1)),"")</f>
        <v>11h45-12H</v>
      </c>
      <c r="K18" s="222" t="str">
        <f t="shared" ref="K18:K26" ca="1" si="17">IF(J18&lt;&gt;"",MID(J18,FIND("-",J18)+1,10),"")</f>
        <v>12H</v>
      </c>
      <c r="L18" s="223" t="str">
        <f ca="1">IFERROR(HLOOKUP("z^z",OFFSET('semaine impaire (ac samedi pm)'!$B$1, MATCH($A18,OFFSET('semaine impaire (ac samedi pm)'!$B$1,MATCH(L$2,'semaine impaire (ac samedi pm)'!$B$1:$B$120,0)-1,1,12,1),0)-1+MATCH(L$2,'semaine impaire (ac samedi pm)'!$B$1:$B$120,0)-1,3,1,52),1,1),"")</f>
        <v>S</v>
      </c>
      <c r="M18" s="223" t="str">
        <f ca="1">IFERROR(OFFSET('semaine impaire (ac samedi pm)'!$D$2,,MATCH(L18,OFFSET('semaine impaire (ac samedi pm)'!$B$1, MATCH($A18,OFFSET('semaine impaire (ac samedi pm)'!$B$1,MATCH(L$2,'semaine impaire (ac samedi pm)'!$B$1:$B$120,0)-1,1,12,1),0)-1+MATCH(L$2,'semaine impaire (ac samedi pm)'!$B$1:$B$120,0)-1,3,1,52),0)),"")</f>
        <v>7h-7h15</v>
      </c>
      <c r="N18" s="222" t="str">
        <f t="shared" ref="N18:N26" ca="1" si="18">IF(M18&lt;&gt;"",LEFT(M18,FIND("-",M18)-1),"")</f>
        <v>7h</v>
      </c>
      <c r="O18" s="222" t="str">
        <f ca="1">IFERROR(OFFSET('semaine impaire (ac samedi pm)'!$D$2,,MATCH("z^z",OFFSET('semaine impaire (ac samedi pm)'!$B$1, MATCH($A18,OFFSET('semaine impaire (ac samedi pm)'!$B$1,MATCH(L$2,'semaine impaire (ac samedi pm)'!$B$1:$B$120,0)-1,1,12,1),0)-1+MATCH(L$2,'semaine impaire (ac samedi pm)'!$B$1:$B$120,0)-1,3,1,52), 1)),"")</f>
        <v>9h45-10H</v>
      </c>
      <c r="P18" s="222" t="str">
        <f t="shared" ref="P18:P26" ca="1" si="19">IF(O18&lt;&gt;"",MID(O18,FIND("-",O18)+1,10),"")</f>
        <v>10H</v>
      </c>
      <c r="Q18" s="223" t="str">
        <f ca="1">IFERROR(HLOOKUP("z^z",OFFSET('semaine impaire (ac samedi pm)'!$B$1, MATCH($A18,OFFSET('semaine impaire (ac samedi pm)'!$B$1,MATCH(Q$2,'semaine impaire (ac samedi pm)'!$B$1:$B$120,0)-1,1,12,1),0)-1+MATCH(Q$2,'semaine impaire (ac samedi pm)'!$B$1:$B$120,0)-1,3,1,52),1,1),"")</f>
        <v>S</v>
      </c>
      <c r="R18" s="223" t="str">
        <f ca="1">IFERROR(OFFSET('semaine impaire (ac samedi pm)'!$D$2,,MATCH(Q18,OFFSET('semaine impaire (ac samedi pm)'!$B$1, MATCH($A18,OFFSET('semaine impaire (ac samedi pm)'!$B$1,MATCH(Q$2,'semaine impaire (ac samedi pm)'!$B$1:$B$120,0)-1,1,12,1),0)-1+MATCH(Q$2,'semaine impaire (ac samedi pm)'!$B$1:$B$120,0)-1,3,1,52),0)),"")</f>
        <v>7h-7h15</v>
      </c>
      <c r="S18" s="222" t="str">
        <f t="shared" ref="S18:S26" ca="1" si="20">IF(R18&lt;&gt;"",LEFT(R18,FIND("-",R18)-1),"")</f>
        <v>7h</v>
      </c>
      <c r="T18" s="222" t="str">
        <f ca="1">IFERROR(OFFSET('semaine impaire (ac samedi pm)'!$D$2,,MATCH("z^z",OFFSET('semaine impaire (ac samedi pm)'!$B$1, MATCH($A18,OFFSET('semaine impaire (ac samedi pm)'!$B$1,MATCH(Q$2,'semaine impaire (ac samedi pm)'!$B$1:$B$120,0)-1,1,12,1),0)-1+MATCH(Q$2,'semaine impaire (ac samedi pm)'!$B$1:$B$120,0)-1,3,1,52), 1)),"")</f>
        <v>12h45-13H</v>
      </c>
      <c r="U18" s="222" t="str">
        <f t="shared" ref="U18:U26" ca="1" si="21">IF(T18&lt;&gt;"",MID(T18,FIND("-",T18)+1,10),"")</f>
        <v>13H</v>
      </c>
      <c r="V18" s="223" t="str">
        <f ca="1">IFERROR(HLOOKUP("z^z",OFFSET('semaine impaire (ac samedi pm)'!$B$1, MATCH($A18,OFFSET('semaine impaire (ac samedi pm)'!$B$1,MATCH(V$2,'semaine impaire (ac samedi pm)'!$B$1:$B$120,0)-1,1,12,1),0)-1+MATCH(V$2,'semaine impaire (ac samedi pm)'!$B$1:$B$120,0)-1,3,1,52),1,1),"")</f>
        <v>S</v>
      </c>
      <c r="W18" s="223" t="str">
        <f ca="1">IFERROR(OFFSET('semaine impaire (ac samedi pm)'!$D$2,,MATCH(V18,OFFSET('semaine impaire (ac samedi pm)'!$B$1, MATCH($A18,OFFSET('semaine impaire (ac samedi pm)'!$B$1,MATCH(V$2,'semaine impaire (ac samedi pm)'!$B$1:$B$120,0)-1,1,12,1),0)-1+MATCH(V$2,'semaine impaire (ac samedi pm)'!$B$1:$B$120,0)-1,3,1,52),0)),"")</f>
        <v>7h-7h15</v>
      </c>
      <c r="X18" s="222" t="str">
        <f t="shared" ref="X18:X26" ca="1" si="22">IF(W18&lt;&gt;"",LEFT(W18,FIND("-",W18)-1),"")</f>
        <v>7h</v>
      </c>
      <c r="Y18" s="222" t="str">
        <f ca="1">IFERROR(OFFSET('semaine impaire (ac samedi pm)'!$D$2,,MATCH("z^z",OFFSET('semaine impaire (ac samedi pm)'!$B$1, MATCH($A18,OFFSET('semaine impaire (ac samedi pm)'!$B$1,MATCH(V$2,'semaine impaire (ac samedi pm)'!$B$1:$B$120,0)-1,1,12,1),0)-1+MATCH(V$2,'semaine impaire (ac samedi pm)'!$B$1:$B$120,0)-1,3,1,52), 1)),"")</f>
        <v>11h45-12H</v>
      </c>
      <c r="Z18" s="222" t="str">
        <f t="shared" ref="Z18:Z26" ca="1" si="23">IF(Y18&lt;&gt;"",MID(Y18,FIND("-",Y18)+1,10),"")</f>
        <v>12H</v>
      </c>
      <c r="AA18" s="223" t="str">
        <f ca="1">IFERROR(HLOOKUP("z^z",OFFSET('semaine impaire (ac samedi pm)'!$B$1, MATCH($A18,OFFSET('semaine impaire (ac samedi pm)'!$B$1,MATCH(AA$2,'semaine impaire (ac samedi pm)'!$B$1:$B$120,0)-1,1,12,1),0)-1+MATCH(AA$2,'semaine impaire (ac samedi pm)'!$B$1:$B$120,0)-1,3,1,52),1,1),"")</f>
        <v>S</v>
      </c>
      <c r="AB18" s="223" t="str">
        <f ca="1">IFERROR(OFFSET('semaine impaire (ac samedi pm)'!$D$2,,MATCH(AA18,OFFSET('semaine impaire (ac samedi pm)'!$B$1, MATCH($A18,OFFSET('semaine impaire (ac samedi pm)'!$B$1,MATCH(AA$2,'semaine impaire (ac samedi pm)'!$B$1:$B$120,0)-1,1,12,1),0)-1+MATCH(AA$2,'semaine impaire (ac samedi pm)'!$B$1:$B$120,0)-1,3,1,52),0)),"")</f>
        <v>14H-14H15</v>
      </c>
      <c r="AC18" s="222" t="str">
        <f t="shared" ref="AC18:AC26" ca="1" si="24">IF(AB18&lt;&gt;"",LEFT(AB18,FIND("-",AB18)-1),"")</f>
        <v>14H</v>
      </c>
      <c r="AD18" s="222" t="str">
        <f ca="1">IFERROR(OFFSET('semaine impaire (ac samedi pm)'!$D$2,,MATCH("z^z",OFFSET('semaine impaire (ac samedi pm)'!$B$1, MATCH($A18,OFFSET('semaine impaire (ac samedi pm)'!$B$1,MATCH(AA$2,'semaine impaire (ac samedi pm)'!$B$1:$B$120,0)-1,1,12,1),0)-1+MATCH(AA$2,'semaine impaire (ac samedi pm)'!$B$1:$B$120,0)-1,3,1,52), 1)),"")</f>
        <v>18h45-19h</v>
      </c>
      <c r="AE18" s="222" t="str">
        <f t="shared" ref="AE18:AE26" ca="1" si="25">IF(AD18&lt;&gt;"",MID(AD18,FIND("-",AD18)+1,10),"")</f>
        <v>19h</v>
      </c>
      <c r="AF18" s="223" t="str">
        <f ca="1">IFERROR(HLOOKUP("z^z",OFFSET('semaine impaire (ac samedi pm)'!$B$1, MATCH($A18,OFFSET('semaine impaire (ac samedi pm)'!$B$1,MATCH(AF$2,'semaine impaire (ac samedi pm)'!$B$1:$B$120,0)-1,1,12,1),0)-1+MATCH(AF$2,'semaine impaire (ac samedi pm)'!$B$1:$B$120,0)-1,3,1,52),1,1),"")</f>
        <v/>
      </c>
      <c r="AG18" s="223" t="str">
        <f ca="1">IFERROR(OFFSET('semaine impaire (ac samedi pm)'!$D$2,,MATCH(AF18,OFFSET('semaine impaire (ac samedi pm)'!$B$1, MATCH($A18,OFFSET('semaine impaire (ac samedi pm)'!$B$1,MATCH(AF$2,'semaine impaire (ac samedi pm)'!$B$1:$B$120,0)-1,1,12,1),0)-1+MATCH(AF$2,'semaine impaire (ac samedi pm)'!$B$1:$B$120,0)-1,3,1,52),0)),"")</f>
        <v/>
      </c>
      <c r="AH18" s="222" t="str">
        <f t="shared" ref="AH18:AH26" ca="1" si="26">IF(AG18&lt;&gt;"",LEFT(AG18,FIND("-",AG18)-1),"")</f>
        <v/>
      </c>
      <c r="AI18" s="222" t="str">
        <f ca="1">IFERROR(OFFSET('semaine impaire (ac samedi pm)'!$D$2,,MATCH("z^z",OFFSET('semaine impaire (ac samedi pm)'!$B$1, MATCH($A18,OFFSET('semaine impaire (ac samedi pm)'!$B$1,MATCH(AF$2,'semaine impaire (ac samedi pm)'!$B$1:$B$120,0)-1,1,12,1),0)-1+MATCH(AF$2,'semaine impaire (ac samedi pm)'!$B$1:$B$120,0)-1,3,1,52), 1)),"")</f>
        <v/>
      </c>
      <c r="AJ18" s="224" t="str">
        <f t="shared" ref="AJ18:AJ26" ca="1" si="27">IF(AI18&lt;&gt;"",MID(AI18,FIND("-",AI18)+1,10),"")</f>
        <v/>
      </c>
    </row>
    <row r="19" spans="1:36" x14ac:dyDescent="0.25">
      <c r="A19" s="233" t="s">
        <v>195</v>
      </c>
      <c r="B19" s="216" t="str">
        <f ca="1">IFERROR(HLOOKUP("z^z",OFFSET('semaine impaire (ac samedi pm)'!$B$1, MATCH($A19,OFFSET('semaine impaire (ac samedi pm)'!$B$1,MATCH(B$2,'semaine impaire (ac samedi pm)'!$B$1:$B$120,0)-1,1,12,1),0)-1+MATCH(B$2,'semaine impaire (ac samedi pm)'!$B$1:$B$120,0)-1,3,1,52),1,1),"")</f>
        <v>S</v>
      </c>
      <c r="C19" s="213" t="str">
        <f ca="1">IFERROR(OFFSET('semaine impaire (ac samedi pm)'!$D$2,,MATCH(B19,OFFSET('semaine impaire (ac samedi pm)'!$B$1, MATCH($A19,OFFSET('semaine impaire (ac samedi pm)'!$B$1,MATCH(B$2,'semaine impaire (ac samedi pm)'!$B$1:$B$120,0)-1,1,12,1),0)-1+MATCH(B$2,'semaine impaire (ac samedi pm)'!$B$1:$B$120,0)-1,3,1,52),0)),"")</f>
        <v>9h30-9H45</v>
      </c>
      <c r="D19" s="222" t="str">
        <f t="shared" ca="1" si="14"/>
        <v>9h30</v>
      </c>
      <c r="E19" s="222" t="str">
        <f ca="1">IFERROR(OFFSET('semaine impaire (ac samedi pm)'!$D$2,,MATCH("z^z",OFFSET('semaine impaire (ac samedi pm)'!$B$1, MATCH($A19,OFFSET('semaine impaire (ac samedi pm)'!$B$1,MATCH(B$2,'semaine impaire (ac samedi pm)'!$B$1:$B$120,0)-1,1,12,1),0)-1+MATCH(B$2,'semaine impaire (ac samedi pm)'!$B$1:$B$120,0)-1,3,1,52), 1)),"")</f>
        <v>13H45-14H</v>
      </c>
      <c r="F19" s="222" t="str">
        <f t="shared" ca="1" si="15"/>
        <v>14H</v>
      </c>
      <c r="G19" s="223" t="str">
        <f ca="1">IFERROR(HLOOKUP("z^z",OFFSET('semaine impaire (ac samedi pm)'!$B$1, MATCH($A19,OFFSET('semaine impaire (ac samedi pm)'!$B$1,MATCH(G$2,'semaine impaire (ac samedi pm)'!$B$1:$B$120,0)-1,1,12,1),0)-1+MATCH(G$2,'semaine impaire (ac samedi pm)'!$B$1:$B$120,0)-1,3,1,52),1,1),"")</f>
        <v/>
      </c>
      <c r="H19" s="223" t="str">
        <f ca="1">IFERROR(OFFSET('semaine impaire (ac samedi pm)'!$D$2,,MATCH(G19,OFFSET('semaine impaire (ac samedi pm)'!$B$1, MATCH($A19,OFFSET('semaine impaire (ac samedi pm)'!$B$1,MATCH(G$2,'semaine impaire (ac samedi pm)'!$B$1:$B$120,0)-1,1,12,1),0)-1+MATCH(G$2,'semaine impaire (ac samedi pm)'!$B$1:$B$120,0)-1,3,1,52),0)),"")</f>
        <v/>
      </c>
      <c r="I19" s="222" t="str">
        <f t="shared" ca="1" si="16"/>
        <v/>
      </c>
      <c r="J19" s="222" t="str">
        <f ca="1">IFERROR(OFFSET('semaine impaire (ac samedi pm)'!$D$2,,MATCH("z^z",OFFSET('semaine impaire (ac samedi pm)'!$B$1, MATCH($A19,OFFSET('semaine impaire (ac samedi pm)'!$B$1,MATCH(G$2,'semaine impaire (ac samedi pm)'!$B$1:$B$120,0)-1,1,12,1),0)-1+MATCH(G$2,'semaine impaire (ac samedi pm)'!$B$1:$B$120,0)-1,3,1,52), 1)),"")</f>
        <v/>
      </c>
      <c r="K19" s="222" t="str">
        <f t="shared" ca="1" si="17"/>
        <v/>
      </c>
      <c r="L19" s="223" t="str">
        <f ca="1">IFERROR(HLOOKUP("z^z",OFFSET('semaine impaire (ac samedi pm)'!$B$1, MATCH($A19,OFFSET('semaine impaire (ac samedi pm)'!$B$1,MATCH(L$2,'semaine impaire (ac samedi pm)'!$B$1:$B$120,0)-1,1,12,1),0)-1+MATCH(L$2,'semaine impaire (ac samedi pm)'!$B$1:$B$120,0)-1,3,1,52),1,1),"")</f>
        <v>S</v>
      </c>
      <c r="M19" s="223" t="str">
        <f ca="1">IFERROR(OFFSET('semaine impaire (ac samedi pm)'!$D$2,,MATCH(L19,OFFSET('semaine impaire (ac samedi pm)'!$B$1, MATCH($A19,OFFSET('semaine impaire (ac samedi pm)'!$B$1,MATCH(L$2,'semaine impaire (ac samedi pm)'!$B$1:$B$120,0)-1,1,12,1),0)-1+MATCH(L$2,'semaine impaire (ac samedi pm)'!$B$1:$B$120,0)-1,3,1,52),0)),"")</f>
        <v>14H-14H15</v>
      </c>
      <c r="N19" s="222" t="str">
        <f t="shared" ca="1" si="18"/>
        <v>14H</v>
      </c>
      <c r="O19" s="222" t="str">
        <f ca="1">IFERROR(OFFSET('semaine impaire (ac samedi pm)'!$D$2,,MATCH("z^z",OFFSET('semaine impaire (ac samedi pm)'!$B$1, MATCH($A19,OFFSET('semaine impaire (ac samedi pm)'!$B$1,MATCH(L$2,'semaine impaire (ac samedi pm)'!$B$1:$B$120,0)-1,1,12,1),0)-1+MATCH(L$2,'semaine impaire (ac samedi pm)'!$B$1:$B$120,0)-1,3,1,52), 1)),"")</f>
        <v>17h15-17h30</v>
      </c>
      <c r="P19" s="222" t="str">
        <f t="shared" ca="1" si="19"/>
        <v>17h30</v>
      </c>
      <c r="Q19" s="223" t="str">
        <f ca="1">IFERROR(HLOOKUP("z^z",OFFSET('semaine impaire (ac samedi pm)'!$B$1, MATCH($A19,OFFSET('semaine impaire (ac samedi pm)'!$B$1,MATCH(Q$2,'semaine impaire (ac samedi pm)'!$B$1:$B$120,0)-1,1,12,1),0)-1+MATCH(Q$2,'semaine impaire (ac samedi pm)'!$B$1:$B$120,0)-1,3,1,52),1,1),"")</f>
        <v>S</v>
      </c>
      <c r="R19" s="223" t="str">
        <f ca="1">IFERROR(OFFSET('semaine impaire (ac samedi pm)'!$D$2,,MATCH(Q19,OFFSET('semaine impaire (ac samedi pm)'!$B$1, MATCH($A19,OFFSET('semaine impaire (ac samedi pm)'!$B$1,MATCH(Q$2,'semaine impaire (ac samedi pm)'!$B$1:$B$120,0)-1,1,12,1),0)-1+MATCH(Q$2,'semaine impaire (ac samedi pm)'!$B$1:$B$120,0)-1,3,1,52),0)),"")</f>
        <v>9h30-9H45</v>
      </c>
      <c r="S19" s="222" t="str">
        <f t="shared" ca="1" si="20"/>
        <v>9h30</v>
      </c>
      <c r="T19" s="222" t="str">
        <f ca="1">IFERROR(OFFSET('semaine impaire (ac samedi pm)'!$D$2,,MATCH("z^z",OFFSET('semaine impaire (ac samedi pm)'!$B$1, MATCH($A19,OFFSET('semaine impaire (ac samedi pm)'!$B$1,MATCH(Q$2,'semaine impaire (ac samedi pm)'!$B$1:$B$120,0)-1,1,12,1),0)-1+MATCH(Q$2,'semaine impaire (ac samedi pm)'!$B$1:$B$120,0)-1,3,1,52), 1)),"")</f>
        <v>13H45-14H</v>
      </c>
      <c r="U19" s="222" t="str">
        <f t="shared" ca="1" si="21"/>
        <v>14H</v>
      </c>
      <c r="V19" s="223" t="str">
        <f ca="1">IFERROR(HLOOKUP("z^z",OFFSET('semaine impaire (ac samedi pm)'!$B$1, MATCH($A19,OFFSET('semaine impaire (ac samedi pm)'!$B$1,MATCH(V$2,'semaine impaire (ac samedi pm)'!$B$1:$B$120,0)-1,1,12,1),0)-1+MATCH(V$2,'semaine impaire (ac samedi pm)'!$B$1:$B$120,0)-1,3,1,52),1,1),"")</f>
        <v>S</v>
      </c>
      <c r="W19" s="223" t="str">
        <f ca="1">IFERROR(OFFSET('semaine impaire (ac samedi pm)'!$D$2,,MATCH(V19,OFFSET('semaine impaire (ac samedi pm)'!$B$1, MATCH($A19,OFFSET('semaine impaire (ac samedi pm)'!$B$1,MATCH(V$2,'semaine impaire (ac samedi pm)'!$B$1:$B$120,0)-1,1,12,1),0)-1+MATCH(V$2,'semaine impaire (ac samedi pm)'!$B$1:$B$120,0)-1,3,1,52),0)),"")</f>
        <v>13h-13H15</v>
      </c>
      <c r="X19" s="222" t="str">
        <f t="shared" ca="1" si="22"/>
        <v>13h</v>
      </c>
      <c r="Y19" s="222" t="str">
        <f ca="1">IFERROR(OFFSET('semaine impaire (ac samedi pm)'!$D$2,,MATCH("z^z",OFFSET('semaine impaire (ac samedi pm)'!$B$1, MATCH($A19,OFFSET('semaine impaire (ac samedi pm)'!$B$1,MATCH(V$2,'semaine impaire (ac samedi pm)'!$B$1:$B$120,0)-1,1,12,1),0)-1+MATCH(V$2,'semaine impaire (ac samedi pm)'!$B$1:$B$120,0)-1,3,1,52), 1)),"")</f>
        <v>17h15-17h30</v>
      </c>
      <c r="Z19" s="222" t="str">
        <f t="shared" ca="1" si="23"/>
        <v>17h30</v>
      </c>
      <c r="AA19" s="223" t="str">
        <f ca="1">IFERROR(HLOOKUP("z^z",OFFSET('semaine impaire (ac samedi pm)'!$B$1, MATCH($A19,OFFSET('semaine impaire (ac samedi pm)'!$B$1,MATCH(AA$2,'semaine impaire (ac samedi pm)'!$B$1:$B$120,0)-1,1,12,1),0)-1+MATCH(AA$2,'semaine impaire (ac samedi pm)'!$B$1:$B$120,0)-1,3,1,52),1,1),"")</f>
        <v>S</v>
      </c>
      <c r="AB19" s="223" t="str">
        <f ca="1">IFERROR(OFFSET('semaine impaire (ac samedi pm)'!$D$2,,MATCH(AA19,OFFSET('semaine impaire (ac samedi pm)'!$B$1, MATCH($A19,OFFSET('semaine impaire (ac samedi pm)'!$B$1,MATCH(AA$2,'semaine impaire (ac samedi pm)'!$B$1:$B$120,0)-1,1,12,1),0)-1+MATCH(AA$2,'semaine impaire (ac samedi pm)'!$B$1:$B$120,0)-1,3,1,52),0)),"")</f>
        <v>9h30-9H45</v>
      </c>
      <c r="AC19" s="222" t="str">
        <f t="shared" ca="1" si="24"/>
        <v>9h30</v>
      </c>
      <c r="AD19" s="222" t="str">
        <f ca="1">IFERROR(OFFSET('semaine impaire (ac samedi pm)'!$D$2,,MATCH("z^z",OFFSET('semaine impaire (ac samedi pm)'!$B$1, MATCH($A19,OFFSET('semaine impaire (ac samedi pm)'!$B$1,MATCH(AA$2,'semaine impaire (ac samedi pm)'!$B$1:$B$120,0)-1,1,12,1),0)-1+MATCH(AA$2,'semaine impaire (ac samedi pm)'!$B$1:$B$120,0)-1,3,1,52), 1)),"")</f>
        <v>12h15-12H30</v>
      </c>
      <c r="AE19" s="222" t="str">
        <f t="shared" ca="1" si="25"/>
        <v>12H30</v>
      </c>
      <c r="AF19" s="223" t="str">
        <f ca="1">IFERROR(HLOOKUP("z^z",OFFSET('semaine impaire (ac samedi pm)'!$B$1, MATCH($A19,OFFSET('semaine impaire (ac samedi pm)'!$B$1,MATCH(AF$2,'semaine impaire (ac samedi pm)'!$B$1:$B$120,0)-1,1,12,1),0)-1+MATCH(AF$2,'semaine impaire (ac samedi pm)'!$B$1:$B$120,0)-1,3,1,52),1,1),"")</f>
        <v/>
      </c>
      <c r="AG19" s="223" t="str">
        <f ca="1">IFERROR(OFFSET('semaine impaire (ac samedi pm)'!$D$2,,MATCH(AF19,OFFSET('semaine impaire (ac samedi pm)'!$B$1, MATCH($A19,OFFSET('semaine impaire (ac samedi pm)'!$B$1,MATCH(AF$2,'semaine impaire (ac samedi pm)'!$B$1:$B$120,0)-1,1,12,1),0)-1+MATCH(AF$2,'semaine impaire (ac samedi pm)'!$B$1:$B$120,0)-1,3,1,52),0)),"")</f>
        <v/>
      </c>
      <c r="AH19" s="222" t="str">
        <f t="shared" ca="1" si="26"/>
        <v/>
      </c>
      <c r="AI19" s="222" t="str">
        <f ca="1">IFERROR(OFFSET('semaine impaire (ac samedi pm)'!$D$2,,MATCH("z^z",OFFSET('semaine impaire (ac samedi pm)'!$B$1, MATCH($A19,OFFSET('semaine impaire (ac samedi pm)'!$B$1,MATCH(AF$2,'semaine impaire (ac samedi pm)'!$B$1:$B$120,0)-1,1,12,1),0)-1+MATCH(AF$2,'semaine impaire (ac samedi pm)'!$B$1:$B$120,0)-1,3,1,52), 1)),"")</f>
        <v/>
      </c>
      <c r="AJ19" s="224" t="str">
        <f t="shared" ca="1" si="27"/>
        <v/>
      </c>
    </row>
    <row r="20" spans="1:36" x14ac:dyDescent="0.25">
      <c r="A20" s="233" t="s">
        <v>196</v>
      </c>
      <c r="B20" s="216" t="str">
        <f ca="1">IFERROR(HLOOKUP("z^z",OFFSET('semaine impaire (ac samedi pm)'!$B$1, MATCH($A20,OFFSET('semaine impaire (ac samedi pm)'!$B$1,MATCH(B$2,'semaine impaire (ac samedi pm)'!$B$1:$B$120,0)-1,1,12,1),0)-1+MATCH(B$2,'semaine impaire (ac samedi pm)'!$B$1:$B$120,0)-1,3,1,52),1,1),"")</f>
        <v>S</v>
      </c>
      <c r="C20" s="213" t="str">
        <f ca="1">IFERROR(OFFSET('semaine impaire (ac samedi pm)'!$D$2,,MATCH(B20,OFFSET('semaine impaire (ac samedi pm)'!$B$1, MATCH($A20,OFFSET('semaine impaire (ac samedi pm)'!$B$1,MATCH(B$2,'semaine impaire (ac samedi pm)'!$B$1:$B$120,0)-1,1,12,1),0)-1+MATCH(B$2,'semaine impaire (ac samedi pm)'!$B$1:$B$120,0)-1,3,1,52),0)),"")</f>
        <v>7h-7h15</v>
      </c>
      <c r="D20" s="222" t="str">
        <f t="shared" ca="1" si="14"/>
        <v>7h</v>
      </c>
      <c r="E20" s="222" t="str">
        <f ca="1">IFERROR(OFFSET('semaine impaire (ac samedi pm)'!$D$2,,MATCH("z^z",OFFSET('semaine impaire (ac samedi pm)'!$B$1, MATCH($A20,OFFSET('semaine impaire (ac samedi pm)'!$B$1,MATCH(B$2,'semaine impaire (ac samedi pm)'!$B$1:$B$120,0)-1,1,12,1),0)-1+MATCH(B$2,'semaine impaire (ac samedi pm)'!$B$1:$B$120,0)-1,3,1,52), 1)),"")</f>
        <v>13h15-13H30</v>
      </c>
      <c r="F20" s="222" t="str">
        <f t="shared" ca="1" si="15"/>
        <v>13H30</v>
      </c>
      <c r="G20" s="223" t="str">
        <f ca="1">IFERROR(HLOOKUP("z^z",OFFSET('semaine impaire (ac samedi pm)'!$B$1, MATCH($A20,OFFSET('semaine impaire (ac samedi pm)'!$B$1,MATCH(G$2,'semaine impaire (ac samedi pm)'!$B$1:$B$120,0)-1,1,12,1),0)-1+MATCH(G$2,'semaine impaire (ac samedi pm)'!$B$1:$B$120,0)-1,3,1,52),1,1),"")</f>
        <v>S</v>
      </c>
      <c r="H20" s="223" t="str">
        <f ca="1">IFERROR(OFFSET('semaine impaire (ac samedi pm)'!$D$2,,MATCH(G20,OFFSET('semaine impaire (ac samedi pm)'!$B$1, MATCH($A20,OFFSET('semaine impaire (ac samedi pm)'!$B$1,MATCH(G$2,'semaine impaire (ac samedi pm)'!$B$1:$B$120,0)-1,1,12,1),0)-1+MATCH(G$2,'semaine impaire (ac samedi pm)'!$B$1:$B$120,0)-1,3,1,52),0)),"")</f>
        <v>7h-7h15</v>
      </c>
      <c r="I20" s="222" t="str">
        <f t="shared" ca="1" si="16"/>
        <v>7h</v>
      </c>
      <c r="J20" s="222" t="str">
        <f ca="1">IFERROR(OFFSET('semaine impaire (ac samedi pm)'!$D$2,,MATCH("z^z",OFFSET('semaine impaire (ac samedi pm)'!$B$1, MATCH($A20,OFFSET('semaine impaire (ac samedi pm)'!$B$1,MATCH(G$2,'semaine impaire (ac samedi pm)'!$B$1:$B$120,0)-1,1,12,1),0)-1+MATCH(G$2,'semaine impaire (ac samedi pm)'!$B$1:$B$120,0)-1,3,1,52), 1)),"")</f>
        <v>17h45-18h</v>
      </c>
      <c r="K20" s="222" t="str">
        <f t="shared" ca="1" si="17"/>
        <v>18h</v>
      </c>
      <c r="L20" s="223" t="str">
        <f ca="1">IFERROR(HLOOKUP("z^z",OFFSET('semaine impaire (ac samedi pm)'!$B$1, MATCH($A20,OFFSET('semaine impaire (ac samedi pm)'!$B$1,MATCH(L$2,'semaine impaire (ac samedi pm)'!$B$1:$B$120,0)-1,1,12,1),0)-1+MATCH(L$2,'semaine impaire (ac samedi pm)'!$B$1:$B$120,0)-1,3,1,52),1,1),"")</f>
        <v>S</v>
      </c>
      <c r="M20" s="223" t="str">
        <f ca="1">IFERROR(OFFSET('semaine impaire (ac samedi pm)'!$D$2,,MATCH(L20,OFFSET('semaine impaire (ac samedi pm)'!$B$1, MATCH($A20,OFFSET('semaine impaire (ac samedi pm)'!$B$1,MATCH(L$2,'semaine impaire (ac samedi pm)'!$B$1:$B$120,0)-1,1,12,1),0)-1+MATCH(L$2,'semaine impaire (ac samedi pm)'!$B$1:$B$120,0)-1,3,1,52),0)),"")</f>
        <v>7h30-7h45</v>
      </c>
      <c r="N20" s="222" t="str">
        <f t="shared" ca="1" si="18"/>
        <v>7h30</v>
      </c>
      <c r="O20" s="222" t="str">
        <f ca="1">IFERROR(OFFSET('semaine impaire (ac samedi pm)'!$D$2,,MATCH("z^z",OFFSET('semaine impaire (ac samedi pm)'!$B$1, MATCH($A20,OFFSET('semaine impaire (ac samedi pm)'!$B$1,MATCH(L$2,'semaine impaire (ac samedi pm)'!$B$1:$B$120,0)-1,1,12,1),0)-1+MATCH(L$2,'semaine impaire (ac samedi pm)'!$B$1:$B$120,0)-1,3,1,52), 1)),"")</f>
        <v>11h45-12H</v>
      </c>
      <c r="P20" s="222" t="str">
        <f t="shared" ca="1" si="19"/>
        <v>12H</v>
      </c>
      <c r="Q20" s="223" t="str">
        <f ca="1">IFERROR(HLOOKUP("z^z",OFFSET('semaine impaire (ac samedi pm)'!$B$1, MATCH($A20,OFFSET('semaine impaire (ac samedi pm)'!$B$1,MATCH(Q$2,'semaine impaire (ac samedi pm)'!$B$1:$B$120,0)-1,1,12,1),0)-1+MATCH(Q$2,'semaine impaire (ac samedi pm)'!$B$1:$B$120,0)-1,3,1,52),1,1),"")</f>
        <v>S</v>
      </c>
      <c r="R20" s="223" t="str">
        <f ca="1">IFERROR(OFFSET('semaine impaire (ac samedi pm)'!$D$2,,MATCH(Q20,OFFSET('semaine impaire (ac samedi pm)'!$B$1, MATCH($A20,OFFSET('semaine impaire (ac samedi pm)'!$B$1,MATCH(Q$2,'semaine impaire (ac samedi pm)'!$B$1:$B$120,0)-1,1,12,1),0)-1+MATCH(Q$2,'semaine impaire (ac samedi pm)'!$B$1:$B$120,0)-1,3,1,52),0)),"")</f>
        <v>7h-7h15</v>
      </c>
      <c r="S20" s="222" t="str">
        <f t="shared" ca="1" si="20"/>
        <v>7h</v>
      </c>
      <c r="T20" s="222" t="str">
        <f ca="1">IFERROR(OFFSET('semaine impaire (ac samedi pm)'!$D$2,,MATCH("z^z",OFFSET('semaine impaire (ac samedi pm)'!$B$1, MATCH($A20,OFFSET('semaine impaire (ac samedi pm)'!$B$1,MATCH(Q$2,'semaine impaire (ac samedi pm)'!$B$1:$B$120,0)-1,1,12,1),0)-1+MATCH(Q$2,'semaine impaire (ac samedi pm)'!$B$1:$B$120,0)-1,3,1,52), 1)),"")</f>
        <v>13h15-13H30</v>
      </c>
      <c r="U20" s="222" t="str">
        <f t="shared" ca="1" si="21"/>
        <v>13H30</v>
      </c>
      <c r="V20" s="223" t="str">
        <f ca="1">IFERROR(HLOOKUP("z^z",OFFSET('semaine impaire (ac samedi pm)'!$B$1, MATCH($A20,OFFSET('semaine impaire (ac samedi pm)'!$B$1,MATCH(V$2,'semaine impaire (ac samedi pm)'!$B$1:$B$120,0)-1,1,12,1),0)-1+MATCH(V$2,'semaine impaire (ac samedi pm)'!$B$1:$B$120,0)-1,3,1,52),1,1),"")</f>
        <v>S</v>
      </c>
      <c r="W20" s="223" t="str">
        <f ca="1">IFERROR(OFFSET('semaine impaire (ac samedi pm)'!$D$2,,MATCH(V20,OFFSET('semaine impaire (ac samedi pm)'!$B$1, MATCH($A20,OFFSET('semaine impaire (ac samedi pm)'!$B$1,MATCH(V$2,'semaine impaire (ac samedi pm)'!$B$1:$B$120,0)-1,1,12,1),0)-1+MATCH(V$2,'semaine impaire (ac samedi pm)'!$B$1:$B$120,0)-1,3,1,52),0)),"")</f>
        <v>7h30-7h45</v>
      </c>
      <c r="X20" s="222" t="str">
        <f t="shared" ca="1" si="22"/>
        <v>7h30</v>
      </c>
      <c r="Y20" s="222" t="str">
        <f ca="1">IFERROR(OFFSET('semaine impaire (ac samedi pm)'!$D$2,,MATCH("z^z",OFFSET('semaine impaire (ac samedi pm)'!$B$1, MATCH($A20,OFFSET('semaine impaire (ac samedi pm)'!$B$1,MATCH(V$2,'semaine impaire (ac samedi pm)'!$B$1:$B$120,0)-1,1,12,1),0)-1+MATCH(V$2,'semaine impaire (ac samedi pm)'!$B$1:$B$120,0)-1,3,1,52), 1)),"")</f>
        <v>12h-12H15</v>
      </c>
      <c r="Z20" s="222" t="str">
        <f t="shared" ca="1" si="23"/>
        <v>12H15</v>
      </c>
      <c r="AA20" s="223" t="str">
        <f ca="1">IFERROR(HLOOKUP("z^z",OFFSET('semaine impaire (ac samedi pm)'!$B$1, MATCH($A20,OFFSET('semaine impaire (ac samedi pm)'!$B$1,MATCH(AA$2,'semaine impaire (ac samedi pm)'!$B$1:$B$120,0)-1,1,12,1),0)-1+MATCH(AA$2,'semaine impaire (ac samedi pm)'!$B$1:$B$120,0)-1,3,1,52),1,1),"")</f>
        <v>s</v>
      </c>
      <c r="AB20" s="223" t="str">
        <f ca="1">IFERROR(OFFSET('semaine impaire (ac samedi pm)'!$D$2,,MATCH(AA20,OFFSET('semaine impaire (ac samedi pm)'!$B$1, MATCH($A20,OFFSET('semaine impaire (ac samedi pm)'!$B$1,MATCH(AA$2,'semaine impaire (ac samedi pm)'!$B$1:$B$120,0)-1,1,12,1),0)-1+MATCH(AA$2,'semaine impaire (ac samedi pm)'!$B$1:$B$120,0)-1,3,1,52),0)),"")</f>
        <v>13h30-13H45</v>
      </c>
      <c r="AC20" s="222" t="str">
        <f t="shared" ca="1" si="24"/>
        <v>13h30</v>
      </c>
      <c r="AD20" s="222" t="str">
        <f ca="1">IFERROR(OFFSET('semaine impaire (ac samedi pm)'!$D$2,,MATCH("z^z",OFFSET('semaine impaire (ac samedi pm)'!$B$1, MATCH($A20,OFFSET('semaine impaire (ac samedi pm)'!$B$1,MATCH(AA$2,'semaine impaire (ac samedi pm)'!$B$1:$B$120,0)-1,1,12,1),0)-1+MATCH(AA$2,'semaine impaire (ac samedi pm)'!$B$1:$B$120,0)-1,3,1,52), 1)),"")</f>
        <v>18h45-19h</v>
      </c>
      <c r="AE20" s="222" t="str">
        <f t="shared" ca="1" si="25"/>
        <v>19h</v>
      </c>
      <c r="AF20" s="223" t="str">
        <f ca="1">IFERROR(HLOOKUP("z^z",OFFSET('semaine impaire (ac samedi pm)'!$B$1, MATCH($A20,OFFSET('semaine impaire (ac samedi pm)'!$B$1,MATCH(AF$2,'semaine impaire (ac samedi pm)'!$B$1:$B$120,0)-1,1,12,1),0)-1+MATCH(AF$2,'semaine impaire (ac samedi pm)'!$B$1:$B$120,0)-1,3,1,52),1,1),"")</f>
        <v/>
      </c>
      <c r="AG20" s="223" t="str">
        <f ca="1">IFERROR(OFFSET('semaine impaire (ac samedi pm)'!$D$2,,MATCH(AF20,OFFSET('semaine impaire (ac samedi pm)'!$B$1, MATCH($A20,OFFSET('semaine impaire (ac samedi pm)'!$B$1,MATCH(AF$2,'semaine impaire (ac samedi pm)'!$B$1:$B$120,0)-1,1,12,1),0)-1+MATCH(AF$2,'semaine impaire (ac samedi pm)'!$B$1:$B$120,0)-1,3,1,52),0)),"")</f>
        <v/>
      </c>
      <c r="AH20" s="222" t="str">
        <f t="shared" ca="1" si="26"/>
        <v/>
      </c>
      <c r="AI20" s="222" t="str">
        <f ca="1">IFERROR(OFFSET('semaine impaire (ac samedi pm)'!$D$2,,MATCH("z^z",OFFSET('semaine impaire (ac samedi pm)'!$B$1, MATCH($A20,OFFSET('semaine impaire (ac samedi pm)'!$B$1,MATCH(AF$2,'semaine impaire (ac samedi pm)'!$B$1:$B$120,0)-1,1,12,1),0)-1+MATCH(AF$2,'semaine impaire (ac samedi pm)'!$B$1:$B$120,0)-1,3,1,52), 1)),"")</f>
        <v/>
      </c>
      <c r="AJ20" s="224" t="str">
        <f t="shared" ca="1" si="27"/>
        <v/>
      </c>
    </row>
    <row r="21" spans="1:36" x14ac:dyDescent="0.25">
      <c r="A21" s="233" t="s">
        <v>201</v>
      </c>
      <c r="B21" s="216" t="str">
        <f ca="1">IFERROR(HLOOKUP("z^z",OFFSET('semaine impaire (ac samedi pm)'!$B$1, MATCH($A21,OFFSET('semaine impaire (ac samedi pm)'!$B$1,MATCH(B$2,'semaine impaire (ac samedi pm)'!$B$1:$B$120,0)-1,1,12,1),0)-1+MATCH(B$2,'semaine impaire (ac samedi pm)'!$B$1:$B$120,0)-1,3,1,52),1,1),"")</f>
        <v>F</v>
      </c>
      <c r="C21" s="213" t="str">
        <f ca="1">IFERROR(OFFSET('semaine impaire (ac samedi pm)'!$D$2,,MATCH(B21,OFFSET('semaine impaire (ac samedi pm)'!$B$1, MATCH($A21,OFFSET('semaine impaire (ac samedi pm)'!$B$1,MATCH(B$2,'semaine impaire (ac samedi pm)'!$B$1:$B$120,0)-1,1,12,1),0)-1+MATCH(B$2,'semaine impaire (ac samedi pm)'!$B$1:$B$120,0)-1,3,1,52),0)),"")</f>
        <v>6h45-7h</v>
      </c>
      <c r="D21" s="222" t="str">
        <f t="shared" ca="1" si="14"/>
        <v>6h45</v>
      </c>
      <c r="E21" s="222" t="str">
        <f ca="1">IFERROR(OFFSET('semaine impaire (ac samedi pm)'!$D$2,,MATCH("z^z",OFFSET('semaine impaire (ac samedi pm)'!$B$1, MATCH($A21,OFFSET('semaine impaire (ac samedi pm)'!$B$1,MATCH(B$2,'semaine impaire (ac samedi pm)'!$B$1:$B$120,0)-1,1,12,1),0)-1+MATCH(B$2,'semaine impaire (ac samedi pm)'!$B$1:$B$120,0)-1,3,1,52), 1)),"")</f>
        <v>12h30-12H45</v>
      </c>
      <c r="F21" s="222" t="str">
        <f t="shared" ca="1" si="15"/>
        <v>12H45</v>
      </c>
      <c r="G21" s="223" t="str">
        <f ca="1">IFERROR(HLOOKUP("z^z",OFFSET('semaine impaire (ac samedi pm)'!$B$1, MATCH($A21,OFFSET('semaine impaire (ac samedi pm)'!$B$1,MATCH(G$2,'semaine impaire (ac samedi pm)'!$B$1:$B$120,0)-1,1,12,1),0)-1+MATCH(G$2,'semaine impaire (ac samedi pm)'!$B$1:$B$120,0)-1,3,1,52),1,1),"")</f>
        <v>F</v>
      </c>
      <c r="H21" s="223" t="str">
        <f ca="1">IFERROR(OFFSET('semaine impaire (ac samedi pm)'!$D$2,,MATCH(G21,OFFSET('semaine impaire (ac samedi pm)'!$B$1, MATCH($A21,OFFSET('semaine impaire (ac samedi pm)'!$B$1,MATCH(G$2,'semaine impaire (ac samedi pm)'!$B$1:$B$120,0)-1,1,12,1),0)-1+MATCH(G$2,'semaine impaire (ac samedi pm)'!$B$1:$B$120,0)-1,3,1,52),0)),"")</f>
        <v>6h45-7h</v>
      </c>
      <c r="I21" s="222" t="str">
        <f t="shared" ca="1" si="16"/>
        <v>6h45</v>
      </c>
      <c r="J21" s="222" t="str">
        <f ca="1">IFERROR(OFFSET('semaine impaire (ac samedi pm)'!$D$2,,MATCH("z^z",OFFSET('semaine impaire (ac samedi pm)'!$B$1, MATCH($A21,OFFSET('semaine impaire (ac samedi pm)'!$B$1,MATCH(G$2,'semaine impaire (ac samedi pm)'!$B$1:$B$120,0)-1,1,12,1),0)-1+MATCH(G$2,'semaine impaire (ac samedi pm)'!$B$1:$B$120,0)-1,3,1,52), 1)),"")</f>
        <v>12h15-12H30</v>
      </c>
      <c r="K21" s="222" t="str">
        <f t="shared" ca="1" si="17"/>
        <v>12H30</v>
      </c>
      <c r="L21" s="223" t="str">
        <f ca="1">IFERROR(HLOOKUP("z^z",OFFSET('semaine impaire (ac samedi pm)'!$B$1, MATCH($A21,OFFSET('semaine impaire (ac samedi pm)'!$B$1,MATCH(L$2,'semaine impaire (ac samedi pm)'!$B$1:$B$120,0)-1,1,12,1),0)-1+MATCH(L$2,'semaine impaire (ac samedi pm)'!$B$1:$B$120,0)-1,3,1,52),1,1),"")</f>
        <v>F</v>
      </c>
      <c r="M21" s="223" t="str">
        <f ca="1">IFERROR(OFFSET('semaine impaire (ac samedi pm)'!$D$2,,MATCH(L21,OFFSET('semaine impaire (ac samedi pm)'!$B$1, MATCH($A21,OFFSET('semaine impaire (ac samedi pm)'!$B$1,MATCH(L$2,'semaine impaire (ac samedi pm)'!$B$1:$B$120,0)-1,1,12,1),0)-1+MATCH(L$2,'semaine impaire (ac samedi pm)'!$B$1:$B$120,0)-1,3,1,52),0)),"")</f>
        <v>6h45-7h</v>
      </c>
      <c r="N21" s="222" t="str">
        <f t="shared" ca="1" si="18"/>
        <v>6h45</v>
      </c>
      <c r="O21" s="222" t="str">
        <f ca="1">IFERROR(OFFSET('semaine impaire (ac samedi pm)'!$D$2,,MATCH("z^z",OFFSET('semaine impaire (ac samedi pm)'!$B$1, MATCH($A21,OFFSET('semaine impaire (ac samedi pm)'!$B$1,MATCH(L$2,'semaine impaire (ac samedi pm)'!$B$1:$B$120,0)-1,1,12,1),0)-1+MATCH(L$2,'semaine impaire (ac samedi pm)'!$B$1:$B$120,0)-1,3,1,52), 1)),"")</f>
        <v>11h-11H15</v>
      </c>
      <c r="P21" s="222" t="str">
        <f t="shared" ca="1" si="19"/>
        <v>11H15</v>
      </c>
      <c r="Q21" s="223" t="str">
        <f ca="1">IFERROR(HLOOKUP("z^z",OFFSET('semaine impaire (ac samedi pm)'!$B$1, MATCH($A21,OFFSET('semaine impaire (ac samedi pm)'!$B$1,MATCH(Q$2,'semaine impaire (ac samedi pm)'!$B$1:$B$120,0)-1,1,12,1),0)-1+MATCH(Q$2,'semaine impaire (ac samedi pm)'!$B$1:$B$120,0)-1,3,1,52),1,1),"")</f>
        <v>F</v>
      </c>
      <c r="R21" s="223" t="str">
        <f ca="1">IFERROR(OFFSET('semaine impaire (ac samedi pm)'!$D$2,,MATCH(Q21,OFFSET('semaine impaire (ac samedi pm)'!$B$1, MATCH($A21,OFFSET('semaine impaire (ac samedi pm)'!$B$1,MATCH(Q$2,'semaine impaire (ac samedi pm)'!$B$1:$B$120,0)-1,1,12,1),0)-1+MATCH(Q$2,'semaine impaire (ac samedi pm)'!$B$1:$B$120,0)-1,3,1,52),0)),"")</f>
        <v>6h45-7h</v>
      </c>
      <c r="S21" s="222" t="str">
        <f t="shared" ca="1" si="20"/>
        <v>6h45</v>
      </c>
      <c r="T21" s="222" t="str">
        <f ca="1">IFERROR(OFFSET('semaine impaire (ac samedi pm)'!$D$2,,MATCH("z^z",OFFSET('semaine impaire (ac samedi pm)'!$B$1, MATCH($A21,OFFSET('semaine impaire (ac samedi pm)'!$B$1,MATCH(Q$2,'semaine impaire (ac samedi pm)'!$B$1:$B$120,0)-1,1,12,1),0)-1+MATCH(Q$2,'semaine impaire (ac samedi pm)'!$B$1:$B$120,0)-1,3,1,52), 1)),"")</f>
        <v>12h30-12H45</v>
      </c>
      <c r="U21" s="222" t="str">
        <f t="shared" ca="1" si="21"/>
        <v>12H45</v>
      </c>
      <c r="V21" s="223" t="str">
        <f ca="1">IFERROR(HLOOKUP("z^z",OFFSET('semaine impaire (ac samedi pm)'!$B$1, MATCH($A21,OFFSET('semaine impaire (ac samedi pm)'!$B$1,MATCH(V$2,'semaine impaire (ac samedi pm)'!$B$1:$B$120,0)-1,1,12,1),0)-1+MATCH(V$2,'semaine impaire (ac samedi pm)'!$B$1:$B$120,0)-1,3,1,52),1,1),"")</f>
        <v>F</v>
      </c>
      <c r="W21" s="223" t="str">
        <f ca="1">IFERROR(OFFSET('semaine impaire (ac samedi pm)'!$D$2,,MATCH(V21,OFFSET('semaine impaire (ac samedi pm)'!$B$1, MATCH($A21,OFFSET('semaine impaire (ac samedi pm)'!$B$1,MATCH(V$2,'semaine impaire (ac samedi pm)'!$B$1:$B$120,0)-1,1,12,1),0)-1+MATCH(V$2,'semaine impaire (ac samedi pm)'!$B$1:$B$120,0)-1,3,1,52),0)),"")</f>
        <v>6h45-7h</v>
      </c>
      <c r="X21" s="222" t="str">
        <f t="shared" ca="1" si="22"/>
        <v>6h45</v>
      </c>
      <c r="Y21" s="222" t="str">
        <f ca="1">IFERROR(OFFSET('semaine impaire (ac samedi pm)'!$D$2,,MATCH("z^z",OFFSET('semaine impaire (ac samedi pm)'!$B$1, MATCH($A21,OFFSET('semaine impaire (ac samedi pm)'!$B$1,MATCH(V$2,'semaine impaire (ac samedi pm)'!$B$1:$B$120,0)-1,1,12,1),0)-1+MATCH(V$2,'semaine impaire (ac samedi pm)'!$B$1:$B$120,0)-1,3,1,52), 1)),"")</f>
        <v>12h-12H15</v>
      </c>
      <c r="Z21" s="222" t="str">
        <f t="shared" ca="1" si="23"/>
        <v>12H15</v>
      </c>
      <c r="AA21" s="223" t="str">
        <f ca="1">IFERROR(HLOOKUP("z^z",OFFSET('semaine impaire (ac samedi pm)'!$B$1, MATCH($A21,OFFSET('semaine impaire (ac samedi pm)'!$B$1,MATCH(AA$2,'semaine impaire (ac samedi pm)'!$B$1:$B$120,0)-1,1,12,1),0)-1+MATCH(AA$2,'semaine impaire (ac samedi pm)'!$B$1:$B$120,0)-1,3,1,52),1,1),"")</f>
        <v>F</v>
      </c>
      <c r="AB21" s="223" t="str">
        <f ca="1">IFERROR(OFFSET('semaine impaire (ac samedi pm)'!$D$2,,MATCH(AA21,OFFSET('semaine impaire (ac samedi pm)'!$B$1, MATCH($A21,OFFSET('semaine impaire (ac samedi pm)'!$B$1,MATCH(AA$2,'semaine impaire (ac samedi pm)'!$B$1:$B$120,0)-1,1,12,1),0)-1+MATCH(AA$2,'semaine impaire (ac samedi pm)'!$B$1:$B$120,0)-1,3,1,52),0)),"")</f>
        <v>6h30-6h45</v>
      </c>
      <c r="AC21" s="222" t="str">
        <f t="shared" ca="1" si="24"/>
        <v>6h30</v>
      </c>
      <c r="AD21" s="222" t="str">
        <f ca="1">IFERROR(OFFSET('semaine impaire (ac samedi pm)'!$D$2,,MATCH("z^z",OFFSET('semaine impaire (ac samedi pm)'!$B$1, MATCH($A21,OFFSET('semaine impaire (ac samedi pm)'!$B$1,MATCH(AA$2,'semaine impaire (ac samedi pm)'!$B$1:$B$120,0)-1,1,12,1),0)-1+MATCH(AA$2,'semaine impaire (ac samedi pm)'!$B$1:$B$120,0)-1,3,1,52), 1)),"")</f>
        <v>17h15-17h30</v>
      </c>
      <c r="AE21" s="222" t="str">
        <f t="shared" ca="1" si="25"/>
        <v>17h30</v>
      </c>
      <c r="AF21" s="223" t="str">
        <f ca="1">IFERROR(HLOOKUP("z^z",OFFSET('semaine impaire (ac samedi pm)'!$B$1, MATCH($A21,OFFSET('semaine impaire (ac samedi pm)'!$B$1,MATCH(AF$2,'semaine impaire (ac samedi pm)'!$B$1:$B$120,0)-1,1,12,1),0)-1+MATCH(AF$2,'semaine impaire (ac samedi pm)'!$B$1:$B$120,0)-1,3,1,52),1,1),"")</f>
        <v/>
      </c>
      <c r="AG21" s="223" t="str">
        <f ca="1">IFERROR(OFFSET('semaine impaire (ac samedi pm)'!$D$2,,MATCH(AF21,OFFSET('semaine impaire (ac samedi pm)'!$B$1, MATCH($A21,OFFSET('semaine impaire (ac samedi pm)'!$B$1,MATCH(AF$2,'semaine impaire (ac samedi pm)'!$B$1:$B$120,0)-1,1,12,1),0)-1+MATCH(AF$2,'semaine impaire (ac samedi pm)'!$B$1:$B$120,0)-1,3,1,52),0)),"")</f>
        <v/>
      </c>
      <c r="AH21" s="222" t="str">
        <f t="shared" ca="1" si="26"/>
        <v/>
      </c>
      <c r="AI21" s="222" t="str">
        <f ca="1">IFERROR(OFFSET('semaine impaire (ac samedi pm)'!$D$2,,MATCH("z^z",OFFSET('semaine impaire (ac samedi pm)'!$B$1, MATCH($A21,OFFSET('semaine impaire (ac samedi pm)'!$B$1,MATCH(AF$2,'semaine impaire (ac samedi pm)'!$B$1:$B$120,0)-1,1,12,1),0)-1+MATCH(AF$2,'semaine impaire (ac samedi pm)'!$B$1:$B$120,0)-1,3,1,52), 1)),"")</f>
        <v/>
      </c>
      <c r="AJ21" s="224" t="str">
        <f t="shared" ca="1" si="27"/>
        <v/>
      </c>
    </row>
    <row r="22" spans="1:36" x14ac:dyDescent="0.25">
      <c r="A22" s="233" t="s">
        <v>197</v>
      </c>
      <c r="B22" s="216" t="str">
        <f ca="1">IFERROR(HLOOKUP("z^z",OFFSET('semaine impaire (ac samedi pm)'!$B$1, MATCH($A22,OFFSET('semaine impaire (ac samedi pm)'!$B$1,MATCH(B$2,'semaine impaire (ac samedi pm)'!$B$1:$B$120,0)-1,1,12,1),0)-1+MATCH(B$2,'semaine impaire (ac samedi pm)'!$B$1:$B$120,0)-1,3,1,52),1,1),"")</f>
        <v>DPH</v>
      </c>
      <c r="C22" s="213" t="str">
        <f ca="1">IFERROR(OFFSET('semaine impaire (ac samedi pm)'!$D$2,,MATCH(B22,OFFSET('semaine impaire (ac samedi pm)'!$B$1, MATCH($A22,OFFSET('semaine impaire (ac samedi pm)'!$B$1,MATCH(B$2,'semaine impaire (ac samedi pm)'!$B$1:$B$120,0)-1,1,12,1),0)-1+MATCH(B$2,'semaine impaire (ac samedi pm)'!$B$1:$B$120,0)-1,3,1,52),0)),"")</f>
        <v>6h30-6h45</v>
      </c>
      <c r="D22" s="222" t="str">
        <f t="shared" ca="1" si="14"/>
        <v>6h30</v>
      </c>
      <c r="E22" s="222" t="str">
        <f ca="1">IFERROR(OFFSET('semaine impaire (ac samedi pm)'!$D$2,,MATCH("z^z",OFFSET('semaine impaire (ac samedi pm)'!$B$1, MATCH($A22,OFFSET('semaine impaire (ac samedi pm)'!$B$1,MATCH(B$2,'semaine impaire (ac samedi pm)'!$B$1:$B$120,0)-1,1,12,1),0)-1+MATCH(B$2,'semaine impaire (ac samedi pm)'!$B$1:$B$120,0)-1,3,1,52), 1)),"")</f>
        <v>12h15-12H30</v>
      </c>
      <c r="F22" s="222" t="str">
        <f t="shared" ca="1" si="15"/>
        <v>12H30</v>
      </c>
      <c r="G22" s="223" t="str">
        <f ca="1">IFERROR(HLOOKUP("z^z",OFFSET('semaine impaire (ac samedi pm)'!$B$1, MATCH($A22,OFFSET('semaine impaire (ac samedi pm)'!$B$1,MATCH(G$2,'semaine impaire (ac samedi pm)'!$B$1:$B$120,0)-1,1,12,1),0)-1+MATCH(G$2,'semaine impaire (ac samedi pm)'!$B$1:$B$120,0)-1,3,1,52),1,1),"")</f>
        <v>DPH</v>
      </c>
      <c r="H22" s="223" t="str">
        <f ca="1">IFERROR(OFFSET('semaine impaire (ac samedi pm)'!$D$2,,MATCH(G22,OFFSET('semaine impaire (ac samedi pm)'!$B$1, MATCH($A22,OFFSET('semaine impaire (ac samedi pm)'!$B$1,MATCH(G$2,'semaine impaire (ac samedi pm)'!$B$1:$B$120,0)-1,1,12,1),0)-1+MATCH(G$2,'semaine impaire (ac samedi pm)'!$B$1:$B$120,0)-1,3,1,52),0)),"")</f>
        <v>7h30-7h45</v>
      </c>
      <c r="I22" s="222" t="str">
        <f t="shared" ca="1" si="16"/>
        <v>7h30</v>
      </c>
      <c r="J22" s="222" t="str">
        <f ca="1">IFERROR(OFFSET('semaine impaire (ac samedi pm)'!$D$2,,MATCH("z^z",OFFSET('semaine impaire (ac samedi pm)'!$B$1, MATCH($A22,OFFSET('semaine impaire (ac samedi pm)'!$B$1,MATCH(G$2,'semaine impaire (ac samedi pm)'!$B$1:$B$120,0)-1,1,12,1),0)-1+MATCH(G$2,'semaine impaire (ac samedi pm)'!$B$1:$B$120,0)-1,3,1,52), 1)),"")</f>
        <v>12h15-12H30</v>
      </c>
      <c r="K22" s="222" t="str">
        <f t="shared" ca="1" si="17"/>
        <v>12H30</v>
      </c>
      <c r="L22" s="223" t="str">
        <f ca="1">IFERROR(HLOOKUP("z^z",OFFSET('semaine impaire (ac samedi pm)'!$B$1, MATCH($A22,OFFSET('semaine impaire (ac samedi pm)'!$B$1,MATCH(L$2,'semaine impaire (ac samedi pm)'!$B$1:$B$120,0)-1,1,12,1),0)-1+MATCH(L$2,'semaine impaire (ac samedi pm)'!$B$1:$B$120,0)-1,3,1,52),1,1),"")</f>
        <v>DPH</v>
      </c>
      <c r="M22" s="223" t="str">
        <f ca="1">IFERROR(OFFSET('semaine impaire (ac samedi pm)'!$D$2,,MATCH(L22,OFFSET('semaine impaire (ac samedi pm)'!$B$1, MATCH($A22,OFFSET('semaine impaire (ac samedi pm)'!$B$1,MATCH(L$2,'semaine impaire (ac samedi pm)'!$B$1:$B$120,0)-1,1,12,1),0)-1+MATCH(L$2,'semaine impaire (ac samedi pm)'!$B$1:$B$120,0)-1,3,1,52),0)),"")</f>
        <v>7h30-7h45</v>
      </c>
      <c r="N22" s="222" t="str">
        <f t="shared" ca="1" si="18"/>
        <v>7h30</v>
      </c>
      <c r="O22" s="222" t="str">
        <f ca="1">IFERROR(OFFSET('semaine impaire (ac samedi pm)'!$D$2,,MATCH("z^z",OFFSET('semaine impaire (ac samedi pm)'!$B$1, MATCH($A22,OFFSET('semaine impaire (ac samedi pm)'!$B$1,MATCH(L$2,'semaine impaire (ac samedi pm)'!$B$1:$B$120,0)-1,1,12,1),0)-1+MATCH(L$2,'semaine impaire (ac samedi pm)'!$B$1:$B$120,0)-1,3,1,52), 1)),"")</f>
        <v>12h-12H15</v>
      </c>
      <c r="P22" s="222" t="str">
        <f t="shared" ca="1" si="19"/>
        <v>12H15</v>
      </c>
      <c r="Q22" s="223" t="str">
        <f ca="1">IFERROR(HLOOKUP("z^z",OFFSET('semaine impaire (ac samedi pm)'!$B$1, MATCH($A22,OFFSET('semaine impaire (ac samedi pm)'!$B$1,MATCH(Q$2,'semaine impaire (ac samedi pm)'!$B$1:$B$120,0)-1,1,12,1),0)-1+MATCH(Q$2,'semaine impaire (ac samedi pm)'!$B$1:$B$120,0)-1,3,1,52),1,1),"")</f>
        <v>DPH</v>
      </c>
      <c r="R22" s="223" t="str">
        <f ca="1">IFERROR(OFFSET('semaine impaire (ac samedi pm)'!$D$2,,MATCH(Q22,OFFSET('semaine impaire (ac samedi pm)'!$B$1, MATCH($A22,OFFSET('semaine impaire (ac samedi pm)'!$B$1,MATCH(Q$2,'semaine impaire (ac samedi pm)'!$B$1:$B$120,0)-1,1,12,1),0)-1+MATCH(Q$2,'semaine impaire (ac samedi pm)'!$B$1:$B$120,0)-1,3,1,52),0)),"")</f>
        <v>6h30-6h45</v>
      </c>
      <c r="S22" s="222" t="str">
        <f t="shared" ca="1" si="20"/>
        <v>6h30</v>
      </c>
      <c r="T22" s="222" t="str">
        <f ca="1">IFERROR(OFFSET('semaine impaire (ac samedi pm)'!$D$2,,MATCH("z^z",OFFSET('semaine impaire (ac samedi pm)'!$B$1, MATCH($A22,OFFSET('semaine impaire (ac samedi pm)'!$B$1,MATCH(Q$2,'semaine impaire (ac samedi pm)'!$B$1:$B$120,0)-1,1,12,1),0)-1+MATCH(Q$2,'semaine impaire (ac samedi pm)'!$B$1:$B$120,0)-1,3,1,52), 1)),"")</f>
        <v>17h-17h15</v>
      </c>
      <c r="U22" s="222" t="str">
        <f t="shared" ca="1" si="21"/>
        <v>17h15</v>
      </c>
      <c r="V22" s="223" t="str">
        <f ca="1">IFERROR(HLOOKUP("z^z",OFFSET('semaine impaire (ac samedi pm)'!$B$1, MATCH($A22,OFFSET('semaine impaire (ac samedi pm)'!$B$1,MATCH(V$2,'semaine impaire (ac samedi pm)'!$B$1:$B$120,0)-1,1,12,1),0)-1+MATCH(V$2,'semaine impaire (ac samedi pm)'!$B$1:$B$120,0)-1,3,1,52),1,1),"")</f>
        <v>DPH</v>
      </c>
      <c r="W22" s="223" t="str">
        <f ca="1">IFERROR(OFFSET('semaine impaire (ac samedi pm)'!$D$2,,MATCH(V22,OFFSET('semaine impaire (ac samedi pm)'!$B$1, MATCH($A22,OFFSET('semaine impaire (ac samedi pm)'!$B$1,MATCH(V$2,'semaine impaire (ac samedi pm)'!$B$1:$B$120,0)-1,1,12,1),0)-1+MATCH(V$2,'semaine impaire (ac samedi pm)'!$B$1:$B$120,0)-1,3,1,52),0)),"")</f>
        <v>7h30-7h45</v>
      </c>
      <c r="X22" s="222" t="str">
        <f t="shared" ca="1" si="22"/>
        <v>7h30</v>
      </c>
      <c r="Y22" s="222" t="str">
        <f ca="1">IFERROR(OFFSET('semaine impaire (ac samedi pm)'!$D$2,,MATCH("z^z",OFFSET('semaine impaire (ac samedi pm)'!$B$1, MATCH($A22,OFFSET('semaine impaire (ac samedi pm)'!$B$1,MATCH(V$2,'semaine impaire (ac samedi pm)'!$B$1:$B$120,0)-1,1,12,1),0)-1+MATCH(V$2,'semaine impaire (ac samedi pm)'!$B$1:$B$120,0)-1,3,1,52), 1)),"")</f>
        <v>12h15-12H30</v>
      </c>
      <c r="Z22" s="222" t="str">
        <f t="shared" ca="1" si="23"/>
        <v>12H30</v>
      </c>
      <c r="AA22" s="223" t="str">
        <f ca="1">IFERROR(HLOOKUP("z^z",OFFSET('semaine impaire (ac samedi pm)'!$B$1, MATCH($A22,OFFSET('semaine impaire (ac samedi pm)'!$B$1,MATCH(AA$2,'semaine impaire (ac samedi pm)'!$B$1:$B$120,0)-1,1,12,1),0)-1+MATCH(AA$2,'semaine impaire (ac samedi pm)'!$B$1:$B$120,0)-1,3,1,52),1,1),"")</f>
        <v>dph</v>
      </c>
      <c r="AB22" s="223" t="str">
        <f ca="1">IFERROR(OFFSET('semaine impaire (ac samedi pm)'!$D$2,,MATCH(AA22,OFFSET('semaine impaire (ac samedi pm)'!$B$1, MATCH($A22,OFFSET('semaine impaire (ac samedi pm)'!$B$1,MATCH(AA$2,'semaine impaire (ac samedi pm)'!$B$1:$B$120,0)-1,1,12,1),0)-1+MATCH(AA$2,'semaine impaire (ac samedi pm)'!$B$1:$B$120,0)-1,3,1,52),0)),"")</f>
        <v>8h30-8h45</v>
      </c>
      <c r="AC22" s="222" t="str">
        <f t="shared" ca="1" si="24"/>
        <v>8h30</v>
      </c>
      <c r="AD22" s="222" t="str">
        <f ca="1">IFERROR(OFFSET('semaine impaire (ac samedi pm)'!$D$2,,MATCH("z^z",OFFSET('semaine impaire (ac samedi pm)'!$B$1, MATCH($A22,OFFSET('semaine impaire (ac samedi pm)'!$B$1,MATCH(AA$2,'semaine impaire (ac samedi pm)'!$B$1:$B$120,0)-1,1,12,1),0)-1+MATCH(AA$2,'semaine impaire (ac samedi pm)'!$B$1:$B$120,0)-1,3,1,52), 1)),"")</f>
        <v>17h30-17h45</v>
      </c>
      <c r="AE22" s="222" t="str">
        <f t="shared" ca="1" si="25"/>
        <v>17h45</v>
      </c>
      <c r="AF22" s="223" t="str">
        <f ca="1">IFERROR(HLOOKUP("z^z",OFFSET('semaine impaire (ac samedi pm)'!$B$1, MATCH($A22,OFFSET('semaine impaire (ac samedi pm)'!$B$1,MATCH(AF$2,'semaine impaire (ac samedi pm)'!$B$1:$B$120,0)-1,1,12,1),0)-1+MATCH(AF$2,'semaine impaire (ac samedi pm)'!$B$1:$B$120,0)-1,3,1,52),1,1),"")</f>
        <v/>
      </c>
      <c r="AG22" s="223" t="str">
        <f ca="1">IFERROR(OFFSET('semaine impaire (ac samedi pm)'!$D$2,,MATCH(AF22,OFFSET('semaine impaire (ac samedi pm)'!$B$1, MATCH($A22,OFFSET('semaine impaire (ac samedi pm)'!$B$1,MATCH(AF$2,'semaine impaire (ac samedi pm)'!$B$1:$B$120,0)-1,1,12,1),0)-1+MATCH(AF$2,'semaine impaire (ac samedi pm)'!$B$1:$B$120,0)-1,3,1,52),0)),"")</f>
        <v/>
      </c>
      <c r="AH22" s="222" t="str">
        <f t="shared" ca="1" si="26"/>
        <v/>
      </c>
      <c r="AI22" s="222" t="str">
        <f ca="1">IFERROR(OFFSET('semaine impaire (ac samedi pm)'!$D$2,,MATCH("z^z",OFFSET('semaine impaire (ac samedi pm)'!$B$1, MATCH($A22,OFFSET('semaine impaire (ac samedi pm)'!$B$1,MATCH(AF$2,'semaine impaire (ac samedi pm)'!$B$1:$B$120,0)-1,1,12,1),0)-1+MATCH(AF$2,'semaine impaire (ac samedi pm)'!$B$1:$B$120,0)-1,3,1,52), 1)),"")</f>
        <v/>
      </c>
      <c r="AJ22" s="224" t="str">
        <f t="shared" ca="1" si="27"/>
        <v/>
      </c>
    </row>
    <row r="23" spans="1:36" x14ac:dyDescent="0.25">
      <c r="A23" s="233" t="s">
        <v>119</v>
      </c>
      <c r="B23" s="216" t="str">
        <f ca="1">IFERROR(HLOOKUP("z^z",OFFSET('semaine impaire (ac samedi pm)'!$B$1, MATCH($A23,OFFSET('semaine impaire (ac samedi pm)'!$B$1,MATCH(B$2,'semaine impaire (ac samedi pm)'!$B$1:$B$120,0)-1,1,12,1),0)-1+MATCH(B$2,'semaine impaire (ac samedi pm)'!$B$1:$B$120,0)-1,3,1,52),1,1),"")</f>
        <v>S</v>
      </c>
      <c r="C23" s="213" t="str">
        <f ca="1">IFERROR(OFFSET('semaine impaire (ac samedi pm)'!$D$2,,MATCH(B23,OFFSET('semaine impaire (ac samedi pm)'!$B$1, MATCH($A23,OFFSET('semaine impaire (ac samedi pm)'!$B$1,MATCH(B$2,'semaine impaire (ac samedi pm)'!$B$1:$B$120,0)-1,1,12,1),0)-1+MATCH(B$2,'semaine impaire (ac samedi pm)'!$B$1:$B$120,0)-1,3,1,52),0)),"")</f>
        <v>6h30-6h45</v>
      </c>
      <c r="D23" s="222" t="str">
        <f t="shared" ca="1" si="14"/>
        <v>6h30</v>
      </c>
      <c r="E23" s="222" t="str">
        <f ca="1">IFERROR(OFFSET('semaine impaire (ac samedi pm)'!$D$2,,MATCH("z^z",OFFSET('semaine impaire (ac samedi pm)'!$B$1, MATCH($A23,OFFSET('semaine impaire (ac samedi pm)'!$B$1,MATCH(B$2,'semaine impaire (ac samedi pm)'!$B$1:$B$120,0)-1,1,12,1),0)-1+MATCH(B$2,'semaine impaire (ac samedi pm)'!$B$1:$B$120,0)-1,3,1,52), 1)),"")</f>
        <v>17h45-18h</v>
      </c>
      <c r="F23" s="222" t="str">
        <f t="shared" ca="1" si="15"/>
        <v>18h</v>
      </c>
      <c r="G23" s="223" t="str">
        <f ca="1">IFERROR(HLOOKUP("z^z",OFFSET('semaine impaire (ac samedi pm)'!$B$1, MATCH($A23,OFFSET('semaine impaire (ac samedi pm)'!$B$1,MATCH(G$2,'semaine impaire (ac samedi pm)'!$B$1:$B$120,0)-1,1,12,1),0)-1+MATCH(G$2,'semaine impaire (ac samedi pm)'!$B$1:$B$120,0)-1,3,1,52),1,1),"")</f>
        <v>S</v>
      </c>
      <c r="H23" s="223" t="str">
        <f ca="1">IFERROR(OFFSET('semaine impaire (ac samedi pm)'!$D$2,,MATCH(G23,OFFSET('semaine impaire (ac samedi pm)'!$B$1, MATCH($A23,OFFSET('semaine impaire (ac samedi pm)'!$B$1,MATCH(G$2,'semaine impaire (ac samedi pm)'!$B$1:$B$120,0)-1,1,12,1),0)-1+MATCH(G$2,'semaine impaire (ac samedi pm)'!$B$1:$B$120,0)-1,3,1,52),0)),"")</f>
        <v>6h30-6h45</v>
      </c>
      <c r="I23" s="222" t="str">
        <f t="shared" ca="1" si="16"/>
        <v>6h30</v>
      </c>
      <c r="J23" s="222" t="str">
        <f ca="1">IFERROR(OFFSET('semaine impaire (ac samedi pm)'!$D$2,,MATCH("z^z",OFFSET('semaine impaire (ac samedi pm)'!$B$1, MATCH($A23,OFFSET('semaine impaire (ac samedi pm)'!$B$1,MATCH(G$2,'semaine impaire (ac samedi pm)'!$B$1:$B$120,0)-1,1,12,1),0)-1+MATCH(G$2,'semaine impaire (ac samedi pm)'!$B$1:$B$120,0)-1,3,1,52), 1)),"")</f>
        <v>12h15-12H30</v>
      </c>
      <c r="K23" s="222" t="str">
        <f t="shared" ca="1" si="17"/>
        <v>12H30</v>
      </c>
      <c r="L23" s="223" t="str">
        <f ca="1">IFERROR(HLOOKUP("z^z",OFFSET('semaine impaire (ac samedi pm)'!$B$1, MATCH($A23,OFFSET('semaine impaire (ac samedi pm)'!$B$1,MATCH(L$2,'semaine impaire (ac samedi pm)'!$B$1:$B$120,0)-1,1,12,1),0)-1+MATCH(L$2,'semaine impaire (ac samedi pm)'!$B$1:$B$120,0)-1,3,1,52),1,1),"")</f>
        <v>S</v>
      </c>
      <c r="M23" s="223" t="str">
        <f ca="1">IFERROR(OFFSET('semaine impaire (ac samedi pm)'!$D$2,,MATCH(L23,OFFSET('semaine impaire (ac samedi pm)'!$B$1, MATCH($A23,OFFSET('semaine impaire (ac samedi pm)'!$B$1,MATCH(L$2,'semaine impaire (ac samedi pm)'!$B$1:$B$120,0)-1,1,12,1),0)-1+MATCH(L$2,'semaine impaire (ac samedi pm)'!$B$1:$B$120,0)-1,3,1,52),0)),"")</f>
        <v>7h30-7h45</v>
      </c>
      <c r="N23" s="222" t="str">
        <f t="shared" ca="1" si="18"/>
        <v>7h30</v>
      </c>
      <c r="O23" s="222" t="str">
        <f ca="1">IFERROR(OFFSET('semaine impaire (ac samedi pm)'!$D$2,,MATCH("z^z",OFFSET('semaine impaire (ac samedi pm)'!$B$1, MATCH($A23,OFFSET('semaine impaire (ac samedi pm)'!$B$1,MATCH(L$2,'semaine impaire (ac samedi pm)'!$B$1:$B$120,0)-1,1,12,1),0)-1+MATCH(L$2,'semaine impaire (ac samedi pm)'!$B$1:$B$120,0)-1,3,1,52), 1)),"")</f>
        <v>12h-12H15</v>
      </c>
      <c r="P23" s="222" t="str">
        <f t="shared" ca="1" si="19"/>
        <v>12H15</v>
      </c>
      <c r="Q23" s="223" t="str">
        <f ca="1">IFERROR(HLOOKUP("z^z",OFFSET('semaine impaire (ac samedi pm)'!$B$1, MATCH($A23,OFFSET('semaine impaire (ac samedi pm)'!$B$1,MATCH(Q$2,'semaine impaire (ac samedi pm)'!$B$1:$B$120,0)-1,1,12,1),0)-1+MATCH(Q$2,'semaine impaire (ac samedi pm)'!$B$1:$B$120,0)-1,3,1,52),1,1),"")</f>
        <v>S</v>
      </c>
      <c r="R23" s="223" t="str">
        <f ca="1">IFERROR(OFFSET('semaine impaire (ac samedi pm)'!$D$2,,MATCH(Q23,OFFSET('semaine impaire (ac samedi pm)'!$B$1, MATCH($A23,OFFSET('semaine impaire (ac samedi pm)'!$B$1,MATCH(Q$2,'semaine impaire (ac samedi pm)'!$B$1:$B$120,0)-1,1,12,1),0)-1+MATCH(Q$2,'semaine impaire (ac samedi pm)'!$B$1:$B$120,0)-1,3,1,52),0)),"")</f>
        <v>6h30-6h45</v>
      </c>
      <c r="S23" s="222" t="str">
        <f t="shared" ca="1" si="20"/>
        <v>6h30</v>
      </c>
      <c r="T23" s="222" t="str">
        <f ca="1">IFERROR(OFFSET('semaine impaire (ac samedi pm)'!$D$2,,MATCH("z^z",OFFSET('semaine impaire (ac samedi pm)'!$B$1, MATCH($A23,OFFSET('semaine impaire (ac samedi pm)'!$B$1,MATCH(Q$2,'semaine impaire (ac samedi pm)'!$B$1:$B$120,0)-1,1,12,1),0)-1+MATCH(Q$2,'semaine impaire (ac samedi pm)'!$B$1:$B$120,0)-1,3,1,52), 1)),"")</f>
        <v>12h45-13H</v>
      </c>
      <c r="U23" s="222" t="str">
        <f t="shared" ca="1" si="21"/>
        <v>13H</v>
      </c>
      <c r="V23" s="223" t="str">
        <f ca="1">IFERROR(HLOOKUP("z^z",OFFSET('semaine impaire (ac samedi pm)'!$B$1, MATCH($A23,OFFSET('semaine impaire (ac samedi pm)'!$B$1,MATCH(V$2,'semaine impaire (ac samedi pm)'!$B$1:$B$120,0)-1,1,12,1),0)-1+MATCH(V$2,'semaine impaire (ac samedi pm)'!$B$1:$B$120,0)-1,3,1,52),1,1),"")</f>
        <v>S</v>
      </c>
      <c r="W23" s="223" t="str">
        <f ca="1">IFERROR(OFFSET('semaine impaire (ac samedi pm)'!$D$2,,MATCH(V23,OFFSET('semaine impaire (ac samedi pm)'!$B$1, MATCH($A23,OFFSET('semaine impaire (ac samedi pm)'!$B$1,MATCH(V$2,'semaine impaire (ac samedi pm)'!$B$1:$B$120,0)-1,1,12,1),0)-1+MATCH(V$2,'semaine impaire (ac samedi pm)'!$B$1:$B$120,0)-1,3,1,52),0)),"")</f>
        <v>7h30-7h45</v>
      </c>
      <c r="X23" s="222" t="str">
        <f t="shared" ca="1" si="22"/>
        <v>7h30</v>
      </c>
      <c r="Y23" s="222" t="str">
        <f ca="1">IFERROR(OFFSET('semaine impaire (ac samedi pm)'!$D$2,,MATCH("z^z",OFFSET('semaine impaire (ac samedi pm)'!$B$1, MATCH($A23,OFFSET('semaine impaire (ac samedi pm)'!$B$1,MATCH(V$2,'semaine impaire (ac samedi pm)'!$B$1:$B$120,0)-1,1,12,1),0)-1+MATCH(V$2,'semaine impaire (ac samedi pm)'!$B$1:$B$120,0)-1,3,1,52), 1)),"")</f>
        <v>11h45-12H</v>
      </c>
      <c r="Z23" s="222" t="str">
        <f t="shared" ca="1" si="23"/>
        <v>12H</v>
      </c>
      <c r="AA23" s="223" t="str">
        <f ca="1">IFERROR(HLOOKUP("z^z",OFFSET('semaine impaire (ac samedi pm)'!$B$1, MATCH($A23,OFFSET('semaine impaire (ac samedi pm)'!$B$1,MATCH(AA$2,'semaine impaire (ac samedi pm)'!$B$1:$B$120,0)-1,1,12,1),0)-1+MATCH(AA$2,'semaine impaire (ac samedi pm)'!$B$1:$B$120,0)-1,3,1,52),1,1),"")</f>
        <v>s</v>
      </c>
      <c r="AB23" s="223" t="str">
        <f ca="1">IFERROR(OFFSET('semaine impaire (ac samedi pm)'!$D$2,,MATCH(AA23,OFFSET('semaine impaire (ac samedi pm)'!$B$1, MATCH($A23,OFFSET('semaine impaire (ac samedi pm)'!$B$1,MATCH(AA$2,'semaine impaire (ac samedi pm)'!$B$1:$B$120,0)-1,1,12,1),0)-1+MATCH(AA$2,'semaine impaire (ac samedi pm)'!$B$1:$B$120,0)-1,3,1,52),0)),"")</f>
        <v>13h30-13H45</v>
      </c>
      <c r="AC23" s="222" t="str">
        <f t="shared" ca="1" si="24"/>
        <v>13h30</v>
      </c>
      <c r="AD23" s="222" t="str">
        <f ca="1">IFERROR(OFFSET('semaine impaire (ac samedi pm)'!$D$2,,MATCH("z^z",OFFSET('semaine impaire (ac samedi pm)'!$B$1, MATCH($A23,OFFSET('semaine impaire (ac samedi pm)'!$B$1,MATCH(AA$2,'semaine impaire (ac samedi pm)'!$B$1:$B$120,0)-1,1,12,1),0)-1+MATCH(AA$2,'semaine impaire (ac samedi pm)'!$B$1:$B$120,0)-1,3,1,52), 1)),"")</f>
        <v>18h45-19h</v>
      </c>
      <c r="AE23" s="222" t="str">
        <f t="shared" ca="1" si="25"/>
        <v>19h</v>
      </c>
      <c r="AF23" s="223" t="str">
        <f ca="1">IFERROR(HLOOKUP("z^z",OFFSET('semaine impaire (ac samedi pm)'!$B$1, MATCH($A23,OFFSET('semaine impaire (ac samedi pm)'!$B$1,MATCH(AF$2,'semaine impaire (ac samedi pm)'!$B$1:$B$120,0)-1,1,12,1),0)-1+MATCH(AF$2,'semaine impaire (ac samedi pm)'!$B$1:$B$120,0)-1,3,1,52),1,1),"")</f>
        <v/>
      </c>
      <c r="AG23" s="223" t="str">
        <f ca="1">IFERROR(OFFSET('semaine impaire (ac samedi pm)'!$D$2,,MATCH(AF23,OFFSET('semaine impaire (ac samedi pm)'!$B$1, MATCH($A23,OFFSET('semaine impaire (ac samedi pm)'!$B$1,MATCH(AF$2,'semaine impaire (ac samedi pm)'!$B$1:$B$120,0)-1,1,12,1),0)-1+MATCH(AF$2,'semaine impaire (ac samedi pm)'!$B$1:$B$120,0)-1,3,1,52),0)),"")</f>
        <v/>
      </c>
      <c r="AH23" s="222" t="str">
        <f t="shared" ca="1" si="26"/>
        <v/>
      </c>
      <c r="AI23" s="222" t="str">
        <f ca="1">IFERROR(OFFSET('semaine impaire (ac samedi pm)'!$D$2,,MATCH("z^z",OFFSET('semaine impaire (ac samedi pm)'!$B$1, MATCH($A23,OFFSET('semaine impaire (ac samedi pm)'!$B$1,MATCH(AF$2,'semaine impaire (ac samedi pm)'!$B$1:$B$120,0)-1,1,12,1),0)-1+MATCH(AF$2,'semaine impaire (ac samedi pm)'!$B$1:$B$120,0)-1,3,1,52), 1)),"")</f>
        <v/>
      </c>
      <c r="AJ23" s="224" t="str">
        <f t="shared" ca="1" si="27"/>
        <v/>
      </c>
    </row>
    <row r="24" spans="1:36" x14ac:dyDescent="0.25">
      <c r="A24" s="233" t="s">
        <v>199</v>
      </c>
      <c r="B24" s="216" t="str">
        <f ca="1">IFERROR(HLOOKUP("z^z",OFFSET('semaine impaire (ac samedi pm)'!$B$1, MATCH($A24,OFFSET('semaine impaire (ac samedi pm)'!$B$1,MATCH(B$2,'semaine impaire (ac samedi pm)'!$B$1:$B$120,0)-1,1,12,1),0)-1+MATCH(B$2,'semaine impaire (ac samedi pm)'!$B$1:$B$120,0)-1,3,1,52),1,1),"")</f>
        <v>L</v>
      </c>
      <c r="C24" s="213" t="str">
        <f ca="1">IFERROR(OFFSET('semaine impaire (ac samedi pm)'!$D$2,,MATCH(B24,OFFSET('semaine impaire (ac samedi pm)'!$B$1, MATCH($A24,OFFSET('semaine impaire (ac samedi pm)'!$B$1,MATCH(B$2,'semaine impaire (ac samedi pm)'!$B$1:$B$120,0)-1,1,12,1),0)-1+MATCH(B$2,'semaine impaire (ac samedi pm)'!$B$1:$B$120,0)-1,3,1,52),0)),"")</f>
        <v>7h-7h15</v>
      </c>
      <c r="D24" s="222" t="str">
        <f t="shared" ca="1" si="14"/>
        <v>7h</v>
      </c>
      <c r="E24" s="222" t="str">
        <f ca="1">IFERROR(OFFSET('semaine impaire (ac samedi pm)'!$D$2,,MATCH("z^z",OFFSET('semaine impaire (ac samedi pm)'!$B$1, MATCH($A24,OFFSET('semaine impaire (ac samedi pm)'!$B$1,MATCH(B$2,'semaine impaire (ac samedi pm)'!$B$1:$B$120,0)-1,1,12,1),0)-1+MATCH(B$2,'semaine impaire (ac samedi pm)'!$B$1:$B$120,0)-1,3,1,52), 1)),"")</f>
        <v>13h15-13H30</v>
      </c>
      <c r="F24" s="222" t="str">
        <f t="shared" ca="1" si="15"/>
        <v>13H30</v>
      </c>
      <c r="G24" s="223" t="str">
        <f ca="1">IFERROR(HLOOKUP("z^z",OFFSET('semaine impaire (ac samedi pm)'!$B$1, MATCH($A24,OFFSET('semaine impaire (ac samedi pm)'!$B$1,MATCH(G$2,'semaine impaire (ac samedi pm)'!$B$1:$B$120,0)-1,1,12,1),0)-1+MATCH(G$2,'semaine impaire (ac samedi pm)'!$B$1:$B$120,0)-1,3,1,52),1,1),"")</f>
        <v>L</v>
      </c>
      <c r="H24" s="223" t="str">
        <f ca="1">IFERROR(OFFSET('semaine impaire (ac samedi pm)'!$D$2,,MATCH(G24,OFFSET('semaine impaire (ac samedi pm)'!$B$1, MATCH($A24,OFFSET('semaine impaire (ac samedi pm)'!$B$1,MATCH(G$2,'semaine impaire (ac samedi pm)'!$B$1:$B$120,0)-1,1,12,1),0)-1+MATCH(G$2,'semaine impaire (ac samedi pm)'!$B$1:$B$120,0)-1,3,1,52),0)),"")</f>
        <v>7h-7h15</v>
      </c>
      <c r="I24" s="222" t="str">
        <f t="shared" ca="1" si="16"/>
        <v>7h</v>
      </c>
      <c r="J24" s="222" t="str">
        <f ca="1">IFERROR(OFFSET('semaine impaire (ac samedi pm)'!$D$2,,MATCH("z^z",OFFSET('semaine impaire (ac samedi pm)'!$B$1, MATCH($A24,OFFSET('semaine impaire (ac samedi pm)'!$B$1,MATCH(G$2,'semaine impaire (ac samedi pm)'!$B$1:$B$120,0)-1,1,12,1),0)-1+MATCH(G$2,'semaine impaire (ac samedi pm)'!$B$1:$B$120,0)-1,3,1,52), 1)),"")</f>
        <v>12h45-13H</v>
      </c>
      <c r="K24" s="222" t="str">
        <f t="shared" ca="1" si="17"/>
        <v>13H</v>
      </c>
      <c r="L24" s="223" t="str">
        <f ca="1">IFERROR(HLOOKUP("z^z",OFFSET('semaine impaire (ac samedi pm)'!$B$1, MATCH($A24,OFFSET('semaine impaire (ac samedi pm)'!$B$1,MATCH(L$2,'semaine impaire (ac samedi pm)'!$B$1:$B$120,0)-1,1,12,1),0)-1+MATCH(L$2,'semaine impaire (ac samedi pm)'!$B$1:$B$120,0)-1,3,1,52),1,1),"")</f>
        <v>L</v>
      </c>
      <c r="M24" s="223" t="str">
        <f ca="1">IFERROR(OFFSET('semaine impaire (ac samedi pm)'!$D$2,,MATCH(L24,OFFSET('semaine impaire (ac samedi pm)'!$B$1, MATCH($A24,OFFSET('semaine impaire (ac samedi pm)'!$B$1,MATCH(L$2,'semaine impaire (ac samedi pm)'!$B$1:$B$120,0)-1,1,12,1),0)-1+MATCH(L$2,'semaine impaire (ac samedi pm)'!$B$1:$B$120,0)-1,3,1,52),0)),"")</f>
        <v>7h-7h15</v>
      </c>
      <c r="N24" s="222" t="str">
        <f t="shared" ca="1" si="18"/>
        <v>7h</v>
      </c>
      <c r="O24" s="222" t="str">
        <f ca="1">IFERROR(OFFSET('semaine impaire (ac samedi pm)'!$D$2,,MATCH("z^z",OFFSET('semaine impaire (ac samedi pm)'!$B$1, MATCH($A24,OFFSET('semaine impaire (ac samedi pm)'!$B$1,MATCH(L$2,'semaine impaire (ac samedi pm)'!$B$1:$B$120,0)-1,1,12,1),0)-1+MATCH(L$2,'semaine impaire (ac samedi pm)'!$B$1:$B$120,0)-1,3,1,52), 1)),"")</f>
        <v>12h15-12H30</v>
      </c>
      <c r="P24" s="222" t="str">
        <f t="shared" ca="1" si="19"/>
        <v>12H30</v>
      </c>
      <c r="Q24" s="223" t="str">
        <f ca="1">IFERROR(HLOOKUP("z^z",OFFSET('semaine impaire (ac samedi pm)'!$B$1, MATCH($A24,OFFSET('semaine impaire (ac samedi pm)'!$B$1,MATCH(Q$2,'semaine impaire (ac samedi pm)'!$B$1:$B$120,0)-1,1,12,1),0)-1+MATCH(Q$2,'semaine impaire (ac samedi pm)'!$B$1:$B$120,0)-1,3,1,52),1,1),"")</f>
        <v>L</v>
      </c>
      <c r="R24" s="223" t="str">
        <f ca="1">IFERROR(OFFSET('semaine impaire (ac samedi pm)'!$D$2,,MATCH(Q24,OFFSET('semaine impaire (ac samedi pm)'!$B$1, MATCH($A24,OFFSET('semaine impaire (ac samedi pm)'!$B$1,MATCH(Q$2,'semaine impaire (ac samedi pm)'!$B$1:$B$120,0)-1,1,12,1),0)-1+MATCH(Q$2,'semaine impaire (ac samedi pm)'!$B$1:$B$120,0)-1,3,1,52),0)),"")</f>
        <v>7h-7h15</v>
      </c>
      <c r="S24" s="222" t="str">
        <f t="shared" ca="1" si="20"/>
        <v>7h</v>
      </c>
      <c r="T24" s="222" t="str">
        <f ca="1">IFERROR(OFFSET('semaine impaire (ac samedi pm)'!$D$2,,MATCH("z^z",OFFSET('semaine impaire (ac samedi pm)'!$B$1, MATCH($A24,OFFSET('semaine impaire (ac samedi pm)'!$B$1,MATCH(Q$2,'semaine impaire (ac samedi pm)'!$B$1:$B$120,0)-1,1,12,1),0)-1+MATCH(Q$2,'semaine impaire (ac samedi pm)'!$B$1:$B$120,0)-1,3,1,52), 1)),"")</f>
        <v>13H45-14H</v>
      </c>
      <c r="U24" s="222" t="str">
        <f t="shared" ca="1" si="21"/>
        <v>14H</v>
      </c>
      <c r="V24" s="223" t="str">
        <f ca="1">IFERROR(HLOOKUP("z^z",OFFSET('semaine impaire (ac samedi pm)'!$B$1, MATCH($A24,OFFSET('semaine impaire (ac samedi pm)'!$B$1,MATCH(V$2,'semaine impaire (ac samedi pm)'!$B$1:$B$120,0)-1,1,12,1),0)-1+MATCH(V$2,'semaine impaire (ac samedi pm)'!$B$1:$B$120,0)-1,3,1,52),1,1),"")</f>
        <v>L</v>
      </c>
      <c r="W24" s="223" t="str">
        <f ca="1">IFERROR(OFFSET('semaine impaire (ac samedi pm)'!$D$2,,MATCH(V24,OFFSET('semaine impaire (ac samedi pm)'!$B$1, MATCH($A24,OFFSET('semaine impaire (ac samedi pm)'!$B$1,MATCH(V$2,'semaine impaire (ac samedi pm)'!$B$1:$B$120,0)-1,1,12,1),0)-1+MATCH(V$2,'semaine impaire (ac samedi pm)'!$B$1:$B$120,0)-1,3,1,52),0)),"")</f>
        <v>7h-7h15</v>
      </c>
      <c r="X24" s="222" t="str">
        <f t="shared" ca="1" si="22"/>
        <v>7h</v>
      </c>
      <c r="Y24" s="222" t="str">
        <f ca="1">IFERROR(OFFSET('semaine impaire (ac samedi pm)'!$D$2,,MATCH("z^z",OFFSET('semaine impaire (ac samedi pm)'!$B$1, MATCH($A24,OFFSET('semaine impaire (ac samedi pm)'!$B$1,MATCH(V$2,'semaine impaire (ac samedi pm)'!$B$1:$B$120,0)-1,1,12,1),0)-1+MATCH(V$2,'semaine impaire (ac samedi pm)'!$B$1:$B$120,0)-1,3,1,52), 1)),"")</f>
        <v>13h-13H15</v>
      </c>
      <c r="Z24" s="222" t="str">
        <f t="shared" ca="1" si="23"/>
        <v>13H15</v>
      </c>
      <c r="AA24" s="223" t="str">
        <f ca="1">IFERROR(HLOOKUP("z^z",OFFSET('semaine impaire (ac samedi pm)'!$B$1, MATCH($A24,OFFSET('semaine impaire (ac samedi pm)'!$B$1,MATCH(AA$2,'semaine impaire (ac samedi pm)'!$B$1:$B$120,0)-1,1,12,1),0)-1+MATCH(AA$2,'semaine impaire (ac samedi pm)'!$B$1:$B$120,0)-1,3,1,52),1,1),"")</f>
        <v>L</v>
      </c>
      <c r="AB24" s="223" t="str">
        <f ca="1">IFERROR(OFFSET('semaine impaire (ac samedi pm)'!$D$2,,MATCH(AA24,OFFSET('semaine impaire (ac samedi pm)'!$B$1, MATCH($A24,OFFSET('semaine impaire (ac samedi pm)'!$B$1,MATCH(AA$2,'semaine impaire (ac samedi pm)'!$B$1:$B$120,0)-1,1,12,1),0)-1+MATCH(AA$2,'semaine impaire (ac samedi pm)'!$B$1:$B$120,0)-1,3,1,52),0)),"")</f>
        <v>13h30-13H45</v>
      </c>
      <c r="AC24" s="222" t="str">
        <f t="shared" ca="1" si="24"/>
        <v>13h30</v>
      </c>
      <c r="AD24" s="222" t="str">
        <f ca="1">IFERROR(OFFSET('semaine impaire (ac samedi pm)'!$D$2,,MATCH("z^z",OFFSET('semaine impaire (ac samedi pm)'!$B$1, MATCH($A24,OFFSET('semaine impaire (ac samedi pm)'!$B$1,MATCH(AA$2,'semaine impaire (ac samedi pm)'!$B$1:$B$120,0)-1,1,12,1),0)-1+MATCH(AA$2,'semaine impaire (ac samedi pm)'!$B$1:$B$120,0)-1,3,1,52), 1)),"")</f>
        <v>18h45-19h</v>
      </c>
      <c r="AE24" s="222" t="str">
        <f t="shared" ca="1" si="25"/>
        <v>19h</v>
      </c>
      <c r="AF24" s="223" t="str">
        <f ca="1">IFERROR(HLOOKUP("z^z",OFFSET('semaine impaire (ac samedi pm)'!$B$1, MATCH($A24,OFFSET('semaine impaire (ac samedi pm)'!$B$1,MATCH(AF$2,'semaine impaire (ac samedi pm)'!$B$1:$B$120,0)-1,1,12,1),0)-1+MATCH(AF$2,'semaine impaire (ac samedi pm)'!$B$1:$B$120,0)-1,3,1,52),1,1),"")</f>
        <v/>
      </c>
      <c r="AG24" s="223" t="str">
        <f ca="1">IFERROR(OFFSET('semaine impaire (ac samedi pm)'!$D$2,,MATCH(AF24,OFFSET('semaine impaire (ac samedi pm)'!$B$1, MATCH($A24,OFFSET('semaine impaire (ac samedi pm)'!$B$1,MATCH(AF$2,'semaine impaire (ac samedi pm)'!$B$1:$B$120,0)-1,1,12,1),0)-1+MATCH(AF$2,'semaine impaire (ac samedi pm)'!$B$1:$B$120,0)-1,3,1,52),0)),"")</f>
        <v/>
      </c>
      <c r="AH24" s="222" t="str">
        <f t="shared" ca="1" si="26"/>
        <v/>
      </c>
      <c r="AI24" s="222" t="str">
        <f ca="1">IFERROR(OFFSET('semaine impaire (ac samedi pm)'!$D$2,,MATCH("z^z",OFFSET('semaine impaire (ac samedi pm)'!$B$1, MATCH($A24,OFFSET('semaine impaire (ac samedi pm)'!$B$1,MATCH(AF$2,'semaine impaire (ac samedi pm)'!$B$1:$B$120,0)-1,1,12,1),0)-1+MATCH(AF$2,'semaine impaire (ac samedi pm)'!$B$1:$B$120,0)-1,3,1,52), 1)),"")</f>
        <v/>
      </c>
      <c r="AJ24" s="224" t="str">
        <f t="shared" ca="1" si="27"/>
        <v/>
      </c>
    </row>
    <row r="25" spans="1:36" x14ac:dyDescent="0.25">
      <c r="A25" s="233" t="s">
        <v>198</v>
      </c>
      <c r="B25" s="216" t="str">
        <f ca="1">IFERROR(HLOOKUP("z^z",OFFSET('semaine impaire (ac samedi pm)'!$B$1, MATCH($A25,OFFSET('semaine impaire (ac samedi pm)'!$B$1,MATCH(B$2,'semaine impaire (ac samedi pm)'!$B$1:$B$120,0)-1,1,12,1),0)-1+MATCH(B$2,'semaine impaire (ac samedi pm)'!$B$1:$B$120,0)-1,3,1,52),1,1),"")</f>
        <v>L</v>
      </c>
      <c r="C25" s="213" t="str">
        <f ca="1">IFERROR(OFFSET('semaine impaire (ac samedi pm)'!$D$2,,MATCH(B25,OFFSET('semaine impaire (ac samedi pm)'!$B$1, MATCH($A25,OFFSET('semaine impaire (ac samedi pm)'!$B$1,MATCH(B$2,'semaine impaire (ac samedi pm)'!$B$1:$B$120,0)-1,1,12,1),0)-1+MATCH(B$2,'semaine impaire (ac samedi pm)'!$B$1:$B$120,0)-1,3,1,52),0)),"")</f>
        <v>6h30-6h45</v>
      </c>
      <c r="D25" s="222" t="str">
        <f t="shared" ca="1" si="14"/>
        <v>6h30</v>
      </c>
      <c r="E25" s="222" t="str">
        <f ca="1">IFERROR(OFFSET('semaine impaire (ac samedi pm)'!$D$2,,MATCH("z^z",OFFSET('semaine impaire (ac samedi pm)'!$B$1, MATCH($A25,OFFSET('semaine impaire (ac samedi pm)'!$B$1,MATCH(B$2,'semaine impaire (ac samedi pm)'!$B$1:$B$120,0)-1,1,12,1),0)-1+MATCH(B$2,'semaine impaire (ac samedi pm)'!$B$1:$B$120,0)-1,3,1,52), 1)),"")</f>
        <v>12h45-13H</v>
      </c>
      <c r="F25" s="222" t="str">
        <f t="shared" ca="1" si="15"/>
        <v>13H</v>
      </c>
      <c r="G25" s="223" t="str">
        <f ca="1">IFERROR(HLOOKUP("z^z",OFFSET('semaine impaire (ac samedi pm)'!$B$1, MATCH($A25,OFFSET('semaine impaire (ac samedi pm)'!$B$1,MATCH(G$2,'semaine impaire (ac samedi pm)'!$B$1:$B$120,0)-1,1,12,1),0)-1+MATCH(G$2,'semaine impaire (ac samedi pm)'!$B$1:$B$120,0)-1,3,1,52),1,1),"")</f>
        <v>L</v>
      </c>
      <c r="H25" s="223" t="str">
        <f ca="1">IFERROR(OFFSET('semaine impaire (ac samedi pm)'!$D$2,,MATCH(G25,OFFSET('semaine impaire (ac samedi pm)'!$B$1, MATCH($A25,OFFSET('semaine impaire (ac samedi pm)'!$B$1,MATCH(G$2,'semaine impaire (ac samedi pm)'!$B$1:$B$120,0)-1,1,12,1),0)-1+MATCH(G$2,'semaine impaire (ac samedi pm)'!$B$1:$B$120,0)-1,3,1,52),0)),"")</f>
        <v>6h30-6h45</v>
      </c>
      <c r="I25" s="222" t="str">
        <f t="shared" ca="1" si="16"/>
        <v>6h30</v>
      </c>
      <c r="J25" s="222" t="str">
        <f ca="1">IFERROR(OFFSET('semaine impaire (ac samedi pm)'!$D$2,,MATCH("z^z",OFFSET('semaine impaire (ac samedi pm)'!$B$1, MATCH($A25,OFFSET('semaine impaire (ac samedi pm)'!$B$1,MATCH(G$2,'semaine impaire (ac samedi pm)'!$B$1:$B$120,0)-1,1,12,1),0)-1+MATCH(G$2,'semaine impaire (ac samedi pm)'!$B$1:$B$120,0)-1,3,1,52), 1)),"")</f>
        <v>11h45-12H</v>
      </c>
      <c r="K25" s="222" t="str">
        <f t="shared" ca="1" si="17"/>
        <v>12H</v>
      </c>
      <c r="L25" s="223" t="str">
        <f ca="1">IFERROR(HLOOKUP("z^z",OFFSET('semaine impaire (ac samedi pm)'!$B$1, MATCH($A25,OFFSET('semaine impaire (ac samedi pm)'!$B$1,MATCH(L$2,'semaine impaire (ac samedi pm)'!$B$1:$B$120,0)-1,1,12,1),0)-1+MATCH(L$2,'semaine impaire (ac samedi pm)'!$B$1:$B$120,0)-1,3,1,52),1,1),"")</f>
        <v>L</v>
      </c>
      <c r="M25" s="223" t="str">
        <f ca="1">IFERROR(OFFSET('semaine impaire (ac samedi pm)'!$D$2,,MATCH(L25,OFFSET('semaine impaire (ac samedi pm)'!$B$1, MATCH($A25,OFFSET('semaine impaire (ac samedi pm)'!$B$1,MATCH(L$2,'semaine impaire (ac samedi pm)'!$B$1:$B$120,0)-1,1,12,1),0)-1+MATCH(L$2,'semaine impaire (ac samedi pm)'!$B$1:$B$120,0)-1,3,1,52),0)),"")</f>
        <v>7h30-7h45</v>
      </c>
      <c r="N25" s="222" t="str">
        <f t="shared" ca="1" si="18"/>
        <v>7h30</v>
      </c>
      <c r="O25" s="222" t="str">
        <f ca="1">IFERROR(OFFSET('semaine impaire (ac samedi pm)'!$D$2,,MATCH("z^z",OFFSET('semaine impaire (ac samedi pm)'!$B$1, MATCH($A25,OFFSET('semaine impaire (ac samedi pm)'!$B$1,MATCH(L$2,'semaine impaire (ac samedi pm)'!$B$1:$B$120,0)-1,1,12,1),0)-1+MATCH(L$2,'semaine impaire (ac samedi pm)'!$B$1:$B$120,0)-1,3,1,52), 1)),"")</f>
        <v>11h45-12H</v>
      </c>
      <c r="P25" s="222" t="str">
        <f t="shared" ca="1" si="19"/>
        <v>12H</v>
      </c>
      <c r="Q25" s="223" t="str">
        <f ca="1">IFERROR(HLOOKUP("z^z",OFFSET('semaine impaire (ac samedi pm)'!$B$1, MATCH($A25,OFFSET('semaine impaire (ac samedi pm)'!$B$1,MATCH(Q$2,'semaine impaire (ac samedi pm)'!$B$1:$B$120,0)-1,1,12,1),0)-1+MATCH(Q$2,'semaine impaire (ac samedi pm)'!$B$1:$B$120,0)-1,3,1,52),1,1),"")</f>
        <v>L</v>
      </c>
      <c r="R25" s="223" t="str">
        <f ca="1">IFERROR(OFFSET('semaine impaire (ac samedi pm)'!$D$2,,MATCH(Q25,OFFSET('semaine impaire (ac samedi pm)'!$B$1, MATCH($A25,OFFSET('semaine impaire (ac samedi pm)'!$B$1,MATCH(Q$2,'semaine impaire (ac samedi pm)'!$B$1:$B$120,0)-1,1,12,1),0)-1+MATCH(Q$2,'semaine impaire (ac samedi pm)'!$B$1:$B$120,0)-1,3,1,52),0)),"")</f>
        <v>6h30-6h45</v>
      </c>
      <c r="S25" s="222" t="str">
        <f t="shared" ca="1" si="20"/>
        <v>6h30</v>
      </c>
      <c r="T25" s="222" t="str">
        <f ca="1">IFERROR(OFFSET('semaine impaire (ac samedi pm)'!$D$2,,MATCH("z^z",OFFSET('semaine impaire (ac samedi pm)'!$B$1, MATCH($A25,OFFSET('semaine impaire (ac samedi pm)'!$B$1,MATCH(Q$2,'semaine impaire (ac samedi pm)'!$B$1:$B$120,0)-1,1,12,1),0)-1+MATCH(Q$2,'semaine impaire (ac samedi pm)'!$B$1:$B$120,0)-1,3,1,52), 1)),"")</f>
        <v>12h30-12H45</v>
      </c>
      <c r="U25" s="222" t="str">
        <f t="shared" ca="1" si="21"/>
        <v>12H45</v>
      </c>
      <c r="V25" s="223" t="str">
        <f ca="1">IFERROR(HLOOKUP("z^z",OFFSET('semaine impaire (ac samedi pm)'!$B$1, MATCH($A25,OFFSET('semaine impaire (ac samedi pm)'!$B$1,MATCH(V$2,'semaine impaire (ac samedi pm)'!$B$1:$B$120,0)-1,1,12,1),0)-1+MATCH(V$2,'semaine impaire (ac samedi pm)'!$B$1:$B$120,0)-1,3,1,52),1,1),"")</f>
        <v>L</v>
      </c>
      <c r="W25" s="223" t="str">
        <f ca="1">IFERROR(OFFSET('semaine impaire (ac samedi pm)'!$D$2,,MATCH(V25,OFFSET('semaine impaire (ac samedi pm)'!$B$1, MATCH($A25,OFFSET('semaine impaire (ac samedi pm)'!$B$1,MATCH(V$2,'semaine impaire (ac samedi pm)'!$B$1:$B$120,0)-1,1,12,1),0)-1+MATCH(V$2,'semaine impaire (ac samedi pm)'!$B$1:$B$120,0)-1,3,1,52),0)),"")</f>
        <v>7h30-7h45</v>
      </c>
      <c r="X25" s="222" t="str">
        <f t="shared" ca="1" si="22"/>
        <v>7h30</v>
      </c>
      <c r="Y25" s="222" t="str">
        <f ca="1">IFERROR(OFFSET('semaine impaire (ac samedi pm)'!$D$2,,MATCH("z^z",OFFSET('semaine impaire (ac samedi pm)'!$B$1, MATCH($A25,OFFSET('semaine impaire (ac samedi pm)'!$B$1,MATCH(V$2,'semaine impaire (ac samedi pm)'!$B$1:$B$120,0)-1,1,12,1),0)-1+MATCH(V$2,'semaine impaire (ac samedi pm)'!$B$1:$B$120,0)-1,3,1,52), 1)),"")</f>
        <v>17h45-18h</v>
      </c>
      <c r="Z25" s="222" t="str">
        <f t="shared" ca="1" si="23"/>
        <v>18h</v>
      </c>
      <c r="AA25" s="223" t="str">
        <f ca="1">IFERROR(HLOOKUP("z^z",OFFSET('semaine impaire (ac samedi pm)'!$B$1, MATCH($A25,OFFSET('semaine impaire (ac samedi pm)'!$B$1,MATCH(AA$2,'semaine impaire (ac samedi pm)'!$B$1:$B$120,0)-1,1,12,1),0)-1+MATCH(AA$2,'semaine impaire (ac samedi pm)'!$B$1:$B$120,0)-1,3,1,52),1,1),"")</f>
        <v>L</v>
      </c>
      <c r="AB25" s="223" t="str">
        <f ca="1">IFERROR(OFFSET('semaine impaire (ac samedi pm)'!$D$2,,MATCH(AA25,OFFSET('semaine impaire (ac samedi pm)'!$B$1, MATCH($A25,OFFSET('semaine impaire (ac samedi pm)'!$B$1,MATCH(AA$2,'semaine impaire (ac samedi pm)'!$B$1:$B$120,0)-1,1,12,1),0)-1+MATCH(AA$2,'semaine impaire (ac samedi pm)'!$B$1:$B$120,0)-1,3,1,52),0)),"")</f>
        <v>13h-13H15</v>
      </c>
      <c r="AC25" s="222" t="str">
        <f t="shared" ca="1" si="24"/>
        <v>13h</v>
      </c>
      <c r="AD25" s="222" t="str">
        <f ca="1">IFERROR(OFFSET('semaine impaire (ac samedi pm)'!$D$2,,MATCH("z^z",OFFSET('semaine impaire (ac samedi pm)'!$B$1, MATCH($A25,OFFSET('semaine impaire (ac samedi pm)'!$B$1,MATCH(AA$2,'semaine impaire (ac samedi pm)'!$B$1:$B$120,0)-1,1,12,1),0)-1+MATCH(AA$2,'semaine impaire (ac samedi pm)'!$B$1:$B$120,0)-1,3,1,52), 1)),"")</f>
        <v>18h45-19h</v>
      </c>
      <c r="AE25" s="222" t="str">
        <f t="shared" ca="1" si="25"/>
        <v>19h</v>
      </c>
      <c r="AF25" s="223" t="str">
        <f ca="1">IFERROR(HLOOKUP("z^z",OFFSET('semaine impaire (ac samedi pm)'!$B$1, MATCH($A25,OFFSET('semaine impaire (ac samedi pm)'!$B$1,MATCH(AF$2,'semaine impaire (ac samedi pm)'!$B$1:$B$120,0)-1,1,12,1),0)-1+MATCH(AF$2,'semaine impaire (ac samedi pm)'!$B$1:$B$120,0)-1,3,1,52),1,1),"")</f>
        <v/>
      </c>
      <c r="AG25" s="223" t="str">
        <f ca="1">IFERROR(OFFSET('semaine impaire (ac samedi pm)'!$D$2,,MATCH(AF25,OFFSET('semaine impaire (ac samedi pm)'!$B$1, MATCH($A25,OFFSET('semaine impaire (ac samedi pm)'!$B$1,MATCH(AF$2,'semaine impaire (ac samedi pm)'!$B$1:$B$120,0)-1,1,12,1),0)-1+MATCH(AF$2,'semaine impaire (ac samedi pm)'!$B$1:$B$120,0)-1,3,1,52),0)),"")</f>
        <v/>
      </c>
      <c r="AH25" s="222" t="str">
        <f t="shared" ca="1" si="26"/>
        <v/>
      </c>
      <c r="AI25" s="222" t="str">
        <f ca="1">IFERROR(OFFSET('semaine impaire (ac samedi pm)'!$D$2,,MATCH("z^z",OFFSET('semaine impaire (ac samedi pm)'!$B$1, MATCH($A25,OFFSET('semaine impaire (ac samedi pm)'!$B$1,MATCH(AF$2,'semaine impaire (ac samedi pm)'!$B$1:$B$120,0)-1,1,12,1),0)-1+MATCH(AF$2,'semaine impaire (ac samedi pm)'!$B$1:$B$120,0)-1,3,1,52), 1)),"")</f>
        <v/>
      </c>
      <c r="AJ25" s="224" t="str">
        <f t="shared" ca="1" si="27"/>
        <v/>
      </c>
    </row>
    <row r="26" spans="1:36" ht="16.5" thickBot="1" x14ac:dyDescent="0.3">
      <c r="A26" s="233" t="s">
        <v>202</v>
      </c>
      <c r="B26" s="217" t="str">
        <f ca="1">IFERROR(HLOOKUP("z^z",OFFSET('semaine impaire (ac samedi pm)'!$B$1, MATCH($A26,OFFSET('semaine impaire (ac samedi pm)'!$B$1,MATCH(B$2,'semaine impaire (ac samedi pm)'!$B$1:$B$120,0)-1,1,12,1),0)-1+MATCH(B$2,'semaine impaire (ac samedi pm)'!$B$1:$B$120,0)-1,3,1,52),1,1),"")</f>
        <v>D/MG</v>
      </c>
      <c r="C26" s="218" t="str">
        <f ca="1">IFERROR(OFFSET('semaine impaire (ac samedi pm)'!$D$2,,MATCH(B26,OFFSET('semaine impaire (ac samedi pm)'!$B$1, MATCH($A26,OFFSET('semaine impaire (ac samedi pm)'!$B$1,MATCH(B$2,'semaine impaire (ac samedi pm)'!$B$1:$B$120,0)-1,1,12,1),0)-1+MATCH(B$2,'semaine impaire (ac samedi pm)'!$B$1:$B$120,0)-1,3,1,52),0)),"")</f>
        <v>9h30-9H45</v>
      </c>
      <c r="D26" s="225" t="str">
        <f t="shared" ca="1" si="14"/>
        <v>9h30</v>
      </c>
      <c r="E26" s="225" t="str">
        <f ca="1">IFERROR(OFFSET('semaine impaire (ac samedi pm)'!$D$2,,MATCH("z^z",OFFSET('semaine impaire (ac samedi pm)'!$B$1, MATCH($A26,OFFSET('semaine impaire (ac samedi pm)'!$B$1,MATCH(B$2,'semaine impaire (ac samedi pm)'!$B$1:$B$120,0)-1,1,12,1),0)-1+MATCH(B$2,'semaine impaire (ac samedi pm)'!$B$1:$B$120,0)-1,3,1,52), 1)),"")</f>
        <v>13H45-14H</v>
      </c>
      <c r="F26" s="225" t="str">
        <f t="shared" ca="1" si="15"/>
        <v>14H</v>
      </c>
      <c r="G26" s="226" t="str">
        <f ca="1">IFERROR(HLOOKUP("z^z",OFFSET('semaine impaire (ac samedi pm)'!$B$1, MATCH($A26,OFFSET('semaine impaire (ac samedi pm)'!$B$1,MATCH(G$2,'semaine impaire (ac samedi pm)'!$B$1:$B$120,0)-1,1,12,1),0)-1+MATCH(G$2,'semaine impaire (ac samedi pm)'!$B$1:$B$120,0)-1,3,1,52),1,1),"")</f>
        <v>D/MG</v>
      </c>
      <c r="H26" s="226" t="str">
        <f ca="1">IFERROR(OFFSET('semaine impaire (ac samedi pm)'!$D$2,,MATCH(G26,OFFSET('semaine impaire (ac samedi pm)'!$B$1, MATCH($A26,OFFSET('semaine impaire (ac samedi pm)'!$B$1,MATCH(G$2,'semaine impaire (ac samedi pm)'!$B$1:$B$120,0)-1,1,12,1),0)-1+MATCH(G$2,'semaine impaire (ac samedi pm)'!$B$1:$B$120,0)-1,3,1,52),0)),"")</f>
        <v>7h30-7h45</v>
      </c>
      <c r="I26" s="225" t="str">
        <f t="shared" ca="1" si="16"/>
        <v>7h30</v>
      </c>
      <c r="J26" s="225" t="str">
        <f ca="1">IFERROR(OFFSET('semaine impaire (ac samedi pm)'!$D$2,,MATCH("z^z",OFFSET('semaine impaire (ac samedi pm)'!$B$1, MATCH($A26,OFFSET('semaine impaire (ac samedi pm)'!$B$1,MATCH(G$2,'semaine impaire (ac samedi pm)'!$B$1:$B$120,0)-1,1,12,1),0)-1+MATCH(G$2,'semaine impaire (ac samedi pm)'!$B$1:$B$120,0)-1,3,1,52), 1)),"")</f>
        <v>17h30-17h45</v>
      </c>
      <c r="K26" s="225" t="str">
        <f t="shared" ca="1" si="17"/>
        <v>17h45</v>
      </c>
      <c r="L26" s="226" t="str">
        <f ca="1">IFERROR(HLOOKUP("z^z",OFFSET('semaine impaire (ac samedi pm)'!$B$1, MATCH($A26,OFFSET('semaine impaire (ac samedi pm)'!$B$1,MATCH(L$2,'semaine impaire (ac samedi pm)'!$B$1:$B$120,0)-1,1,12,1),0)-1+MATCH(L$2,'semaine impaire (ac samedi pm)'!$B$1:$B$120,0)-1,3,1,52),1,1),"")</f>
        <v/>
      </c>
      <c r="M26" s="226" t="str">
        <f ca="1">IFERROR(OFFSET('semaine impaire (ac samedi pm)'!$D$2,,MATCH(L26,OFFSET('semaine impaire (ac samedi pm)'!$B$1, MATCH($A26,OFFSET('semaine impaire (ac samedi pm)'!$B$1,MATCH(L$2,'semaine impaire (ac samedi pm)'!$B$1:$B$120,0)-1,1,12,1),0)-1+MATCH(L$2,'semaine impaire (ac samedi pm)'!$B$1:$B$120,0)-1,3,1,52),0)),"")</f>
        <v/>
      </c>
      <c r="N26" s="225" t="str">
        <f t="shared" ca="1" si="18"/>
        <v/>
      </c>
      <c r="O26" s="225" t="str">
        <f ca="1">IFERROR(OFFSET('semaine impaire (ac samedi pm)'!$D$2,,MATCH("z^z",OFFSET('semaine impaire (ac samedi pm)'!$B$1, MATCH($A26,OFFSET('semaine impaire (ac samedi pm)'!$B$1,MATCH(L$2,'semaine impaire (ac samedi pm)'!$B$1:$B$120,0)-1,1,12,1),0)-1+MATCH(L$2,'semaine impaire (ac samedi pm)'!$B$1:$B$120,0)-1,3,1,52), 1)),"")</f>
        <v/>
      </c>
      <c r="P26" s="225" t="str">
        <f t="shared" ca="1" si="19"/>
        <v/>
      </c>
      <c r="Q26" s="226" t="str">
        <f ca="1">IFERROR(HLOOKUP("z^z",OFFSET('semaine impaire (ac samedi pm)'!$B$1, MATCH($A26,OFFSET('semaine impaire (ac samedi pm)'!$B$1,MATCH(Q$2,'semaine impaire (ac samedi pm)'!$B$1:$B$120,0)-1,1,12,1),0)-1+MATCH(Q$2,'semaine impaire (ac samedi pm)'!$B$1:$B$120,0)-1,3,1,52),1,1),"")</f>
        <v>D/MG</v>
      </c>
      <c r="R26" s="226" t="str">
        <f ca="1">IFERROR(OFFSET('semaine impaire (ac samedi pm)'!$D$2,,MATCH(Q26,OFFSET('semaine impaire (ac samedi pm)'!$B$1, MATCH($A26,OFFSET('semaine impaire (ac samedi pm)'!$B$1,MATCH(Q$2,'semaine impaire (ac samedi pm)'!$B$1:$B$120,0)-1,1,12,1),0)-1+MATCH(Q$2,'semaine impaire (ac samedi pm)'!$B$1:$B$120,0)-1,3,1,52),0)),"")</f>
        <v>9h30-9H45</v>
      </c>
      <c r="S26" s="225" t="str">
        <f t="shared" ca="1" si="20"/>
        <v>9h30</v>
      </c>
      <c r="T26" s="225" t="str">
        <f ca="1">IFERROR(OFFSET('semaine impaire (ac samedi pm)'!$D$2,,MATCH("z^z",OFFSET('semaine impaire (ac samedi pm)'!$B$1, MATCH($A26,OFFSET('semaine impaire (ac samedi pm)'!$B$1,MATCH(Q$2,'semaine impaire (ac samedi pm)'!$B$1:$B$120,0)-1,1,12,1),0)-1+MATCH(Q$2,'semaine impaire (ac samedi pm)'!$B$1:$B$120,0)-1,3,1,52), 1)),"")</f>
        <v>17h15-17h30</v>
      </c>
      <c r="U26" s="225" t="str">
        <f t="shared" ca="1" si="21"/>
        <v>17h30</v>
      </c>
      <c r="V26" s="226" t="str">
        <f ca="1">IFERROR(HLOOKUP("z^z",OFFSET('semaine impaire (ac samedi pm)'!$B$1, MATCH($A26,OFFSET('semaine impaire (ac samedi pm)'!$B$1,MATCH(V$2,'semaine impaire (ac samedi pm)'!$B$1:$B$120,0)-1,1,12,1),0)-1+MATCH(V$2,'semaine impaire (ac samedi pm)'!$B$1:$B$120,0)-1,3,1,52),1,1),"")</f>
        <v>D/MG</v>
      </c>
      <c r="W26" s="226" t="str">
        <f ca="1">IFERROR(OFFSET('semaine impaire (ac samedi pm)'!$D$2,,MATCH(V26,OFFSET('semaine impaire (ac samedi pm)'!$B$1, MATCH($A26,OFFSET('semaine impaire (ac samedi pm)'!$B$1,MATCH(V$2,'semaine impaire (ac samedi pm)'!$B$1:$B$120,0)-1,1,12,1),0)-1+MATCH(V$2,'semaine impaire (ac samedi pm)'!$B$1:$B$120,0)-1,3,1,52),0)),"")</f>
        <v>9h30-9H45</v>
      </c>
      <c r="X26" s="225" t="str">
        <f t="shared" ca="1" si="22"/>
        <v>9h30</v>
      </c>
      <c r="Y26" s="225" t="str">
        <f ca="1">IFERROR(OFFSET('semaine impaire (ac samedi pm)'!$D$2,,MATCH("z^z",OFFSET('semaine impaire (ac samedi pm)'!$B$1, MATCH($A26,OFFSET('semaine impaire (ac samedi pm)'!$B$1,MATCH(V$2,'semaine impaire (ac samedi pm)'!$B$1:$B$120,0)-1,1,12,1),0)-1+MATCH(V$2,'semaine impaire (ac samedi pm)'!$B$1:$B$120,0)-1,3,1,52), 1)),"")</f>
        <v>15H-15H15</v>
      </c>
      <c r="Z26" s="225" t="str">
        <f t="shared" ca="1" si="23"/>
        <v>15H15</v>
      </c>
      <c r="AA26" s="226" t="str">
        <f ca="1">IFERROR(HLOOKUP("z^z",OFFSET('semaine impaire (ac samedi pm)'!$B$1, MATCH($A26,OFFSET('semaine impaire (ac samedi pm)'!$B$1,MATCH(AA$2,'semaine impaire (ac samedi pm)'!$B$1:$B$120,0)-1,1,12,1),0)-1+MATCH(AA$2,'semaine impaire (ac samedi pm)'!$B$1:$B$120,0)-1,3,1,52),1,1),"")</f>
        <v>D/MG</v>
      </c>
      <c r="AB26" s="226" t="str">
        <f ca="1">IFERROR(OFFSET('semaine impaire (ac samedi pm)'!$D$2,,MATCH(AA26,OFFSET('semaine impaire (ac samedi pm)'!$B$1, MATCH($A26,OFFSET('semaine impaire (ac samedi pm)'!$B$1,MATCH(AA$2,'semaine impaire (ac samedi pm)'!$B$1:$B$120,0)-1,1,12,1),0)-1+MATCH(AA$2,'semaine impaire (ac samedi pm)'!$B$1:$B$120,0)-1,3,1,52),0)),"")</f>
        <v>9h30-9H45</v>
      </c>
      <c r="AC26" s="225" t="str">
        <f t="shared" ca="1" si="24"/>
        <v>9h30</v>
      </c>
      <c r="AD26" s="225" t="str">
        <f ca="1">IFERROR(OFFSET('semaine impaire (ac samedi pm)'!$D$2,,MATCH("z^z",OFFSET('semaine impaire (ac samedi pm)'!$B$1, MATCH($A26,OFFSET('semaine impaire (ac samedi pm)'!$B$1,MATCH(AA$2,'semaine impaire (ac samedi pm)'!$B$1:$B$120,0)-1,1,12,1),0)-1+MATCH(AA$2,'semaine impaire (ac samedi pm)'!$B$1:$B$120,0)-1,3,1,52), 1)),"")</f>
        <v>12h45-13H</v>
      </c>
      <c r="AE26" s="225" t="str">
        <f t="shared" ca="1" si="25"/>
        <v>13H</v>
      </c>
      <c r="AF26" s="226" t="str">
        <f ca="1">IFERROR(HLOOKUP("z^z",OFFSET('semaine impaire (ac samedi pm)'!$B$1, MATCH($A26,OFFSET('semaine impaire (ac samedi pm)'!$B$1,MATCH(AF$2,'semaine impaire (ac samedi pm)'!$B$1:$B$120,0)-1,1,12,1),0)-1+MATCH(AF$2,'semaine impaire (ac samedi pm)'!$B$1:$B$120,0)-1,3,1,52),1,1),"")</f>
        <v/>
      </c>
      <c r="AG26" s="226" t="str">
        <f ca="1">IFERROR(OFFSET('semaine impaire (ac samedi pm)'!$D$2,,MATCH(AF26,OFFSET('semaine impaire (ac samedi pm)'!$B$1, MATCH($A26,OFFSET('semaine impaire (ac samedi pm)'!$B$1,MATCH(AF$2,'semaine impaire (ac samedi pm)'!$B$1:$B$120,0)-1,1,12,1),0)-1+MATCH(AF$2,'semaine impaire (ac samedi pm)'!$B$1:$B$120,0)-1,3,1,52),0)),"")</f>
        <v/>
      </c>
      <c r="AH26" s="225" t="str">
        <f t="shared" ca="1" si="26"/>
        <v/>
      </c>
      <c r="AI26" s="225" t="str">
        <f ca="1">IFERROR(OFFSET('semaine impaire (ac samedi pm)'!$D$2,,MATCH("z^z",OFFSET('semaine impaire (ac samedi pm)'!$B$1, MATCH($A26,OFFSET('semaine impaire (ac samedi pm)'!$B$1,MATCH(AF$2,'semaine impaire (ac samedi pm)'!$B$1:$B$120,0)-1,1,12,1),0)-1+MATCH(AF$2,'semaine impaire (ac samedi pm)'!$B$1:$B$120,0)-1,3,1,52), 1)),"")</f>
        <v/>
      </c>
      <c r="AJ26" s="227" t="str">
        <f t="shared" ca="1" si="27"/>
        <v/>
      </c>
    </row>
    <row r="27" spans="1:36" ht="16.5" thickTop="1" x14ac:dyDescent="0.25"/>
  </sheetData>
  <conditionalFormatting sqref="B1:AJ2">
    <cfRule type="cellIs" dxfId="49" priority="68" operator="equal">
      <formula>"c"</formula>
    </cfRule>
  </conditionalFormatting>
  <conditionalFormatting sqref="B1:AJ2">
    <cfRule type="cellIs" dxfId="48" priority="67" operator="equal">
      <formula>"BCH"</formula>
    </cfRule>
  </conditionalFormatting>
  <conditionalFormatting sqref="B1:AJ2">
    <cfRule type="cellIs" dxfId="47" priority="62" operator="equal">
      <formula>"D/MG"</formula>
    </cfRule>
    <cfRule type="cellIs" dxfId="46" priority="63" operator="equal">
      <formula>"DPH"</formula>
    </cfRule>
    <cfRule type="cellIs" dxfId="45" priority="64" operator="equal">
      <formula>"l"</formula>
    </cfRule>
    <cfRule type="cellIs" dxfId="44" priority="65" operator="equal">
      <formula>"s"</formula>
    </cfRule>
    <cfRule type="cellIs" dxfId="43" priority="66" operator="equal">
      <formula>"f"</formula>
    </cfRule>
  </conditionalFormatting>
  <conditionalFormatting sqref="A4:A12">
    <cfRule type="cellIs" dxfId="42" priority="38" operator="equal">
      <formula>"s"</formula>
    </cfRule>
    <cfRule type="cellIs" dxfId="41" priority="39" operator="equal">
      <formula>"f"</formula>
    </cfRule>
  </conditionalFormatting>
  <conditionalFormatting sqref="A4:A9">
    <cfRule type="cellIs" dxfId="40" priority="43" operator="equal">
      <formula>"c"</formula>
    </cfRule>
  </conditionalFormatting>
  <conditionalFormatting sqref="A8:A12">
    <cfRule type="cellIs" dxfId="39" priority="41" operator="equal">
      <formula>"BCH"</formula>
    </cfRule>
    <cfRule type="cellIs" dxfId="38" priority="42" operator="equal">
      <formula>"c"</formula>
    </cfRule>
  </conditionalFormatting>
  <conditionalFormatting sqref="A4:A12">
    <cfRule type="cellIs" dxfId="37" priority="40" operator="equal">
      <formula>"BCH"</formula>
    </cfRule>
  </conditionalFormatting>
  <conditionalFormatting sqref="A3">
    <cfRule type="cellIs" dxfId="36" priority="26" operator="equal">
      <formula>"D/MG"</formula>
    </cfRule>
    <cfRule type="cellIs" dxfId="35" priority="27" operator="equal">
      <formula>"DPH"</formula>
    </cfRule>
    <cfRule type="cellIs" dxfId="34" priority="28" operator="equal">
      <formula>"l"</formula>
    </cfRule>
  </conditionalFormatting>
  <conditionalFormatting sqref="A3">
    <cfRule type="cellIs" dxfId="33" priority="34" operator="equal">
      <formula>"c"</formula>
    </cfRule>
  </conditionalFormatting>
  <conditionalFormatting sqref="A3">
    <cfRule type="cellIs" dxfId="32" priority="32" operator="equal">
      <formula>"BCH"</formula>
    </cfRule>
    <cfRule type="cellIs" dxfId="31" priority="33" operator="equal">
      <formula>"c"</formula>
    </cfRule>
  </conditionalFormatting>
  <conditionalFormatting sqref="A3">
    <cfRule type="cellIs" dxfId="30" priority="31" operator="equal">
      <formula>"BCH"</formula>
    </cfRule>
  </conditionalFormatting>
  <conditionalFormatting sqref="B15:AJ16">
    <cfRule type="cellIs" dxfId="29" priority="25" operator="equal">
      <formula>"c"</formula>
    </cfRule>
  </conditionalFormatting>
  <conditionalFormatting sqref="B15:AJ16">
    <cfRule type="cellIs" dxfId="28" priority="24" operator="equal">
      <formula>"BCH"</formula>
    </cfRule>
  </conditionalFormatting>
  <conditionalFormatting sqref="B15:AJ16">
    <cfRule type="cellIs" dxfId="27" priority="19" operator="equal">
      <formula>"D/MG"</formula>
    </cfRule>
    <cfRule type="cellIs" dxfId="26" priority="20" operator="equal">
      <formula>"DPH"</formula>
    </cfRule>
    <cfRule type="cellIs" dxfId="25" priority="21" operator="equal">
      <formula>"l"</formula>
    </cfRule>
    <cfRule type="cellIs" dxfId="24" priority="22" operator="equal">
      <formula>"s"</formula>
    </cfRule>
    <cfRule type="cellIs" dxfId="23" priority="23" operator="equal">
      <formula>"f"</formula>
    </cfRule>
  </conditionalFormatting>
  <conditionalFormatting sqref="A18:A26">
    <cfRule type="cellIs" dxfId="22" priority="12" operator="equal">
      <formula>"l"</formula>
    </cfRule>
    <cfRule type="cellIs" dxfId="21" priority="13" operator="equal">
      <formula>"s"</formula>
    </cfRule>
    <cfRule type="cellIs" dxfId="20" priority="14" operator="equal">
      <formula>"f"</formula>
    </cfRule>
  </conditionalFormatting>
  <conditionalFormatting sqref="A18:A23">
    <cfRule type="cellIs" dxfId="19" priority="18" operator="equal">
      <formula>"c"</formula>
    </cfRule>
  </conditionalFormatting>
  <conditionalFormatting sqref="A22:A26">
    <cfRule type="cellIs" dxfId="18" priority="16" operator="equal">
      <formula>"BCH"</formula>
    </cfRule>
    <cfRule type="cellIs" dxfId="17" priority="17" operator="equal">
      <formula>"c"</formula>
    </cfRule>
  </conditionalFormatting>
  <conditionalFormatting sqref="A18:A26">
    <cfRule type="cellIs" dxfId="16" priority="15" operator="equal">
      <formula>"BCH"</formula>
    </cfRule>
  </conditionalFormatting>
  <conditionalFormatting sqref="A17">
    <cfRule type="cellIs" dxfId="15" priority="1" operator="equal">
      <formula>"D/MG"</formula>
    </cfRule>
    <cfRule type="cellIs" dxfId="14" priority="2" operator="equal">
      <formula>"DPH"</formula>
    </cfRule>
  </conditionalFormatting>
  <conditionalFormatting sqref="A17">
    <cfRule type="cellIs" dxfId="13" priority="9" operator="equal">
      <formula>"c"</formula>
    </cfRule>
  </conditionalFormatting>
  <conditionalFormatting sqref="A17">
    <cfRule type="cellIs" dxfId="12" priority="7" operator="equal">
      <formula>"BCH"</formula>
    </cfRule>
    <cfRule type="cellIs" dxfId="11" priority="8" operator="equal">
      <formula>"c"</formula>
    </cfRule>
  </conditionalFormatting>
  <conditionalFormatting sqref="A17">
    <cfRule type="cellIs" dxfId="10" priority="6" operator="equal">
      <formula>"BCH"</formula>
    </cfRule>
  </conditionalFormatting>
  <conditionalFormatting sqref="A3:AJ12">
    <cfRule type="expression" dxfId="9" priority="29">
      <formula>$B3="S"</formula>
    </cfRule>
    <cfRule type="expression" dxfId="8" priority="30">
      <formula>$B3="F"</formula>
    </cfRule>
    <cfRule type="expression" dxfId="7" priority="37">
      <formula>$B3="l"</formula>
    </cfRule>
    <cfRule type="expression" dxfId="6" priority="35">
      <formula>$B3="D/MG"</formula>
    </cfRule>
    <cfRule type="expression" dxfId="5" priority="36">
      <formula>$B3="DPH"</formula>
    </cfRule>
  </conditionalFormatting>
  <conditionalFormatting sqref="A17:AJ26">
    <cfRule type="expression" dxfId="4" priority="4">
      <formula>$B17="s"</formula>
    </cfRule>
    <cfRule type="expression" dxfId="3" priority="5">
      <formula>$B17="f"</formula>
    </cfRule>
    <cfRule type="expression" dxfId="2" priority="10">
      <formula>$B17="D/MG"</formula>
    </cfRule>
    <cfRule type="expression" dxfId="1" priority="11">
      <formula>$B17="DPH"</formula>
    </cfRule>
    <cfRule type="expression" dxfId="0" priority="3">
      <formula>$B17="l"</formula>
    </cfRule>
  </conditionalFormatting>
  <printOptions gridLines="1"/>
  <pageMargins left="0.7" right="0.7" top="0.75" bottom="0.75" header="0.3" footer="0.3"/>
  <pageSetup paperSize="9" scale="9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SEM 33-2016</vt:lpstr>
      <vt:lpstr>Magasins (2)</vt:lpstr>
      <vt:lpstr>semaine impaire</vt:lpstr>
      <vt:lpstr>semaine paire (sans samedi pm)</vt:lpstr>
      <vt:lpstr>semaine impaire (ac samedi pm)</vt:lpstr>
      <vt:lpstr>horaires employés</vt:lpstr>
      <vt:lpstr>'horaires employés'!Zone_d_impression</vt:lpstr>
      <vt:lpstr>'Magasins (2)'!Zone_d_impression</vt:lpstr>
      <vt:lpstr>'SEM 33-2016'!Zone_d_impression</vt:lpstr>
      <vt:lpstr>'semaine impaire'!Zone_d_impression</vt:lpstr>
    </vt:vector>
  </TitlesOfParts>
  <Company>Intermarché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Jean-François Lacaux</dc:creator>
  <cp:lastModifiedBy>GB</cp:lastModifiedBy>
  <cp:lastPrinted>2016-10-02T21:47:18Z</cp:lastPrinted>
  <dcterms:created xsi:type="dcterms:W3CDTF">2014-01-15T15:45:41Z</dcterms:created>
  <dcterms:modified xsi:type="dcterms:W3CDTF">2016-10-03T06:26:59Z</dcterms:modified>
</cp:coreProperties>
</file>